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nnections.xml" ContentType="application/vnd.openxmlformats-officedocument.spreadsheetml.connection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hidePivotFieldList="1" defaultThemeVersion="124226"/>
  <xr:revisionPtr revIDLastSave="0" documentId="13_ncr:1_{30807923-6C00-4BE1-888A-09EE790AF551}" xr6:coauthVersionLast="47" xr6:coauthVersionMax="47" xr10:uidLastSave="{00000000-0000-0000-0000-000000000000}"/>
  <bookViews>
    <workbookView xWindow="-120" yWindow="-120" windowWidth="29040" windowHeight="15840" tabRatio="834" firstSheet="14" activeTab="24"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 r:id="rId34"/>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Datenart">'[2]Account balances'!$D$3</definedName>
    <definedName name="EOP">[2]Overview!$B$4</definedName>
    <definedName name="Ges">'[2]Account balances'!$B$2</definedName>
    <definedName name="KtoPlan">'[2]Account balances'!$A$4</definedName>
    <definedName name="L_FORMULAS_GEO">[3]ListSheet!$W$2:$W$15</definedName>
    <definedName name="Periode">'[2]Account balances'!$D$4</definedName>
    <definedName name="postingdate">[2]Overview!$B$3</definedName>
    <definedName name="_xlnm.Print_Area" localSheetId="29">Instruction!$A$1:$C$224</definedName>
    <definedName name="Quarterly">'[2]Help Sheet'!$C$27</definedName>
    <definedName name="Sheet">[4]Sheet2!$H$5:$H$31</definedName>
    <definedName name="VDatenart">'[2]Account balances'!$C$3</definedName>
    <definedName name="VPeriode">'[2]Account balances'!$C$4</definedName>
    <definedName name="საკრედიტო">[4]Sheet2!$B$6:$B$8</definedName>
    <definedName name="ფაილი">[4]Sheet2!$B$2:$B$3</definedName>
    <definedName name="ცვლილება_კორექტირება_რეგულაციაში">[4]Sheet2!$K$5:$K$9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03" l="1"/>
  <c r="K11" i="103"/>
  <c r="K25" i="36" l="1"/>
  <c r="J25" i="36"/>
  <c r="I25" i="36"/>
  <c r="H25" i="36"/>
  <c r="G25" i="36"/>
  <c r="F25" i="36"/>
  <c r="C18" i="99" l="1"/>
  <c r="D22" i="74" l="1"/>
  <c r="C22" i="74" l="1"/>
  <c r="E22" i="74"/>
  <c r="B1" i="94" l="1"/>
  <c r="B1" i="93"/>
  <c r="B1" i="92"/>
  <c r="B1" i="104" l="1"/>
  <c r="B1" i="103"/>
  <c r="B1" i="102"/>
  <c r="B1" i="101"/>
  <c r="B1" i="100"/>
  <c r="B1" i="99"/>
  <c r="B1" i="98"/>
  <c r="B1" i="97"/>
  <c r="B1" i="96"/>
  <c r="B1" i="95"/>
  <c r="D7" i="98" l="1"/>
  <c r="D10" i="98"/>
  <c r="D15" i="98" l="1"/>
  <c r="C15" i="98"/>
  <c r="B1" i="80" l="1"/>
  <c r="G6" i="71" l="1"/>
  <c r="G13" i="71" s="1"/>
  <c r="F6" i="71"/>
  <c r="F13" i="71" s="1"/>
  <c r="E6" i="71"/>
  <c r="E13" i="71" s="1"/>
  <c r="D6" i="71"/>
  <c r="D13" i="71" s="1"/>
  <c r="C6" i="71"/>
  <c r="C13" i="71" s="1"/>
  <c r="B1" i="79" l="1"/>
  <c r="B1" i="37"/>
  <c r="B1" i="36"/>
  <c r="B1" i="74"/>
  <c r="B1" i="64"/>
  <c r="B1" i="35"/>
  <c r="B1" i="69"/>
  <c r="B1" i="77"/>
  <c r="B1" i="28"/>
  <c r="B1" i="73"/>
  <c r="B1" i="72"/>
  <c r="B1" i="52"/>
  <c r="B1" i="71"/>
  <c r="B1" i="6"/>
  <c r="E8" i="37" l="1"/>
  <c r="N16" i="37"/>
  <c r="N17" i="37"/>
  <c r="N18" i="37"/>
  <c r="N19" i="37"/>
  <c r="N20" i="37"/>
  <c r="N15" i="37"/>
  <c r="N13" i="37"/>
  <c r="N10" i="37"/>
  <c r="N9" i="37"/>
  <c r="N11" i="37"/>
  <c r="N12" i="37"/>
  <c r="E19" i="37"/>
  <c r="E18" i="37"/>
  <c r="E17" i="37"/>
  <c r="E16" i="37"/>
  <c r="E15" i="37"/>
  <c r="E12" i="37"/>
  <c r="E11" i="37"/>
  <c r="E10" i="37"/>
  <c r="E9" i="37"/>
  <c r="M7" i="37"/>
  <c r="L7" i="37"/>
  <c r="L21" i="37" s="1"/>
  <c r="J7" i="37"/>
  <c r="J21" i="37" s="1"/>
  <c r="I7" i="37"/>
  <c r="H7" i="37"/>
  <c r="H21" i="37" s="1"/>
  <c r="G7" i="37"/>
  <c r="G21" i="37" s="1"/>
  <c r="F7" i="37"/>
  <c r="F21" i="37" s="1"/>
  <c r="C7" i="37"/>
  <c r="I21" i="37" l="1"/>
  <c r="M21" i="37"/>
  <c r="N14" i="37"/>
  <c r="E14" i="37"/>
  <c r="E7" i="37"/>
  <c r="C21" i="37"/>
  <c r="N8" i="37"/>
  <c r="E21" i="37" l="1"/>
  <c r="N7" i="37"/>
  <c r="N21" i="37" s="1"/>
  <c r="K7" i="37"/>
  <c r="K21" i="37" s="1"/>
  <c r="F22" i="74" l="1"/>
  <c r="S22" i="35"/>
  <c r="D22" i="35" l="1"/>
  <c r="E22" i="35"/>
  <c r="F22" i="35"/>
  <c r="G22" i="35"/>
  <c r="H22" i="35"/>
  <c r="I22" i="35"/>
  <c r="J22" i="35"/>
  <c r="K22" i="35"/>
  <c r="L22" i="35"/>
  <c r="M22" i="35"/>
  <c r="N22" i="35"/>
  <c r="O22" i="35"/>
  <c r="P22" i="35"/>
  <c r="Q22" i="35"/>
  <c r="R22" i="35"/>
  <c r="C22" i="35"/>
  <c r="V7" i="64" l="1"/>
  <c r="T21" i="64" l="1"/>
  <c r="U21" i="64"/>
  <c r="V9" i="64"/>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G22" i="74" l="1"/>
  <c r="H22" i="74" l="1"/>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B2" i="71"/>
  <c r="G5" i="71" s="1"/>
  <c r="C5" i="71" l="1"/>
  <c r="E5" i="71"/>
  <c r="F5" i="71"/>
  <c r="D5" i="7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3000000}" odcFile="C:\Users\t.cherkezishvili\Documents\My Data Sources\INFOWAREGEO_GEO IW_GEO ProCredit Group COA.odc" keepAlive="1" name="infowaredb_iw IW_GEO ProCredit Group COA3" type="5" refreshedVersion="8" background="1" saveData="1">
    <dbPr connection="Provider=MSOLAP.7;Integrated Security=SSPI;Persist Security Info=True;Initial Catalog=IW_GEO;Data Source=INFOWAREGEO\GEO;MDX Compatibility=1;Safety Options=2;MDX Missing Member Mode=Error;Update Isolation Level=2" command="ProCredit Group COA" commandType="1"/>
    <olapPr sendLocale="1" rowDrillCount="1000"/>
  </connection>
</connections>
</file>

<file path=xl/sharedStrings.xml><?xml version="1.0" encoding="utf-8"?>
<sst xmlns="http://schemas.openxmlformats.org/spreadsheetml/2006/main" count="1586" uniqueCount="980">
  <si>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</si>
  <si>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</si>
  <si>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</si>
  <si>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</si>
  <si>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</si>
  <si>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</si>
  <si>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</si>
  <si>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</si>
  <si>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</si>
  <si>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</si>
  <si>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</si>
  <si>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</si>
  <si>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</si>
  <si>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</si>
  <si>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</si>
  <si>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</si>
  <si>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</si>
  <si>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</si>
  <si>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</si>
  <si>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</si>
  <si>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</si>
  <si>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</si>
  <si>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</si>
  <si>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</si>
  <si>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</si>
  <si>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</si>
  <si>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</si>
  <si>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</si>
  <si>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</si>
  <si>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</si>
  <si>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</si>
  <si>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</si>
  <si>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</si>
  <si>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</si>
  <si>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</si>
  <si>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</si>
  <si>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</si>
  <si>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</si>
  <si>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</si>
  <si>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</si>
  <si>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</si>
  <si>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</si>
  <si>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</si>
  <si>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</si>
  <si>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</si>
  <si>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</si>
  <si>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</si>
  <si>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</si>
  <si>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</si>
  <si>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</si>
  <si>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</si>
  <si>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</si>
  <si>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</si>
  <si>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</si>
  <si>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</si>
  <si>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</si>
  <si>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</si>
  <si>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</si>
  <si>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</si>
  <si>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</si>
  <si>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</si>
  <si>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</si>
  <si>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</si>
  <si>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</si>
  <si>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</si>
  <si>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</si>
  <si>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</si>
  <si>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</si>
  <si>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</si>
  <si>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</si>
  <si>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</si>
  <si>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</si>
  <si>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</si>
  <si>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</si>
  <si>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</si>
  <si>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</si>
  <si>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</si>
  <si>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</si>
  <si>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</si>
  <si>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</si>
  <si>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</si>
  <si>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</si>
  <si>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</si>
  <si>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</si>
  <si>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</si>
  <si>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</si>
  <si>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</si>
  <si>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</si>
  <si>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</si>
  <si>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</si>
  <si>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</si>
  <si>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</si>
  <si>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</si>
  <si>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</si>
  <si>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</si>
  <si>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</si>
  <si>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</si>
  <si>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</si>
  <si>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</si>
  <si>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</si>
  <si>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</si>
  <si>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</si>
  <si>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</si>
  <si>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</si>
  <si>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</si>
  <si>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</si>
  <si>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</si>
  <si>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</si>
  <si>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</si>
  <si>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</si>
  <si>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</si>
  <si>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</si>
  <si>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</si>
  <si>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</si>
  <si>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</si>
  <si>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</si>
  <si>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</si>
  <si>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</si>
  <si>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</si>
  <si>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</si>
  <si>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</si>
  <si>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</si>
  <si>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</si>
  <si>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</si>
  <si>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</si>
  <si>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</si>
  <si>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</si>
  <si>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</si>
  <si>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</si>
  <si>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</si>
  <si>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</si>
  <si>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</si>
  <si>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</si>
  <si>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</si>
  <si>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</si>
  <si>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</si>
  <si>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</si>
  <si>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</si>
  <si>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</si>
  <si>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</si>
  <si>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</si>
  <si>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</si>
  <si>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</si>
  <si>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</si>
  <si>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</si>
  <si>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</si>
  <si>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</si>
  <si>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</si>
  <si>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</si>
  <si>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</si>
  <si>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</si>
  <si>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</si>
  <si>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</si>
  <si>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</si>
  <si>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</si>
  <si>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</si>
  <si>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</si>
  <si>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</si>
  <si>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</si>
  <si>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</si>
  <si>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</si>
  <si>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</si>
  <si>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</si>
  <si>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</si>
  <si>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</si>
  <si>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</si>
  <si>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</si>
  <si>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</si>
  <si>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</si>
  <si>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</si>
  <si>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</si>
  <si>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</si>
  <si>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</si>
  <si>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</si>
  <si>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</si>
  <si>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</si>
  <si>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</si>
  <si>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</si>
  <si>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</si>
  <si>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</si>
  <si>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</si>
  <si>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</si>
  <si>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</si>
  <si>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</si>
  <si>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</si>
  <si>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</si>
  <si>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</si>
  <si>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</si>
  <si>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</si>
  <si>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</si>
  <si>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</si>
  <si>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</si>
  <si>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</si>
  <si>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</si>
  <si>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</si>
  <si>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</si>
  <si>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</si>
  <si>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</si>
  <si>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</si>
  <si>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</si>
  <si>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</si>
  <si>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</si>
  <si>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</si>
  <si>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</si>
  <si>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</si>
  <si>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</si>
  <si>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</si>
  <si>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</si>
  <si>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</si>
  <si>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</si>
  <si>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</si>
  <si>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</si>
  <si>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</si>
  <si>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</si>
  <si>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</si>
  <si>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</si>
  <si>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</si>
  <si>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</si>
  <si>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</si>
  <si>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</si>
  <si>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</si>
  <si>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</si>
  <si>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</si>
  <si>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</si>
  <si>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</si>
  <si>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</si>
  <si>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</si>
  <si>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</si>
  <si>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</si>
  <si>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</si>
  <si>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</si>
  <si>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</si>
  <si>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</si>
  <si>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</si>
  <si>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</si>
  <si>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</si>
  <si>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</si>
  <si>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</si>
  <si>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</si>
  <si>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</si>
  <si>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</si>
  <si>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</si>
  <si>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</si>
  <si>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</si>
  <si>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</si>
  <si>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</si>
  <si>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</si>
  <si>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</si>
  <si>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</si>
  <si>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</si>
  <si>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</si>
  <si>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</si>
  <si>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</si>
  <si>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</si>
  <si>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</si>
  <si>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</si>
  <si>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</si>
  <si>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</si>
  <si>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</si>
  <si>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</si>
  <si>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</si>
  <si>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</si>
  <si>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</si>
  <si>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</si>
  <si>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</si>
  <si>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</si>
  <si>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</si>
  <si>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</si>
  <si>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</si>
  <si>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</si>
  <si>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</si>
  <si>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</si>
  <si>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</si>
  <si>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</si>
  <si>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</si>
  <si>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</si>
  <si>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</si>
  <si>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</si>
  <si>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</si>
  <si>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</si>
  <si>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</si>
  <si>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</si>
  <si>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</si>
  <si>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</si>
  <si>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</si>
  <si>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</si>
  <si>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</si>
  <si>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</si>
  <si>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</si>
  <si>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</si>
  <si>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</si>
  <si>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</si>
  <si>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</si>
  <si>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</si>
  <si>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</si>
  <si>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</si>
  <si>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</si>
  <si>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</si>
  <si>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</si>
  <si>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</si>
  <si>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</si>
  <si>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</si>
  <si>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</si>
  <si>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</si>
  <si>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</si>
  <si>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</si>
  <si>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</si>
  <si>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</si>
  <si>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</si>
  <si>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</si>
  <si>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</si>
  <si>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</si>
  <si>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</si>
  <si>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</si>
  <si>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</si>
  <si>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</si>
  <si>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</si>
  <si>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</si>
  <si>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</si>
  <si>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</si>
  <si>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</si>
  <si>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</si>
  <si>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</si>
  <si>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</si>
  <si>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</si>
  <si>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</si>
  <si>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</si>
  <si>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</si>
  <si>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</si>
  <si>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</si>
  <si>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</si>
  <si>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</si>
  <si>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</si>
  <si>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</si>
  <si>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</si>
  <si>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</si>
  <si>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</si>
  <si>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</si>
  <si>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</si>
  <si>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</si>
  <si>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</si>
  <si>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</si>
  <si>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</si>
  <si>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</si>
  <si>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</si>
  <si>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</si>
  <si>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</si>
  <si>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</si>
  <si>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</si>
  <si>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</si>
  <si>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</si>
  <si>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</si>
  <si>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</si>
  <si>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</si>
  <si>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</si>
  <si>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</si>
  <si>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</si>
  <si>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</si>
  <si>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</si>
  <si>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</si>
  <si>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</si>
  <si>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</si>
  <si>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</si>
  <si>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</si>
  <si>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</si>
  <si>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</si>
  <si>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</si>
  <si>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</si>
  <si>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</si>
  <si>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</si>
  <si>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</si>
  <si>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</si>
  <si>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</si>
  <si>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</si>
  <si>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</si>
  <si>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</si>
  <si>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</si>
  <si>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</si>
  <si>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</si>
  <si>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</si>
  <si>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</si>
  <si>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</si>
  <si>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</si>
  <si>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</si>
  <si>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</si>
  <si>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</si>
  <si>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</si>
  <si>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</si>
  <si>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</si>
  <si>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</si>
  <si>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</si>
  <si>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</si>
  <si>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</si>
  <si>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</si>
  <si>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</si>
  <si>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</si>
  <si>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</si>
  <si>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</si>
  <si>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</si>
  <si>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</si>
  <si>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</si>
  <si>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</si>
  <si>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</si>
  <si>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</si>
  <si>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</si>
  <si>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</si>
  <si>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</si>
  <si>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</si>
  <si>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</si>
  <si>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</si>
  <si>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</si>
  <si>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</si>
  <si>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</si>
  <si>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</si>
  <si>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</si>
  <si>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</si>
  <si>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</si>
  <si>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</si>
  <si>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</si>
  <si>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</si>
  <si>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</si>
  <si>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</si>
  <si>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</si>
  <si>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</si>
  <si>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</si>
  <si>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</si>
  <si>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</si>
  <si>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</si>
  <si>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</si>
  <si>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</si>
  <si>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</si>
  <si>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</si>
  <si>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</si>
  <si>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</si>
  <si>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</si>
  <si>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</si>
  <si>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</si>
  <si>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</si>
  <si>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</si>
  <si>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</si>
  <si>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</si>
  <si>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</si>
  <si>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</si>
  <si>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</si>
  <si>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</si>
  <si>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</si>
  <si>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</si>
  <si>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</si>
  <si>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</si>
  <si>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</si>
  <si>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</si>
  <si>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</si>
  <si>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</si>
  <si>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</si>
  <si>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</si>
  <si>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</si>
  <si>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</si>
  <si>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</si>
  <si>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</si>
  <si>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</si>
  <si>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</si>
  <si>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</si>
  <si>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</si>
  <si>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</si>
  <si>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</si>
  <si>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</si>
  <si>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</si>
  <si>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</si>
  <si>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</si>
  <si>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</si>
  <si>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</si>
  <si>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</si>
  <si>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</si>
  <si>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</si>
  <si>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</si>
  <si>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</si>
  <si>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</si>
  <si>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</si>
  <si>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</si>
  <si>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</si>
  <si>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</si>
  <si>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</si>
  <si>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</si>
  <si>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</si>
  <si>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</si>
  <si>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</si>
  <si>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</si>
  <si>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</si>
  <si>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</si>
  <si>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</si>
  <si>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</si>
  <si>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</si>
  <si>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</si>
  <si>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</si>
  <si>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</si>
  <si>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</si>
  <si>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</si>
  <si>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</si>
  <si>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</si>
  <si>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</si>
  <si>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</si>
  <si>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</si>
  <si>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</si>
  <si>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</si>
  <si>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</si>
  <si>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</si>
  <si>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</si>
  <si>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</si>
  <si>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</si>
  <si>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</si>
  <si>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</si>
  <si>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</si>
  <si>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</si>
  <si>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</si>
  <si>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</si>
  <si>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</si>
  <si>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</si>
  <si>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</si>
  <si>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</si>
  <si>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</si>
  <si>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</si>
  <si>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</si>
  <si>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</si>
  <si>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</si>
  <si>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</si>
  <si>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</si>
  <si>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</si>
  <si>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</si>
  <si>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</si>
  <si>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</si>
  <si>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</si>
  <si>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</si>
  <si>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</si>
  <si>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</si>
  <si>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</si>
  <si>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</si>
  <si>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</si>
  <si>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</si>
  <si>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</si>
  <si>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</si>
  <si>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</si>
  <si>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</si>
  <si>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</si>
  <si>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</si>
  <si>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</si>
  <si>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</si>
  <si>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</si>
  <si>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</si>
  <si>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</si>
  <si>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</si>
  <si>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</si>
  <si>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</si>
  <si>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</si>
  <si>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</si>
  <si>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</si>
  <si>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</si>
  <si>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</si>
  <si>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</si>
  <si>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</si>
  <si>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</si>
  <si>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</si>
  <si>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</si>
  <si>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</si>
  <si>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</si>
  <si>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</si>
  <si>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</si>
  <si>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</si>
  <si>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</si>
  <si>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</si>
  <si>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</si>
  <si>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</si>
  <si>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</si>
  <si>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</si>
  <si>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</si>
  <si>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</si>
  <si>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</si>
  <si>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</si>
  <si>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</si>
  <si>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</si>
  <si>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</si>
  <si>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</si>
  <si>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</si>
  <si>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</si>
  <si>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</si>
  <si>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</si>
  <si>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</si>
  <si>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</si>
  <si>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</si>
  <si>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</si>
  <si>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</si>
  <si>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</si>
  <si>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</si>
  <si>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</si>
  <si>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</si>
  <si>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</si>
  <si>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</si>
  <si>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</si>
  <si>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</si>
  <si>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</si>
  <si>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</si>
  <si>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</si>
  <si>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</si>
  <si>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</si>
  <si>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</si>
  <si>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</si>
  <si>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</si>
  <si>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</si>
  <si>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</si>
  <si>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</si>
  <si>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</si>
  <si>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</si>
  <si>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</si>
  <si>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</si>
  <si>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</si>
  <si>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</si>
  <si>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</si>
  <si>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</si>
  <si>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</si>
  <si>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</si>
  <si>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</si>
  <si>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</si>
  <si>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</si>
  <si>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</si>
  <si>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</si>
  <si>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</si>
  <si>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</si>
  <si>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</si>
  <si>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</si>
  <si>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</si>
  <si>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</si>
  <si>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</si>
  <si>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</si>
  <si>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</si>
  <si>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</si>
  <si>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</si>
  <si>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</si>
  <si>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</si>
  <si>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</si>
  <si>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</si>
  <si>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</si>
  <si>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</si>
  <si>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</si>
  <si>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</si>
  <si>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</si>
  <si>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</si>
  <si>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</si>
  <si>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</si>
  <si>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</si>
  <si>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</si>
  <si>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</si>
  <si>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</si>
  <si>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</si>
  <si>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</si>
  <si>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</si>
  <si>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</si>
  <si>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</si>
  <si>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</si>
  <si>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</si>
  <si>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</si>
  <si>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</si>
  <si>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</si>
  <si>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</si>
  <si>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</si>
  <si>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</si>
  <si>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</si>
  <si>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</si>
  <si>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</si>
  <si>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</si>
  <si>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</si>
  <si>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</si>
  <si>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</si>
  <si>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</si>
  <si>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</si>
  <si>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</si>
  <si>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</si>
  <si>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</si>
  <si>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</si>
  <si>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</si>
  <si>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</si>
  <si>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</si>
  <si>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</si>
  <si>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</si>
  <si>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</si>
  <si>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</si>
  <si>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</si>
  <si>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</si>
  <si>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</si>
  <si>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</si>
  <si>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</si>
  <si>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</si>
  <si>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</si>
  <si>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</si>
  <si>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</si>
  <si>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</si>
  <si>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</si>
  <si>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</si>
  <si>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</si>
  <si>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</si>
  <si>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</si>
  <si>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</si>
  <si>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</si>
  <si>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</si>
  <si>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</si>
  <si>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</si>
  <si>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</si>
  <si>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</si>
  <si>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</si>
  <si>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</si>
  <si>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</si>
  <si>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</si>
  <si>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</si>
  <si>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</si>
  <si>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</si>
  <si>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</si>
  <si>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</si>
  <si>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</si>
  <si>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</si>
  <si>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</si>
  <si>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</si>
  <si>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</si>
  <si>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</si>
  <si>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</si>
  <si>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</si>
  <si>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</si>
  <si>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</si>
  <si>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</si>
  <si>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</si>
  <si>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</si>
  <si>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</si>
  <si>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</si>
  <si>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</si>
  <si>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</si>
  <si>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</si>
  <si>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</si>
  <si>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</si>
  <si>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</si>
  <si>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</si>
  <si>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</si>
  <si>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</si>
  <si>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</si>
  <si>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</si>
  <si>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</si>
  <si>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</si>
  <si>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</si>
  <si>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</si>
  <si>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</si>
  <si>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</si>
  <si>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</si>
  <si>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</si>
  <si>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</si>
  <si>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</si>
  <si>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</si>
  <si>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</si>
  <si>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</si>
  <si>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</si>
  <si>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</si>
  <si>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</si>
  <si>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</si>
  <si>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</si>
  <si>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</si>
  <si>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</si>
  <si>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</si>
  <si>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</si>
  <si>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</si>
  <si>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</si>
  <si>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</si>
  <si>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</si>
  <si>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</si>
  <si>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</si>
  <si>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</si>
  <si>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</si>
  <si>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</si>
  <si>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</si>
  <si>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</si>
  <si>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</si>
  <si>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</si>
  <si>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</si>
  <si>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</si>
  <si>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</si>
  <si>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</si>
  <si>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</si>
  <si>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</si>
  <si>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</si>
  <si>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</si>
  <si>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</si>
  <si>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</si>
  <si>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</si>
  <si>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</si>
  <si>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</si>
  <si>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</si>
  <si>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</si>
  <si>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</si>
  <si>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</si>
  <si>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</si>
  <si>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</si>
  <si>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</si>
  <si>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</si>
  <si>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</si>
  <si>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</si>
  <si>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</si>
  <si>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</si>
  <si>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</si>
  <si>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</si>
  <si>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</si>
  <si>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</si>
  <si>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</si>
  <si>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</si>
  <si>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</si>
  <si>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</si>
  <si>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</si>
  <si>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</si>
  <si>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</si>
  <si>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</si>
  <si>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</si>
  <si>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</si>
  <si>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</si>
  <si>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</si>
  <si>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</si>
  <si>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</si>
  <si>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</si>
  <si>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</si>
  <si>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</si>
  <si>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</si>
  <si>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</si>
  <si>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</si>
  <si>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</si>
  <si>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</si>
  <si>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</si>
  <si>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</si>
  <si>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</si>
  <si>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</si>
  <si>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</si>
  <si>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</si>
  <si>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</si>
  <si>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</si>
  <si>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</si>
  <si>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</si>
  <si>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</si>
  <si>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</si>
  <si>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</si>
  <si>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</si>
  <si>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</si>
  <si>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</si>
  <si>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</si>
  <si>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</si>
  <si>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</si>
  <si>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</si>
  <si>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</si>
  <si>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</si>
  <si>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</si>
  <si>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</si>
  <si>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</si>
  <si>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</si>
  <si>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</si>
  <si>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</si>
  <si>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</si>
  <si>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</si>
  <si>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</si>
  <si>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</si>
  <si>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</si>
  <si>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</si>
  <si>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</si>
  <si>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</si>
  <si>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</si>
  <si>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</si>
  <si>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</si>
  <si>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</si>
  <si>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</si>
  <si>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</si>
  <si>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</si>
  <si>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</si>
  <si>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</si>
  <si>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</si>
  <si>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</si>
  <si>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</si>
  <si>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</si>
  <si>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</si>
  <si>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</si>
  <si>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</si>
  <si>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</si>
  <si>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</si>
  <si>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</si>
  <si>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</si>
  <si>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</si>
  <si>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</si>
  <si>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</si>
  <si>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</si>
  <si>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</si>
  <si>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</si>
  <si>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</si>
  <si>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</si>
  <si>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</si>
  <si>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</si>
  <si>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</si>
  <si>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</si>
  <si>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</si>
  <si>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</si>
  <si>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</si>
  <si>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</si>
  <si>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</si>
  <si>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</si>
  <si>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</si>
  <si>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</si>
  <si>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</si>
  <si>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</si>
  <si>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</si>
  <si>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</si>
  <si>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</si>
  <si>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</si>
  <si>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</si>
  <si>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</si>
  <si>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</si>
  <si>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</si>
  <si>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</si>
  <si>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</si>
  <si>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</si>
  <si>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</si>
  <si>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</si>
  <si>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</si>
  <si>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</si>
  <si>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</si>
  <si>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</si>
  <si>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</si>
  <si>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</si>
  <si>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</si>
  <si>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</si>
  <si>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</si>
  <si>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</si>
  <si>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</si>
  <si>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</si>
  <si>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</si>
  <si>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</si>
  <si>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</si>
  <si>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</si>
  <si>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</si>
  <si>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</si>
  <si>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</si>
  <si>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</si>
  <si>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</si>
  <si>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</si>
  <si>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</si>
  <si>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</si>
  <si>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</si>
  <si>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</si>
  <si>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</si>
  <si>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</si>
  <si>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</si>
  <si>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</si>
  <si>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</si>
  <si>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</si>
  <si>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</si>
  <si>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</si>
  <si>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</si>
  <si>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მარსელ სებასტიან ცაიტინგერი</t>
  </si>
  <si>
    <t>არადამოუკიდებელი თავმჯდომარე</t>
  </si>
  <si>
    <t>ჯან მარკო ფელიჩე</t>
  </si>
  <si>
    <t>არადამოუკიდებელ წევრი</t>
  </si>
  <si>
    <t>რაინერ პეტერ ოტენშტაინი</t>
  </si>
  <si>
    <t>დამოუკიდებელი წევრი</t>
  </si>
  <si>
    <t>სანდრინე მასიანი</t>
  </si>
  <si>
    <t>ნინო დადუნაშვილი</t>
  </si>
  <si>
    <t>ალექსი მატუა</t>
  </si>
  <si>
    <t>გენერალური დირექტორი/ბიზნეს კლიენტები, ფინანსები</t>
  </si>
  <si>
    <t>ზეინაბ ლომაშვილი</t>
  </si>
  <si>
    <t>დირექტორი/საკრედიტო რისკები, ზოგადი რისკები</t>
  </si>
  <si>
    <t>ProCredit Holding AG &amp; Co. KGaA</t>
  </si>
  <si>
    <t>Zeitinger Invest GmbH</t>
  </si>
  <si>
    <t>KfW - Kreditanstalt für Wiederaufbau</t>
  </si>
  <si>
    <t>DOEN Participaties BV</t>
  </si>
  <si>
    <t>TIAA-Teachers Insurance and Annuity Association</t>
  </si>
  <si>
    <t>ს.ს "პროკრედიტ ბანკი"</t>
  </si>
  <si>
    <t>ცხრილი 9 (Capital), N17</t>
  </si>
  <si>
    <t xml:space="preserve">                                                                                       საბალანსო აქტივები
                                                                                                                                                                                                             სექტორი დაფარვის წყაროს/კონტრაგენტის ტიპის მიხედვით</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</si>
  <si>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</si>
  <si>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1Q-2023</t>
  </si>
  <si>
    <t>4Q-2022</t>
  </si>
  <si>
    <t>3Q-2022</t>
  </si>
  <si>
    <t>2Q-2022</t>
  </si>
  <si>
    <t>EBRD - European Bank for Reconstruction and Development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</si>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</sst>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_-;\-* #,##0_-;_-* &quot;-&quot;??_-;_-@_-"/>
  </numFmts>
  <fonts count="14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i/>
      <sz val="11"/>
      <name val="Calibri"/>
      <family val="2"/>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i/>
      <sz val="8"/>
      <color indexed="8"/>
      <name val="Verdana"/>
      <family val="2"/>
    </font>
    <font>
      <sz val="10"/>
      <color rgb="FF0000FF"/>
      <name val="Calibri"/>
      <family val="2"/>
      <scheme val="minor"/>
    </font>
    <font>
      <b/>
      <sz val="11"/>
      <name val="Calibri"/>
      <family val="2"/>
      <scheme val="minor"/>
    </font>
    <font>
      <b/>
      <sz val="9"/>
      <name val="Calibri"/>
      <family val="2"/>
      <scheme val="minor"/>
    </font>
    <font>
      <sz val="10"/>
      <name val="Times New Roma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s>
  <borders count="16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medium">
        <color indexed="64"/>
      </right>
      <top style="thin">
        <color theme="6" tint="-0.499984740745262"/>
      </top>
      <bottom style="medium">
        <color indexed="64"/>
      </bottom>
      <diagonal/>
    </border>
    <border>
      <left style="thin">
        <color indexed="64"/>
      </left>
      <right style="medium">
        <color indexed="64"/>
      </right>
      <top/>
      <bottom/>
      <diagonal/>
    </border>
  </borders>
  <cellStyleXfs count="2141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72" fontId="25" fillId="37" borderId="0"/>
    <xf numFmtId="173" fontId="25" fillId="37" borderId="0"/>
    <xf numFmtId="172" fontId="25" fillId="37" borderId="0"/>
    <xf numFmtId="0" fontId="26" fillId="38" borderId="0" applyNumberFormat="0" applyBorder="0" applyAlignment="0" applyProtection="0"/>
    <xf numFmtId="0" fontId="4" fillId="13"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0" fontId="31" fillId="39" borderId="0" applyNumberFormat="0" applyBorder="0" applyAlignment="0" applyProtection="0"/>
    <xf numFmtId="174" fontId="34"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5" fontId="36" fillId="0" borderId="0" applyFill="0" applyBorder="0" applyAlignment="0"/>
    <xf numFmtId="175" fontId="36"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9"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72"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72"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73"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72" fontId="39" fillId="64" borderId="37" applyNumberFormat="0" applyAlignment="0" applyProtection="0"/>
    <xf numFmtId="173" fontId="39" fillId="64" borderId="37" applyNumberFormat="0" applyAlignment="0" applyProtection="0"/>
    <xf numFmtId="172" fontId="39" fillId="64" borderId="37" applyNumberFormat="0" applyAlignment="0" applyProtection="0"/>
    <xf numFmtId="172" fontId="39" fillId="64" borderId="37" applyNumberFormat="0" applyAlignment="0" applyProtection="0"/>
    <xf numFmtId="173" fontId="39" fillId="64" borderId="37" applyNumberFormat="0" applyAlignment="0" applyProtection="0"/>
    <xf numFmtId="172" fontId="39" fillId="64" borderId="37" applyNumberFormat="0" applyAlignment="0" applyProtection="0"/>
    <xf numFmtId="172" fontId="39" fillId="64" borderId="37" applyNumberFormat="0" applyAlignment="0" applyProtection="0"/>
    <xf numFmtId="173" fontId="39" fillId="64" borderId="37" applyNumberFormat="0" applyAlignment="0" applyProtection="0"/>
    <xf numFmtId="172" fontId="39" fillId="64" borderId="37" applyNumberFormat="0" applyAlignment="0" applyProtection="0"/>
    <xf numFmtId="172" fontId="39" fillId="64" borderId="37" applyNumberFormat="0" applyAlignment="0" applyProtection="0"/>
    <xf numFmtId="173" fontId="39" fillId="64" borderId="37" applyNumberFormat="0" applyAlignment="0" applyProtection="0"/>
    <xf numFmtId="172" fontId="39" fillId="64" borderId="37" applyNumberFormat="0" applyAlignment="0" applyProtection="0"/>
    <xf numFmtId="0" fontId="37" fillId="64" borderId="37" applyNumberFormat="0" applyAlignment="0" applyProtection="0"/>
    <xf numFmtId="0" fontId="40" fillId="65" borderId="38" applyNumberFormat="0" applyAlignment="0" applyProtection="0"/>
    <xf numFmtId="0" fontId="41" fillId="10" borderId="33" applyNumberFormat="0" applyAlignment="0" applyProtection="0"/>
    <xf numFmtId="172"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0" fontId="40"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0" fontId="41" fillId="10" borderId="33"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173" fontId="42" fillId="65" borderId="38" applyNumberFormat="0" applyAlignment="0" applyProtection="0"/>
    <xf numFmtId="172" fontId="42" fillId="65" borderId="38" applyNumberFormat="0" applyAlignment="0" applyProtection="0"/>
    <xf numFmtId="0" fontId="40" fillId="65" borderId="38"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4" fillId="0" borderId="0"/>
    <xf numFmtId="176" fontId="36" fillId="0" borderId="0" applyFont="0" applyFill="0" applyBorder="0" applyAlignment="0" applyProtection="0"/>
    <xf numFmtId="167" fontId="2" fillId="0" borderId="0" applyFont="0" applyFill="0" applyBorder="0" applyAlignment="0" applyProtection="0"/>
    <xf numFmtId="167" fontId="7"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4"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172" fontId="2" fillId="0" borderId="0"/>
    <xf numFmtId="0" fontId="2" fillId="0" borderId="0"/>
    <xf numFmtId="172"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8" applyNumberFormat="0" applyAlignment="0" applyProtection="0">
      <alignment horizontal="left" vertical="center"/>
    </xf>
    <xf numFmtId="0" fontId="53" fillId="0" borderId="28" applyNumberFormat="0" applyAlignment="0" applyProtection="0">
      <alignment horizontal="left" vertical="center"/>
    </xf>
    <xf numFmtId="172" fontId="53" fillId="0" borderId="28" applyNumberFormat="0" applyAlignment="0" applyProtection="0">
      <alignment horizontal="left" vertical="center"/>
    </xf>
    <xf numFmtId="0" fontId="53" fillId="0" borderId="9">
      <alignment horizontal="left" vertical="center"/>
    </xf>
    <xf numFmtId="0" fontId="53" fillId="0" borderId="9">
      <alignment horizontal="left" vertical="center"/>
    </xf>
    <xf numFmtId="172" fontId="53" fillId="0" borderId="9">
      <alignment horizontal="left" vertical="center"/>
    </xf>
    <xf numFmtId="0" fontId="54" fillId="0" borderId="40" applyNumberFormat="0" applyFill="0" applyAlignment="0" applyProtection="0"/>
    <xf numFmtId="173" fontId="54" fillId="0" borderId="40" applyNumberFormat="0" applyFill="0" applyAlignment="0" applyProtection="0"/>
    <xf numFmtId="0" fontId="54" fillId="0" borderId="40" applyNumberFormat="0" applyFill="0" applyAlignment="0" applyProtection="0"/>
    <xf numFmtId="172" fontId="54" fillId="0" borderId="40" applyNumberFormat="0" applyFill="0" applyAlignment="0" applyProtection="0"/>
    <xf numFmtId="172" fontId="54" fillId="0" borderId="40" applyNumberFormat="0" applyFill="0" applyAlignment="0" applyProtection="0"/>
    <xf numFmtId="172" fontId="54" fillId="0" borderId="40" applyNumberFormat="0" applyFill="0" applyAlignment="0" applyProtection="0"/>
    <xf numFmtId="173" fontId="54" fillId="0" borderId="40" applyNumberFormat="0" applyFill="0" applyAlignment="0" applyProtection="0"/>
    <xf numFmtId="172" fontId="54" fillId="0" borderId="40" applyNumberFormat="0" applyFill="0" applyAlignment="0" applyProtection="0"/>
    <xf numFmtId="172" fontId="54" fillId="0" borderId="40" applyNumberFormat="0" applyFill="0" applyAlignment="0" applyProtection="0"/>
    <xf numFmtId="173" fontId="54" fillId="0" borderId="40" applyNumberFormat="0" applyFill="0" applyAlignment="0" applyProtection="0"/>
    <xf numFmtId="172" fontId="54" fillId="0" borderId="40" applyNumberFormat="0" applyFill="0" applyAlignment="0" applyProtection="0"/>
    <xf numFmtId="172" fontId="54" fillId="0" borderId="40" applyNumberFormat="0" applyFill="0" applyAlignment="0" applyProtection="0"/>
    <xf numFmtId="173" fontId="54" fillId="0" borderId="40" applyNumberFormat="0" applyFill="0" applyAlignment="0" applyProtection="0"/>
    <xf numFmtId="172" fontId="54" fillId="0" borderId="40" applyNumberFormat="0" applyFill="0" applyAlignment="0" applyProtection="0"/>
    <xf numFmtId="172" fontId="54" fillId="0" borderId="40" applyNumberFormat="0" applyFill="0" applyAlignment="0" applyProtection="0"/>
    <xf numFmtId="173" fontId="54" fillId="0" borderId="40" applyNumberFormat="0" applyFill="0" applyAlignment="0" applyProtection="0"/>
    <xf numFmtId="172"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73" fontId="55" fillId="0" borderId="41" applyNumberFormat="0" applyFill="0" applyAlignment="0" applyProtection="0"/>
    <xf numFmtId="0"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73" fontId="56" fillId="0" borderId="42" applyNumberFormat="0" applyFill="0" applyAlignment="0" applyProtection="0"/>
    <xf numFmtId="0" fontId="56" fillId="0" borderId="42" applyNumberFormat="0" applyFill="0" applyAlignment="0" applyProtection="0"/>
    <xf numFmtId="172" fontId="56" fillId="0" borderId="42" applyNumberFormat="0" applyFill="0" applyAlignment="0" applyProtection="0"/>
    <xf numFmtId="0" fontId="56" fillId="0" borderId="42" applyNumberFormat="0" applyFill="0" applyAlignment="0" applyProtection="0"/>
    <xf numFmtId="172"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73" fontId="56" fillId="0" borderId="0" applyNumberFormat="0" applyFill="0" applyBorder="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37" fontId="57" fillId="0" borderId="0"/>
    <xf numFmtId="172" fontId="58" fillId="0" borderId="0"/>
    <xf numFmtId="0" fontId="58" fillId="0" borderId="0"/>
    <xf numFmtId="172" fontId="58" fillId="0" borderId="0"/>
    <xf numFmtId="172" fontId="53" fillId="0" borderId="0"/>
    <xf numFmtId="0" fontId="53" fillId="0" borderId="0"/>
    <xf numFmtId="172" fontId="53" fillId="0" borderId="0"/>
    <xf numFmtId="172" fontId="59" fillId="0" borderId="0"/>
    <xf numFmtId="0" fontId="59" fillId="0" borderId="0"/>
    <xf numFmtId="172" fontId="59"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3" fillId="0" borderId="0" applyNumberFormat="0" applyFill="0" applyBorder="0" applyAlignment="0" applyProtection="0">
      <alignment vertical="top"/>
      <protection locked="0"/>
    </xf>
    <xf numFmtId="173"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2" fontId="64" fillId="0" borderId="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72"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72"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73"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72" fontId="67" fillId="43" borderId="37" applyNumberFormat="0" applyAlignment="0" applyProtection="0"/>
    <xf numFmtId="173" fontId="67" fillId="43" borderId="37" applyNumberFormat="0" applyAlignment="0" applyProtection="0"/>
    <xf numFmtId="172" fontId="67" fillId="43" borderId="37" applyNumberFormat="0" applyAlignment="0" applyProtection="0"/>
    <xf numFmtId="172" fontId="67" fillId="43" borderId="37" applyNumberFormat="0" applyAlignment="0" applyProtection="0"/>
    <xf numFmtId="173" fontId="67" fillId="43" borderId="37" applyNumberFormat="0" applyAlignment="0" applyProtection="0"/>
    <xf numFmtId="172" fontId="67" fillId="43" borderId="37" applyNumberFormat="0" applyAlignment="0" applyProtection="0"/>
    <xf numFmtId="172" fontId="67" fillId="43" borderId="37" applyNumberFormat="0" applyAlignment="0" applyProtection="0"/>
    <xf numFmtId="173" fontId="67" fillId="43" borderId="37" applyNumberFormat="0" applyAlignment="0" applyProtection="0"/>
    <xf numFmtId="172" fontId="67" fillId="43" borderId="37" applyNumberFormat="0" applyAlignment="0" applyProtection="0"/>
    <xf numFmtId="172" fontId="67" fillId="43" borderId="37" applyNumberFormat="0" applyAlignment="0" applyProtection="0"/>
    <xf numFmtId="173" fontId="67" fillId="43" borderId="37" applyNumberFormat="0" applyAlignment="0" applyProtection="0"/>
    <xf numFmtId="172" fontId="67" fillId="43" borderId="37" applyNumberFormat="0" applyAlignment="0" applyProtection="0"/>
    <xf numFmtId="0" fontId="65" fillId="43" borderId="37" applyNumberFormat="0" applyAlignment="0" applyProtection="0"/>
    <xf numFmtId="3" fontId="2" fillId="72" borderId="3" applyFont="0">
      <alignment horizontal="right" vertical="center"/>
      <protection locked="0"/>
    </xf>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72" fontId="70" fillId="0" borderId="43" applyNumberFormat="0" applyFill="0" applyAlignment="0" applyProtection="0"/>
    <xf numFmtId="172" fontId="70" fillId="0" borderId="43" applyNumberFormat="0" applyFill="0" applyAlignment="0" applyProtection="0"/>
    <xf numFmtId="173"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72" fontId="70" fillId="0" borderId="43" applyNumberFormat="0" applyFill="0" applyAlignment="0" applyProtection="0"/>
    <xf numFmtId="173" fontId="70" fillId="0" borderId="43" applyNumberFormat="0" applyFill="0" applyAlignment="0" applyProtection="0"/>
    <xf numFmtId="172" fontId="70" fillId="0" borderId="43" applyNumberFormat="0" applyFill="0" applyAlignment="0" applyProtection="0"/>
    <xf numFmtId="172" fontId="70" fillId="0" borderId="43" applyNumberFormat="0" applyFill="0" applyAlignment="0" applyProtection="0"/>
    <xf numFmtId="173" fontId="70" fillId="0" borderId="43" applyNumberFormat="0" applyFill="0" applyAlignment="0" applyProtection="0"/>
    <xf numFmtId="172" fontId="70" fillId="0" borderId="43" applyNumberFormat="0" applyFill="0" applyAlignment="0" applyProtection="0"/>
    <xf numFmtId="172" fontId="70" fillId="0" borderId="43" applyNumberFormat="0" applyFill="0" applyAlignment="0" applyProtection="0"/>
    <xf numFmtId="173" fontId="70" fillId="0" borderId="43" applyNumberFormat="0" applyFill="0" applyAlignment="0" applyProtection="0"/>
    <xf numFmtId="172" fontId="70" fillId="0" borderId="43" applyNumberFormat="0" applyFill="0" applyAlignment="0" applyProtection="0"/>
    <xf numFmtId="172" fontId="70" fillId="0" borderId="43" applyNumberFormat="0" applyFill="0" applyAlignment="0" applyProtection="0"/>
    <xf numFmtId="173" fontId="70" fillId="0" borderId="43" applyNumberFormat="0" applyFill="0" applyAlignment="0" applyProtection="0"/>
    <xf numFmtId="172" fontId="70" fillId="0" borderId="43" applyNumberFormat="0" applyFill="0" applyAlignment="0" applyProtection="0"/>
    <xf numFmtId="0" fontId="68" fillId="0" borderId="43"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0" fontId="71" fillId="73" borderId="0" applyNumberFormat="0" applyBorder="0" applyAlignment="0" applyProtection="0"/>
    <xf numFmtId="1" fontId="74" fillId="0" borderId="0" applyProtection="0"/>
    <xf numFmtId="172" fontId="25" fillId="0" borderId="44"/>
    <xf numFmtId="173" fontId="25" fillId="0" borderId="44"/>
    <xf numFmtId="172"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5" fillId="0" borderId="0"/>
    <xf numFmtId="185" fontId="2"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0" fontId="76" fillId="0" borderId="0"/>
    <xf numFmtId="0" fontId="75" fillId="0" borderId="0"/>
    <xf numFmtId="183" fontId="27" fillId="0" borderId="0"/>
    <xf numFmtId="183" fontId="2" fillId="0" borderId="0"/>
    <xf numFmtId="183" fontId="2" fillId="0" borderId="0"/>
    <xf numFmtId="0" fontId="2" fillId="0" borderId="0"/>
    <xf numFmtId="0" fontId="2"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7"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7" fillId="0" borderId="0"/>
    <xf numFmtId="172"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72" fontId="27" fillId="0" borderId="0"/>
    <xf numFmtId="0" fontId="27" fillId="0" borderId="0"/>
    <xf numFmtId="0" fontId="27"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183" fontId="27" fillId="0" borderId="0"/>
    <xf numFmtId="183" fontId="27"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27" fillId="0" borderId="0"/>
    <xf numFmtId="183" fontId="27" fillId="0" borderId="0"/>
    <xf numFmtId="183" fontId="27" fillId="0" borderId="0"/>
    <xf numFmtId="183"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7"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4" fillId="0" borderId="0"/>
    <xf numFmtId="0" fontId="27" fillId="0" borderId="0"/>
    <xf numFmtId="0" fontId="2" fillId="0" borderId="0"/>
    <xf numFmtId="0" fontId="26" fillId="0" borderId="0"/>
    <xf numFmtId="172" fontId="24" fillId="0" borderId="0"/>
    <xf numFmtId="0" fontId="2"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83" fontId="2" fillId="0" borderId="0"/>
    <xf numFmtId="0" fontId="27" fillId="0" borderId="0"/>
    <xf numFmtId="0" fontId="27" fillId="0" borderId="0"/>
    <xf numFmtId="172" fontId="24" fillId="0" borderId="0"/>
    <xf numFmtId="0" fontId="64" fillId="0" borderId="0"/>
    <xf numFmtId="0" fontId="2" fillId="0" borderId="0"/>
    <xf numFmtId="172" fontId="24" fillId="0" borderId="0"/>
    <xf numFmtId="0" fontId="1"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183" fontId="2" fillId="0" borderId="0"/>
    <xf numFmtId="0" fontId="2" fillId="0" borderId="0"/>
    <xf numFmtId="183" fontId="2" fillId="0" borderId="0"/>
    <xf numFmtId="0" fontId="2" fillId="0" borderId="0"/>
    <xf numFmtId="183"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183"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83" fontId="2"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83" fontId="25" fillId="0" borderId="0"/>
    <xf numFmtId="0" fontId="7"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3" fontId="7" fillId="0" borderId="0"/>
    <xf numFmtId="0" fontId="25" fillId="0" borderId="0"/>
    <xf numFmtId="183"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5" fillId="0" borderId="0"/>
    <xf numFmtId="183" fontId="7"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2" fontId="25" fillId="0" borderId="0"/>
    <xf numFmtId="0" fontId="75"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72" fontId="7" fillId="0" borderId="0"/>
    <xf numFmtId="0" fontId="75" fillId="0" borderId="0"/>
    <xf numFmtId="172"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3"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3"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183" fontId="25"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183" fontId="25" fillId="0" borderId="0"/>
    <xf numFmtId="183" fontId="25"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3" fillId="0" borderId="0"/>
    <xf numFmtId="0" fontId="2" fillId="0" borderId="0"/>
    <xf numFmtId="0" fontId="75" fillId="0" borderId="0"/>
    <xf numFmtId="172" fontId="43"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2"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3"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2"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9" fillId="0" borderId="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172"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172" fontId="2" fillId="0" borderId="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173"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73" fontId="2" fillId="0" borderId="0"/>
    <xf numFmtId="0" fontId="2" fillId="74" borderId="45" applyNumberFormat="0" applyFont="0" applyAlignment="0" applyProtection="0"/>
    <xf numFmtId="172" fontId="2" fillId="0" borderId="0"/>
    <xf numFmtId="0" fontId="2" fillId="74" borderId="45" applyNumberFormat="0" applyFont="0" applyAlignment="0" applyProtection="0"/>
    <xf numFmtId="172" fontId="2" fillId="0" borderId="0"/>
    <xf numFmtId="0" fontId="2" fillId="74" borderId="45" applyNumberFormat="0" applyFont="0" applyAlignment="0" applyProtection="0"/>
    <xf numFmtId="0" fontId="2" fillId="74" borderId="45" applyNumberFormat="0" applyFont="0" applyAlignment="0" applyProtection="0"/>
    <xf numFmtId="173" fontId="2" fillId="0" borderId="0"/>
    <xf numFmtId="172" fontId="2" fillId="0" borderId="0"/>
    <xf numFmtId="0" fontId="2" fillId="74" borderId="45" applyNumberFormat="0" applyFont="0" applyAlignment="0" applyProtection="0"/>
    <xf numFmtId="172" fontId="2" fillId="0" borderId="0"/>
    <xf numFmtId="0" fontId="2" fillId="74" borderId="45" applyNumberFormat="0" applyFont="0" applyAlignment="0" applyProtection="0"/>
    <xf numFmtId="0" fontId="2" fillId="74" borderId="45" applyNumberFormat="0" applyFont="0" applyAlignment="0" applyProtection="0"/>
    <xf numFmtId="173" fontId="2" fillId="0" borderId="0"/>
    <xf numFmtId="0" fontId="2" fillId="74" borderId="45" applyNumberFormat="0" applyFont="0" applyAlignment="0" applyProtection="0"/>
    <xf numFmtId="172" fontId="2" fillId="0" borderId="0"/>
    <xf numFmtId="0" fontId="2" fillId="74" borderId="45" applyNumberFormat="0" applyFont="0" applyAlignment="0" applyProtection="0"/>
    <xf numFmtId="172" fontId="2" fillId="0" borderId="0"/>
    <xf numFmtId="0" fontId="2" fillId="74" borderId="45" applyNumberFormat="0" applyFont="0" applyAlignment="0" applyProtection="0"/>
    <xf numFmtId="0" fontId="2" fillId="74" borderId="45" applyNumberFormat="0" applyFont="0" applyAlignment="0" applyProtection="0"/>
    <xf numFmtId="173" fontId="2" fillId="0" borderId="0"/>
    <xf numFmtId="172" fontId="2" fillId="0" borderId="0"/>
    <xf numFmtId="172"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0" fillId="0" borderId="0">
      <alignment horizontal="left"/>
    </xf>
    <xf numFmtId="0" fontId="2" fillId="0" borderId="0"/>
    <xf numFmtId="0" fontId="2" fillId="0" borderId="0"/>
    <xf numFmtId="172" fontId="2" fillId="0" borderId="0"/>
    <xf numFmtId="3" fontId="2" fillId="75" borderId="3" applyFont="0">
      <alignment horizontal="right" vertical="center"/>
      <protection locked="0"/>
    </xf>
    <xf numFmtId="172" fontId="81" fillId="0" borderId="0"/>
    <xf numFmtId="0" fontId="81" fillId="0" borderId="0"/>
    <xf numFmtId="172" fontId="81" fillId="0" borderId="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72"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72"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73"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72" fontId="84" fillId="64" borderId="46" applyNumberFormat="0" applyAlignment="0" applyProtection="0"/>
    <xf numFmtId="173" fontId="84" fillId="64" borderId="46" applyNumberFormat="0" applyAlignment="0" applyProtection="0"/>
    <xf numFmtId="172" fontId="84" fillId="64" borderId="46" applyNumberFormat="0" applyAlignment="0" applyProtection="0"/>
    <xf numFmtId="172" fontId="84" fillId="64" borderId="46" applyNumberFormat="0" applyAlignment="0" applyProtection="0"/>
    <xf numFmtId="173" fontId="84" fillId="64" borderId="46" applyNumberFormat="0" applyAlignment="0" applyProtection="0"/>
    <xf numFmtId="172" fontId="84" fillId="64" borderId="46" applyNumberFormat="0" applyAlignment="0" applyProtection="0"/>
    <xf numFmtId="172" fontId="84" fillId="64" borderId="46" applyNumberFormat="0" applyAlignment="0" applyProtection="0"/>
    <xf numFmtId="173" fontId="84" fillId="64" borderId="46" applyNumberFormat="0" applyAlignment="0" applyProtection="0"/>
    <xf numFmtId="172" fontId="84" fillId="64" borderId="46" applyNumberFormat="0" applyAlignment="0" applyProtection="0"/>
    <xf numFmtId="172" fontId="84" fillId="64" borderId="46" applyNumberFormat="0" applyAlignment="0" applyProtection="0"/>
    <xf numFmtId="173" fontId="84" fillId="64" borderId="46" applyNumberFormat="0" applyAlignment="0" applyProtection="0"/>
    <xf numFmtId="172" fontId="84" fillId="64" borderId="46" applyNumberFormat="0" applyAlignment="0" applyProtection="0"/>
    <xf numFmtId="0" fontId="82" fillId="64" borderId="46" applyNumberFormat="0" applyAlignment="0" applyProtection="0"/>
    <xf numFmtId="0" fontId="24" fillId="0" borderId="0"/>
    <xf numFmtId="179" fontId="36" fillId="0" borderId="0" applyFont="0" applyFill="0" applyBorder="0" applyAlignment="0" applyProtection="0"/>
    <xf numFmtId="190"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xf numFmtId="0" fontId="2" fillId="0" borderId="0"/>
    <xf numFmtId="172" fontId="2" fillId="0" borderId="0"/>
    <xf numFmtId="191"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92" fontId="2" fillId="70" borderId="3" applyFont="0">
      <alignment horizontal="right" vertical="center"/>
    </xf>
    <xf numFmtId="0" fontId="87" fillId="0" borderId="0"/>
    <xf numFmtId="0" fontId="24" fillId="0" borderId="0"/>
    <xf numFmtId="0" fontId="88" fillId="0" borderId="0"/>
    <xf numFmtId="0" fontId="88" fillId="0" borderId="0"/>
    <xf numFmtId="172" fontId="24" fillId="0" borderId="0"/>
    <xf numFmtId="172"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3" fontId="36" fillId="0" borderId="0" applyFill="0" applyBorder="0" applyAlignment="0"/>
    <xf numFmtId="194" fontId="36" fillId="0" borderId="0" applyFill="0" applyBorder="0" applyAlignment="0"/>
    <xf numFmtId="0" fontId="91" fillId="0" borderId="0">
      <alignment horizontal="center" vertical="top"/>
    </xf>
    <xf numFmtId="0" fontId="92" fillId="0" borderId="0" applyNumberFormat="0" applyFill="0" applyBorder="0" applyAlignment="0" applyProtection="0"/>
    <xf numFmtId="173" fontId="92" fillId="0" borderId="0" applyNumberFormat="0" applyFill="0" applyBorder="0" applyAlignment="0" applyProtection="0"/>
    <xf numFmtId="0"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72"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72"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73"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72" fontId="93" fillId="0" borderId="47" applyNumberFormat="0" applyFill="0" applyAlignment="0" applyProtection="0"/>
    <xf numFmtId="173" fontId="93" fillId="0" borderId="47" applyNumberFormat="0" applyFill="0" applyAlignment="0" applyProtection="0"/>
    <xf numFmtId="172" fontId="93" fillId="0" borderId="47" applyNumberFormat="0" applyFill="0" applyAlignment="0" applyProtection="0"/>
    <xf numFmtId="172" fontId="93" fillId="0" borderId="47" applyNumberFormat="0" applyFill="0" applyAlignment="0" applyProtection="0"/>
    <xf numFmtId="173" fontId="93" fillId="0" borderId="47" applyNumberFormat="0" applyFill="0" applyAlignment="0" applyProtection="0"/>
    <xf numFmtId="172" fontId="93" fillId="0" borderId="47" applyNumberFormat="0" applyFill="0" applyAlignment="0" applyProtection="0"/>
    <xf numFmtId="172" fontId="93" fillId="0" borderId="47" applyNumberFormat="0" applyFill="0" applyAlignment="0" applyProtection="0"/>
    <xf numFmtId="173" fontId="93" fillId="0" borderId="47" applyNumberFormat="0" applyFill="0" applyAlignment="0" applyProtection="0"/>
    <xf numFmtId="172" fontId="93" fillId="0" borderId="47" applyNumberFormat="0" applyFill="0" applyAlignment="0" applyProtection="0"/>
    <xf numFmtId="172" fontId="93" fillId="0" borderId="47" applyNumberFormat="0" applyFill="0" applyAlignment="0" applyProtection="0"/>
    <xf numFmtId="173" fontId="93" fillId="0" borderId="47" applyNumberFormat="0" applyFill="0" applyAlignment="0" applyProtection="0"/>
    <xf numFmtId="172" fontId="93" fillId="0" borderId="47" applyNumberFormat="0" applyFill="0" applyAlignment="0" applyProtection="0"/>
    <xf numFmtId="0" fontId="46" fillId="0" borderId="47" applyNumberFormat="0" applyFill="0" applyAlignment="0" applyProtection="0"/>
    <xf numFmtId="0" fontId="24" fillId="0" borderId="48"/>
    <xf numFmtId="189" fontId="80"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5" fillId="0" borderId="0" applyFont="0" applyFill="0" applyBorder="0" applyAlignment="0" applyProtection="0"/>
    <xf numFmtId="196"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7"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166" fontId="97" fillId="0" borderId="0" applyFont="0" applyFill="0" applyBorder="0" applyAlignment="0" applyProtection="0"/>
    <xf numFmtId="168"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2" applyNumberFormat="0" applyFill="0" applyAlignment="0" applyProtection="0"/>
    <xf numFmtId="172" fontId="93" fillId="0" borderId="102" applyNumberFormat="0" applyFill="0" applyAlignment="0" applyProtection="0"/>
    <xf numFmtId="173" fontId="93" fillId="0" borderId="102" applyNumberFormat="0" applyFill="0" applyAlignment="0" applyProtection="0"/>
    <xf numFmtId="172" fontId="93" fillId="0" borderId="102" applyNumberFormat="0" applyFill="0" applyAlignment="0" applyProtection="0"/>
    <xf numFmtId="172" fontId="93" fillId="0" borderId="102" applyNumberFormat="0" applyFill="0" applyAlignment="0" applyProtection="0"/>
    <xf numFmtId="173" fontId="93" fillId="0" borderId="102" applyNumberFormat="0" applyFill="0" applyAlignment="0" applyProtection="0"/>
    <xf numFmtId="172" fontId="93" fillId="0" borderId="102" applyNumberFormat="0" applyFill="0" applyAlignment="0" applyProtection="0"/>
    <xf numFmtId="172" fontId="93" fillId="0" borderId="102" applyNumberFormat="0" applyFill="0" applyAlignment="0" applyProtection="0"/>
    <xf numFmtId="173" fontId="93" fillId="0" borderId="102" applyNumberFormat="0" applyFill="0" applyAlignment="0" applyProtection="0"/>
    <xf numFmtId="172" fontId="93" fillId="0" borderId="102" applyNumberFormat="0" applyFill="0" applyAlignment="0" applyProtection="0"/>
    <xf numFmtId="172" fontId="93" fillId="0" borderId="102" applyNumberFormat="0" applyFill="0" applyAlignment="0" applyProtection="0"/>
    <xf numFmtId="173" fontId="93" fillId="0" borderId="102" applyNumberFormat="0" applyFill="0" applyAlignment="0" applyProtection="0"/>
    <xf numFmtId="172"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73"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72"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72"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92" fontId="2" fillId="70" borderId="97" applyFont="0">
      <alignment horizontal="right" vertical="center"/>
    </xf>
    <xf numFmtId="3" fontId="2" fillId="70" borderId="97" applyFont="0">
      <alignment horizontal="right" vertical="center"/>
    </xf>
    <xf numFmtId="0" fontId="82" fillId="64" borderId="101" applyNumberFormat="0" applyAlignment="0" applyProtection="0"/>
    <xf numFmtId="172" fontId="84" fillId="64" borderId="101" applyNumberFormat="0" applyAlignment="0" applyProtection="0"/>
    <xf numFmtId="173" fontId="84" fillId="64" borderId="101" applyNumberFormat="0" applyAlignment="0" applyProtection="0"/>
    <xf numFmtId="172" fontId="84" fillId="64" borderId="101" applyNumberFormat="0" applyAlignment="0" applyProtection="0"/>
    <xf numFmtId="172" fontId="84" fillId="64" borderId="101" applyNumberFormat="0" applyAlignment="0" applyProtection="0"/>
    <xf numFmtId="173" fontId="84" fillId="64" borderId="101" applyNumberFormat="0" applyAlignment="0" applyProtection="0"/>
    <xf numFmtId="172" fontId="84" fillId="64" borderId="101" applyNumberFormat="0" applyAlignment="0" applyProtection="0"/>
    <xf numFmtId="172" fontId="84" fillId="64" borderId="101" applyNumberFormat="0" applyAlignment="0" applyProtection="0"/>
    <xf numFmtId="173" fontId="84" fillId="64" borderId="101" applyNumberFormat="0" applyAlignment="0" applyProtection="0"/>
    <xf numFmtId="172" fontId="84" fillId="64" borderId="101" applyNumberFormat="0" applyAlignment="0" applyProtection="0"/>
    <xf numFmtId="172" fontId="84" fillId="64" borderId="101" applyNumberFormat="0" applyAlignment="0" applyProtection="0"/>
    <xf numFmtId="173" fontId="84" fillId="64" borderId="101" applyNumberFormat="0" applyAlignment="0" applyProtection="0"/>
    <xf numFmtId="172" fontId="84"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173" fontId="84"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172" fontId="84"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172" fontId="84"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0" fontId="82" fillId="64" borderId="101" applyNumberFormat="0" applyAlignment="0" applyProtection="0"/>
    <xf numFmtId="3" fontId="2" fillId="75" borderId="97" applyFont="0">
      <alignment horizontal="right" vertical="center"/>
      <protection locked="0"/>
    </xf>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 fillId="74" borderId="100" applyNumberFormat="0" applyFont="0" applyAlignment="0" applyProtection="0"/>
    <xf numFmtId="0" fontId="26"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0" fontId="26" fillId="74" borderId="100" applyNumberFormat="0" applyFont="0" applyAlignment="0" applyProtection="0"/>
    <xf numFmtId="3" fontId="2" fillId="72" borderId="97" applyFont="0">
      <alignment horizontal="right" vertical="center"/>
      <protection locked="0"/>
    </xf>
    <xf numFmtId="0" fontId="65" fillId="43" borderId="99" applyNumberFormat="0" applyAlignment="0" applyProtection="0"/>
    <xf numFmtId="172" fontId="67" fillId="43" borderId="99" applyNumberFormat="0" applyAlignment="0" applyProtection="0"/>
    <xf numFmtId="173" fontId="67" fillId="43" borderId="99" applyNumberFormat="0" applyAlignment="0" applyProtection="0"/>
    <xf numFmtId="172" fontId="67" fillId="43" borderId="99" applyNumberFormat="0" applyAlignment="0" applyProtection="0"/>
    <xf numFmtId="172" fontId="67" fillId="43" borderId="99" applyNumberFormat="0" applyAlignment="0" applyProtection="0"/>
    <xf numFmtId="173" fontId="67" fillId="43" borderId="99" applyNumberFormat="0" applyAlignment="0" applyProtection="0"/>
    <xf numFmtId="172" fontId="67" fillId="43" borderId="99" applyNumberFormat="0" applyAlignment="0" applyProtection="0"/>
    <xf numFmtId="172" fontId="67" fillId="43" borderId="99" applyNumberFormat="0" applyAlignment="0" applyProtection="0"/>
    <xf numFmtId="173" fontId="67" fillId="43" borderId="99" applyNumberFormat="0" applyAlignment="0" applyProtection="0"/>
    <xf numFmtId="172" fontId="67" fillId="43" borderId="99" applyNumberFormat="0" applyAlignment="0" applyProtection="0"/>
    <xf numFmtId="172" fontId="67" fillId="43" borderId="99" applyNumberFormat="0" applyAlignment="0" applyProtection="0"/>
    <xf numFmtId="173" fontId="67" fillId="43" borderId="99" applyNumberFormat="0" applyAlignment="0" applyProtection="0"/>
    <xf numFmtId="172" fontId="67"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173" fontId="67"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172" fontId="67"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172" fontId="67"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65" fillId="43" borderId="99" applyNumberFormat="0" applyAlignment="0" applyProtection="0"/>
    <xf numFmtId="0" fontId="2" fillId="71" borderId="98" applyNumberFormat="0" applyFont="0" applyBorder="0" applyProtection="0">
      <alignment horizontal="left" vertical="center"/>
    </xf>
    <xf numFmtId="9" fontId="2" fillId="71" borderId="97" applyFont="0" applyProtection="0">
      <alignment horizontal="right" vertical="center"/>
    </xf>
    <xf numFmtId="3" fontId="2" fillId="71" borderId="97" applyFont="0" applyProtection="0">
      <alignment horizontal="right" vertical="center"/>
    </xf>
    <xf numFmtId="0" fontId="61" fillId="70" borderId="98" applyFont="0" applyBorder="0">
      <alignment horizontal="center" wrapText="1"/>
    </xf>
    <xf numFmtId="172" fontId="53" fillId="0" borderId="95">
      <alignment horizontal="left" vertical="center"/>
    </xf>
    <xf numFmtId="0" fontId="53" fillId="0" borderId="95">
      <alignment horizontal="left" vertical="center"/>
    </xf>
    <xf numFmtId="0" fontId="53" fillId="0" borderId="95">
      <alignment horizontal="left" vertical="center"/>
    </xf>
    <xf numFmtId="0" fontId="2" fillId="69" borderId="97" applyNumberFormat="0" applyFont="0" applyBorder="0" applyProtection="0">
      <alignment horizontal="center" vertical="center"/>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7" fillId="64" borderId="99" applyNumberFormat="0" applyAlignment="0" applyProtection="0"/>
    <xf numFmtId="172" fontId="39" fillId="64" borderId="99" applyNumberFormat="0" applyAlignment="0" applyProtection="0"/>
    <xf numFmtId="173" fontId="39" fillId="64" borderId="99" applyNumberFormat="0" applyAlignment="0" applyProtection="0"/>
    <xf numFmtId="172" fontId="39" fillId="64" borderId="99" applyNumberFormat="0" applyAlignment="0" applyProtection="0"/>
    <xf numFmtId="172" fontId="39" fillId="64" borderId="99" applyNumberFormat="0" applyAlignment="0" applyProtection="0"/>
    <xf numFmtId="173" fontId="39" fillId="64" borderId="99" applyNumberFormat="0" applyAlignment="0" applyProtection="0"/>
    <xf numFmtId="172" fontId="39" fillId="64" borderId="99" applyNumberFormat="0" applyAlignment="0" applyProtection="0"/>
    <xf numFmtId="172" fontId="39" fillId="64" borderId="99" applyNumberFormat="0" applyAlignment="0" applyProtection="0"/>
    <xf numFmtId="173" fontId="39" fillId="64" borderId="99" applyNumberFormat="0" applyAlignment="0" applyProtection="0"/>
    <xf numFmtId="172" fontId="39" fillId="64" borderId="99" applyNumberFormat="0" applyAlignment="0" applyProtection="0"/>
    <xf numFmtId="172" fontId="39" fillId="64" borderId="99" applyNumberFormat="0" applyAlignment="0" applyProtection="0"/>
    <xf numFmtId="173" fontId="39" fillId="64" borderId="99" applyNumberFormat="0" applyAlignment="0" applyProtection="0"/>
    <xf numFmtId="172" fontId="39"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173" fontId="39"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172" fontId="39"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172" fontId="39"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37" fillId="64" borderId="99" applyNumberFormat="0" applyAlignment="0" applyProtection="0"/>
    <xf numFmtId="0" fontId="1" fillId="0" borderId="0"/>
    <xf numFmtId="173" fontId="25" fillId="37" borderId="0"/>
    <xf numFmtId="0" fontId="2" fillId="0" borderId="0">
      <alignment vertical="center"/>
    </xf>
    <xf numFmtId="43" fontId="1" fillId="0" borderId="0" applyFont="0" applyFill="0" applyBorder="0" applyAlignment="0" applyProtection="0"/>
    <xf numFmtId="0" fontId="128" fillId="0" borderId="0"/>
    <xf numFmtId="0" fontId="2" fillId="0" borderId="0"/>
    <xf numFmtId="4" fontId="1" fillId="0" borderId="0" applyFont="0" applyFill="0" applyBorder="0" applyAlignment="0" applyProtection="0"/>
  </cellStyleXfs>
  <cellXfs count="947">
    <xf numFmtId="0" fontId="0" fillId="0" borderId="0" xfId="0"/>
    <xf numFmtId="0" fontId="4" fillId="0" borderId="0" xfId="0" applyFont="1"/>
    <xf numFmtId="0" fontId="0" fillId="0" borderId="0" xfId="0" applyAlignment="1">
      <alignment wrapText="1"/>
    </xf>
    <xf numFmtId="0" fontId="4" fillId="0" borderId="3" xfId="0" applyFont="1" applyBorder="1"/>
    <xf numFmtId="0" fontId="8" fillId="0" borderId="15" xfId="0" applyFont="1" applyBorder="1"/>
    <xf numFmtId="0" fontId="11" fillId="0" borderId="0" xfId="0" applyFont="1"/>
    <xf numFmtId="0" fontId="8" fillId="0" borderId="0" xfId="0" applyFont="1" applyAlignment="1">
      <alignment horizontal="right" wrapText="1"/>
    </xf>
    <xf numFmtId="0" fontId="8" fillId="0" borderId="18" xfId="0" applyFont="1" applyBorder="1" applyAlignment="1">
      <alignment vertical="center"/>
    </xf>
    <xf numFmtId="0" fontId="8" fillId="0" borderId="21" xfId="0" applyFont="1" applyBorder="1"/>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9" fillId="0" borderId="0" xfId="11" applyFont="1"/>
    <xf numFmtId="0" fontId="8" fillId="0" borderId="8" xfId="0" applyFont="1" applyBorder="1" applyAlignment="1">
      <alignment wrapText="1"/>
    </xf>
    <xf numFmtId="0" fontId="8" fillId="0" borderId="20"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4" fillId="0" borderId="20" xfId="0" applyFont="1" applyBorder="1"/>
    <xf numFmtId="0" fontId="12" fillId="0" borderId="24"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6" borderId="3" xfId="0" applyFont="1" applyFill="1" applyBorder="1" applyAlignment="1">
      <alignment horizontal="left" vertical="top" wrapText="1"/>
    </xf>
    <xf numFmtId="1" fontId="14" fillId="36" borderId="3" xfId="2" applyNumberFormat="1" applyFont="1" applyFill="1" applyBorder="1" applyAlignment="1" applyProtection="1">
      <alignment horizontal="left" vertical="top" wrapText="1"/>
    </xf>
    <xf numFmtId="0" fontId="14" fillId="36" borderId="3" xfId="13" applyFont="1" applyFill="1" applyBorder="1" applyAlignment="1" applyProtection="1">
      <alignment vertical="center" wrapText="1"/>
      <protection locked="0"/>
    </xf>
    <xf numFmtId="0" fontId="4" fillId="0" borderId="18" xfId="0" applyFont="1" applyBorder="1"/>
    <xf numFmtId="0" fontId="22" fillId="0" borderId="3" xfId="0" applyFont="1" applyBorder="1"/>
    <xf numFmtId="0" fontId="21" fillId="0" borderId="0" xfId="0" applyFont="1"/>
    <xf numFmtId="0" fontId="6" fillId="0" borderId="3" xfId="13" applyFont="1" applyBorder="1" applyAlignment="1" applyProtection="1">
      <alignment horizontal="center" vertical="center" wrapText="1"/>
      <protection locked="0"/>
    </xf>
    <xf numFmtId="169" fontId="6" fillId="3" borderId="3" xfId="1" applyNumberFormat="1" applyFont="1" applyFill="1" applyBorder="1" applyAlignment="1" applyProtection="1">
      <alignment horizontal="center" vertical="center" wrapText="1"/>
      <protection locked="0"/>
    </xf>
    <xf numFmtId="169" fontId="6" fillId="3" borderId="18" xfId="1" applyNumberFormat="1" applyFont="1" applyFill="1" applyBorder="1" applyAlignment="1" applyProtection="1">
      <alignment horizontal="center" vertical="center" wrapText="1"/>
      <protection locked="0"/>
    </xf>
    <xf numFmtId="169" fontId="6"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6" fillId="3" borderId="21" xfId="9" applyFont="1" applyFill="1" applyBorder="1" applyAlignment="1" applyProtection="1">
      <alignment horizontal="left" vertical="center"/>
      <protection locked="0"/>
    </xf>
    <xf numFmtId="0" fontId="14" fillId="3" borderId="23" xfId="16" applyFont="1" applyFill="1" applyBorder="1" applyProtection="1">
      <protection locked="0"/>
    </xf>
    <xf numFmtId="0" fontId="8" fillId="3" borderId="3" xfId="5" applyFont="1" applyFill="1" applyBorder="1" applyProtection="1">
      <protection locked="0"/>
    </xf>
    <xf numFmtId="0" fontId="8" fillId="0" borderId="3" xfId="13" applyFont="1" applyBorder="1" applyAlignment="1" applyProtection="1">
      <alignment horizontal="center" vertical="center" wrapText="1"/>
      <protection locked="0"/>
    </xf>
    <xf numFmtId="0" fontId="8" fillId="3" borderId="3" xfId="13" applyFont="1" applyFill="1" applyBorder="1" applyAlignment="1" applyProtection="1">
      <alignment horizontal="center" vertical="center" wrapText="1"/>
      <protection locked="0"/>
    </xf>
    <xf numFmtId="3" fontId="8" fillId="3" borderId="3" xfId="1" applyNumberFormat="1" applyFont="1" applyFill="1" applyBorder="1" applyAlignment="1" applyProtection="1">
      <alignment horizontal="center" vertical="center" wrapText="1"/>
      <protection locked="0"/>
    </xf>
    <xf numFmtId="9" fontId="8" fillId="3" borderId="3" xfId="15" applyNumberFormat="1" applyFont="1" applyFill="1" applyBorder="1" applyAlignment="1" applyProtection="1">
      <alignment horizontal="center" vertical="center"/>
      <protection locked="0"/>
    </xf>
    <xf numFmtId="0" fontId="9" fillId="3" borderId="3" xfId="13" applyFont="1" applyFill="1" applyBorder="1" applyAlignment="1" applyProtection="1">
      <alignment wrapText="1"/>
      <protection locked="0"/>
    </xf>
    <xf numFmtId="0" fontId="8" fillId="3" borderId="3" xfId="13" applyFont="1" applyFill="1" applyBorder="1" applyAlignment="1" applyProtection="1">
      <alignment horizontal="left" vertical="center" wrapText="1"/>
      <protection locked="0"/>
    </xf>
    <xf numFmtId="170" fontId="8" fillId="3" borderId="3" xfId="8" applyNumberFormat="1" applyFont="1" applyFill="1" applyBorder="1" applyAlignment="1" applyProtection="1">
      <alignment horizontal="right" wrapText="1"/>
      <protection locked="0"/>
    </xf>
    <xf numFmtId="0" fontId="8" fillId="0" borderId="3" xfId="13" applyFont="1" applyBorder="1" applyAlignment="1" applyProtection="1">
      <alignment horizontal="left" vertical="center" wrapText="1"/>
      <protection locked="0"/>
    </xf>
    <xf numFmtId="170" fontId="8" fillId="4" borderId="3" xfId="8" applyNumberFormat="1" applyFont="1" applyFill="1" applyBorder="1" applyAlignment="1" applyProtection="1">
      <alignment horizontal="right" wrapText="1"/>
      <protection locked="0"/>
    </xf>
    <xf numFmtId="0" fontId="9" fillId="0" borderId="3" xfId="13" applyFont="1" applyBorder="1" applyAlignment="1" applyProtection="1">
      <alignment wrapText="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6" fillId="0" borderId="0" xfId="11" applyFont="1" applyAlignment="1">
      <alignment vertical="center"/>
    </xf>
    <xf numFmtId="0" fontId="4" fillId="0" borderId="18" xfId="0" applyFont="1" applyBorder="1" applyAlignment="1">
      <alignment vertical="center"/>
    </xf>
    <xf numFmtId="0" fontId="8" fillId="2" borderId="21" xfId="0" applyFont="1" applyFill="1" applyBorder="1" applyAlignment="1">
      <alignment horizontal="right" vertical="center"/>
    </xf>
    <xf numFmtId="0" fontId="4" fillId="0" borderId="53" xfId="0" applyFont="1" applyBorder="1"/>
    <xf numFmtId="0" fontId="4" fillId="0" borderId="54" xfId="0" applyFont="1" applyBorder="1"/>
    <xf numFmtId="0" fontId="6" fillId="0" borderId="15"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9" fontId="6" fillId="3" borderId="17" xfId="2" applyNumberFormat="1" applyFont="1" applyFill="1" applyBorder="1" applyAlignment="1" applyProtection="1">
      <alignment horizontal="center" vertical="center"/>
      <protection locked="0"/>
    </xf>
    <xf numFmtId="0" fontId="6" fillId="0" borderId="18"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8" xfId="9" applyFont="1" applyBorder="1" applyAlignment="1" applyProtection="1">
      <alignment horizontal="center" vertical="center" wrapText="1"/>
      <protection locked="0"/>
    </xf>
    <xf numFmtId="0" fontId="14" fillId="36" borderId="22" xfId="13" applyFont="1" applyFill="1" applyBorder="1" applyAlignment="1" applyProtection="1">
      <alignment vertical="center" wrapText="1"/>
      <protection locked="0"/>
    </xf>
    <xf numFmtId="171" fontId="22" fillId="0" borderId="59" xfId="0" applyNumberFormat="1" applyFont="1" applyBorder="1" applyAlignment="1">
      <alignment horizontal="center"/>
    </xf>
    <xf numFmtId="171" fontId="22" fillId="0" borderId="57" xfId="0" applyNumberFormat="1" applyFont="1" applyBorder="1" applyAlignment="1">
      <alignment horizontal="center"/>
    </xf>
    <xf numFmtId="171" fontId="18" fillId="0" borderId="57" xfId="0" applyNumberFormat="1" applyFont="1" applyBorder="1" applyAlignment="1">
      <alignment horizontal="center"/>
    </xf>
    <xf numFmtId="171" fontId="22" fillId="0" borderId="60" xfId="0" applyNumberFormat="1" applyFont="1" applyBorder="1" applyAlignment="1">
      <alignment horizontal="center"/>
    </xf>
    <xf numFmtId="171" fontId="22" fillId="0" borderId="61"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62" xfId="0" applyFont="1" applyBorder="1"/>
    <xf numFmtId="0" fontId="4" fillId="0" borderId="16" xfId="0" applyFont="1" applyBorder="1"/>
    <xf numFmtId="0" fontId="4" fillId="0" borderId="21" xfId="0" applyFont="1" applyBorder="1"/>
    <xf numFmtId="0" fontId="6" fillId="3" borderId="18" xfId="5" applyFont="1" applyFill="1" applyBorder="1" applyAlignment="1" applyProtection="1">
      <alignment horizontal="right" vertical="center"/>
      <protection locked="0"/>
    </xf>
    <xf numFmtId="0" fontId="14"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5" fillId="0" borderId="22" xfId="0" applyFont="1" applyBorder="1"/>
    <xf numFmtId="0" fontId="8" fillId="3" borderId="18" xfId="5" applyFont="1" applyFill="1" applyBorder="1" applyAlignment="1" applyProtection="1">
      <alignment horizontal="left" vertical="center"/>
      <protection locked="0"/>
    </xf>
    <xf numFmtId="0" fontId="8" fillId="3" borderId="19" xfId="13" applyFont="1" applyFill="1" applyBorder="1" applyAlignment="1" applyProtection="1">
      <alignment horizontal="center" vertical="center" wrapText="1"/>
      <protection locked="0"/>
    </xf>
    <xf numFmtId="0" fontId="8" fillId="3" borderId="18" xfId="5" applyFont="1" applyFill="1" applyBorder="1" applyAlignment="1" applyProtection="1">
      <alignment horizontal="right" vertical="center"/>
      <protection locked="0"/>
    </xf>
    <xf numFmtId="3" fontId="8" fillId="36" borderId="19" xfId="5" applyNumberFormat="1" applyFont="1" applyFill="1" applyBorder="1" applyProtection="1">
      <protection locked="0"/>
    </xf>
    <xf numFmtId="0" fontId="8" fillId="3" borderId="21" xfId="9" applyFont="1" applyFill="1" applyBorder="1" applyAlignment="1" applyProtection="1">
      <alignment horizontal="right" vertical="center"/>
      <protection locked="0"/>
    </xf>
    <xf numFmtId="0" fontId="9" fillId="3" borderId="22" xfId="16" applyFont="1" applyFill="1" applyBorder="1" applyProtection="1">
      <protection locked="0"/>
    </xf>
    <xf numFmtId="3" fontId="9" fillId="36" borderId="22" xfId="16" applyNumberFormat="1" applyFont="1" applyFill="1" applyBorder="1" applyProtection="1">
      <protection locked="0"/>
    </xf>
    <xf numFmtId="169" fontId="9" fillId="36" borderId="23" xfId="1" applyNumberFormat="1" applyFont="1" applyFill="1" applyBorder="1" applyAlignment="1" applyProtection="1">
      <protection locked="0"/>
    </xf>
    <xf numFmtId="0" fontId="4" fillId="0" borderId="53" xfId="0" applyFont="1" applyBorder="1" applyAlignment="1">
      <alignment horizontal="center"/>
    </xf>
    <xf numFmtId="0" fontId="4" fillId="0" borderId="54"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01" fillId="0" borderId="3" xfId="0" applyFont="1" applyBorder="1"/>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6"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5" xfId="0" applyBorder="1" applyAlignment="1">
      <alignment horizontal="center" vertical="center"/>
    </xf>
    <xf numFmtId="0" fontId="5" fillId="36" borderId="26" xfId="0" applyFont="1" applyFill="1" applyBorder="1" applyAlignment="1">
      <alignment wrapText="1"/>
    </xf>
    <xf numFmtId="0" fontId="4" fillId="0" borderId="9" xfId="0" applyFont="1" applyBorder="1" applyAlignment="1">
      <alignment vertical="center" wrapText="1"/>
    </xf>
    <xf numFmtId="0" fontId="5" fillId="36" borderId="9" xfId="0" applyFont="1" applyFill="1" applyBorder="1" applyAlignment="1">
      <alignment wrapText="1"/>
    </xf>
    <xf numFmtId="0" fontId="5" fillId="36" borderId="67" xfId="0" applyFont="1" applyFill="1" applyBorder="1" applyAlignment="1">
      <alignment wrapText="1"/>
    </xf>
    <xf numFmtId="0" fontId="14"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105" fillId="0" borderId="0" xfId="0" applyFont="1" applyAlignment="1">
      <alignment vertical="center" wrapText="1"/>
    </xf>
    <xf numFmtId="0" fontId="105" fillId="0" borderId="0" xfId="0" applyFont="1" applyAlignment="1">
      <alignment horizontal="left" vertical="center" wrapText="1"/>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7" fontId="8" fillId="2" borderId="22" xfId="0" applyNumberFormat="1" applyFont="1" applyFill="1" applyBorder="1" applyAlignment="1" applyProtection="1">
      <alignment vertical="center"/>
      <protection locked="0"/>
    </xf>
    <xf numFmtId="197" fontId="6" fillId="36" borderId="19" xfId="2" applyNumberFormat="1" applyFont="1" applyFill="1" applyBorder="1" applyAlignment="1" applyProtection="1">
      <alignment vertical="top"/>
    </xf>
    <xf numFmtId="197" fontId="6" fillId="3" borderId="19" xfId="2" applyNumberFormat="1" applyFont="1" applyFill="1" applyBorder="1" applyAlignment="1" applyProtection="1">
      <alignment vertical="top"/>
      <protection locked="0"/>
    </xf>
    <xf numFmtId="197" fontId="6" fillId="36" borderId="19" xfId="2" applyNumberFormat="1" applyFont="1" applyFill="1" applyBorder="1" applyAlignment="1" applyProtection="1">
      <alignment vertical="top" wrapText="1"/>
    </xf>
    <xf numFmtId="197" fontId="6" fillId="3" borderId="19" xfId="2" applyNumberFormat="1" applyFont="1" applyFill="1" applyBorder="1" applyAlignment="1" applyProtection="1">
      <alignment vertical="top" wrapText="1"/>
      <protection locked="0"/>
    </xf>
    <xf numFmtId="197" fontId="6" fillId="36" borderId="19" xfId="2" applyNumberFormat="1" applyFont="1" applyFill="1" applyBorder="1" applyAlignment="1" applyProtection="1">
      <alignment vertical="top" wrapText="1"/>
      <protection locked="0"/>
    </xf>
    <xf numFmtId="197" fontId="6" fillId="36" borderId="23" xfId="2" applyNumberFormat="1" applyFont="1" applyFill="1" applyBorder="1" applyAlignment="1" applyProtection="1">
      <alignment vertical="top" wrapText="1"/>
    </xf>
    <xf numFmtId="197" fontId="4" fillId="0" borderId="3" xfId="0" applyNumberFormat="1" applyFont="1" applyBorder="1"/>
    <xf numFmtId="197" fontId="4" fillId="36" borderId="22" xfId="0" applyNumberFormat="1" applyFont="1" applyFill="1" applyBorder="1"/>
    <xf numFmtId="197" fontId="4" fillId="0" borderId="18" xfId="0" applyNumberFormat="1" applyFont="1" applyBorder="1"/>
    <xf numFmtId="197" fontId="4" fillId="0" borderId="19" xfId="0" applyNumberFormat="1" applyFont="1" applyBorder="1"/>
    <xf numFmtId="197" fontId="4" fillId="36" borderId="50" xfId="0" applyNumberFormat="1" applyFont="1" applyFill="1" applyBorder="1"/>
    <xf numFmtId="197" fontId="4" fillId="36" borderId="21" xfId="0" applyNumberFormat="1" applyFont="1" applyFill="1" applyBorder="1"/>
    <xf numFmtId="197" fontId="4" fillId="36" borderId="23" xfId="0" applyNumberFormat="1" applyFont="1" applyFill="1" applyBorder="1"/>
    <xf numFmtId="197" fontId="4" fillId="36" borderId="51" xfId="0" applyNumberFormat="1" applyFont="1" applyFill="1" applyBorder="1"/>
    <xf numFmtId="197" fontId="8" fillId="36" borderId="3" xfId="5" applyNumberFormat="1" applyFont="1" applyFill="1" applyBorder="1" applyProtection="1">
      <protection locked="0"/>
    </xf>
    <xf numFmtId="197" fontId="8" fillId="3" borderId="3" xfId="5" applyNumberFormat="1" applyFont="1" applyFill="1" applyBorder="1" applyProtection="1">
      <protection locked="0"/>
    </xf>
    <xf numFmtId="197" fontId="9" fillId="36" borderId="22" xfId="16" applyNumberFormat="1" applyFont="1" applyFill="1" applyBorder="1" applyProtection="1">
      <protection locked="0"/>
    </xf>
    <xf numFmtId="197" fontId="8" fillId="36" borderId="3" xfId="1" applyNumberFormat="1" applyFont="1" applyFill="1" applyBorder="1" applyProtection="1">
      <protection locked="0"/>
    </xf>
    <xf numFmtId="197" fontId="8" fillId="0" borderId="3" xfId="1" applyNumberFormat="1" applyFont="1" applyFill="1" applyBorder="1" applyProtection="1">
      <protection locked="0"/>
    </xf>
    <xf numFmtId="197" fontId="9" fillId="36" borderId="22" xfId="1" applyNumberFormat="1" applyFont="1" applyFill="1" applyBorder="1" applyAlignment="1" applyProtection="1">
      <protection locked="0"/>
    </xf>
    <xf numFmtId="197" fontId="22" fillId="0" borderId="0" xfId="0" applyNumberFormat="1" applyFont="1"/>
    <xf numFmtId="0" fontId="4" fillId="0" borderId="25" xfId="0" applyFont="1" applyBorder="1" applyAlignment="1">
      <alignment horizontal="center" vertical="center"/>
    </xf>
    <xf numFmtId="197" fontId="4" fillId="0" borderId="8" xfId="0" applyNumberFormat="1" applyFont="1" applyBorder="1"/>
    <xf numFmtId="0" fontId="4" fillId="0" borderId="25" xfId="0" applyFont="1" applyBorder="1" applyAlignment="1">
      <alignment wrapText="1"/>
    </xf>
    <xf numFmtId="197" fontId="4" fillId="0" borderId="20" xfId="0" applyNumberFormat="1" applyFont="1" applyBorder="1"/>
    <xf numFmtId="197" fontId="4" fillId="0" borderId="20" xfId="0" applyNumberFormat="1" applyFont="1" applyBorder="1" applyAlignment="1">
      <alignment wrapText="1"/>
    </xf>
    <xf numFmtId="0" fontId="4" fillId="0" borderId="3" xfId="0" applyFont="1" applyBorder="1" applyAlignment="1">
      <alignment horizontal="center" vertical="center" wrapText="1"/>
    </xf>
    <xf numFmtId="9" fontId="106" fillId="0" borderId="3" xfId="0" applyNumberFormat="1" applyFont="1" applyBorder="1" applyAlignment="1">
      <alignment horizontal="center" vertical="center"/>
    </xf>
    <xf numFmtId="0" fontId="5" fillId="0" borderId="0" xfId="0" applyFont="1" applyAlignment="1">
      <alignment horizontal="center" wrapText="1"/>
    </xf>
    <xf numFmtId="9" fontId="4" fillId="36" borderId="23" xfId="20961" applyFont="1" applyFill="1" applyBorder="1"/>
    <xf numFmtId="0" fontId="8" fillId="0" borderId="15" xfId="0" applyFont="1" applyBorder="1" applyAlignment="1">
      <alignment horizontal="right" vertical="center" wrapText="1"/>
    </xf>
    <xf numFmtId="0" fontId="6" fillId="0" borderId="16" xfId="0" applyFont="1" applyBorder="1" applyAlignment="1">
      <alignment vertical="center" wrapText="1"/>
    </xf>
    <xf numFmtId="173" fontId="25" fillId="37" borderId="0" xfId="20"/>
    <xf numFmtId="173" fontId="25" fillId="37" borderId="91" xfId="20" applyBorder="1"/>
    <xf numFmtId="0" fontId="4" fillId="0" borderId="7" xfId="0" applyFont="1" applyBorder="1" applyAlignment="1">
      <alignment vertical="center"/>
    </xf>
    <xf numFmtId="0" fontId="4" fillId="0" borderId="16" xfId="0" applyFont="1" applyBorder="1" applyAlignment="1">
      <alignment vertical="center"/>
    </xf>
    <xf numFmtId="0" fontId="4" fillId="0" borderId="94" xfId="0" applyFont="1" applyBorder="1" applyAlignment="1">
      <alignment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106" xfId="0" applyFont="1" applyBorder="1" applyAlignment="1">
      <alignment horizontal="center" vertical="center"/>
    </xf>
    <xf numFmtId="173" fontId="25" fillId="37" borderId="108" xfId="20" applyBorder="1"/>
    <xf numFmtId="0" fontId="4" fillId="3" borderId="62" xfId="0" applyFont="1" applyFill="1" applyBorder="1" applyAlignment="1">
      <alignment horizontal="center" vertical="center"/>
    </xf>
    <xf numFmtId="0" fontId="4" fillId="0" borderId="68" xfId="0" applyFont="1" applyBorder="1" applyAlignment="1">
      <alignment horizontal="center" vertical="center"/>
    </xf>
    <xf numFmtId="0" fontId="13" fillId="3" borderId="109" xfId="0" applyFont="1" applyFill="1" applyBorder="1" applyAlignment="1">
      <alignment horizontal="left"/>
    </xf>
    <xf numFmtId="0" fontId="5" fillId="3" borderId="111" xfId="0" applyFont="1" applyFill="1" applyBorder="1" applyAlignment="1">
      <alignment vertical="center"/>
    </xf>
    <xf numFmtId="173" fontId="25" fillId="37" borderId="24" xfId="20" applyBorder="1"/>
    <xf numFmtId="0" fontId="4" fillId="0" borderId="7" xfId="0" applyFont="1" applyBorder="1" applyAlignment="1">
      <alignment horizontal="center" vertical="center" wrapText="1"/>
    </xf>
    <xf numFmtId="0" fontId="4" fillId="0" borderId="63" xfId="0" applyFont="1" applyBorder="1" applyAlignment="1">
      <alignment horizontal="center" vertical="center" wrapText="1"/>
    </xf>
    <xf numFmtId="0" fontId="6" fillId="0" borderId="15" xfId="11" applyFont="1" applyBorder="1" applyAlignment="1">
      <alignment vertical="center"/>
    </xf>
    <xf numFmtId="0" fontId="6" fillId="0" borderId="16" xfId="11" applyFont="1" applyBorder="1" applyAlignment="1">
      <alignment vertical="center"/>
    </xf>
    <xf numFmtId="0" fontId="14" fillId="0" borderId="17" xfId="11" applyFont="1" applyBorder="1" applyAlignment="1">
      <alignment horizontal="center" vertical="center"/>
    </xf>
    <xf numFmtId="0" fontId="5" fillId="36" borderId="113" xfId="0" applyFont="1" applyFill="1" applyBorder="1" applyAlignment="1">
      <alignment vertical="center" wrapText="1"/>
    </xf>
    <xf numFmtId="0" fontId="6" fillId="0" borderId="0" xfId="0" applyFont="1" applyAlignment="1">
      <alignment wrapText="1"/>
    </xf>
    <xf numFmtId="0" fontId="5" fillId="36" borderId="16" xfId="0" applyFont="1" applyFill="1" applyBorder="1" applyAlignment="1">
      <alignment horizontal="center" vertical="center" wrapText="1"/>
    </xf>
    <xf numFmtId="0" fontId="5" fillId="36" borderId="17" xfId="0" applyFont="1" applyFill="1" applyBorder="1" applyAlignment="1">
      <alignment horizontal="center" vertical="center" wrapText="1"/>
    </xf>
    <xf numFmtId="0" fontId="5" fillId="36" borderId="112" xfId="0" applyFont="1" applyFill="1" applyBorder="1" applyAlignment="1">
      <alignment horizontal="left" vertical="center" wrapText="1"/>
    </xf>
    <xf numFmtId="0" fontId="5" fillId="36" borderId="97" xfId="0" applyFont="1" applyFill="1" applyBorder="1" applyAlignment="1">
      <alignment horizontal="left" vertical="center" wrapText="1"/>
    </xf>
    <xf numFmtId="0" fontId="5" fillId="36" borderId="110" xfId="0" applyFont="1" applyFill="1" applyBorder="1" applyAlignment="1">
      <alignment horizontal="left" vertical="center" wrapText="1"/>
    </xf>
    <xf numFmtId="0" fontId="4" fillId="0" borderId="112" xfId="0" applyFont="1" applyBorder="1" applyAlignment="1">
      <alignment horizontal="right" vertical="center" wrapText="1"/>
    </xf>
    <xf numFmtId="0" fontId="4" fillId="0" borderId="97" xfId="0" applyFont="1" applyBorder="1" applyAlignment="1">
      <alignment horizontal="left" vertical="center" wrapText="1"/>
    </xf>
    <xf numFmtId="0" fontId="108" fillId="0" borderId="112" xfId="0" applyFont="1" applyBorder="1" applyAlignment="1">
      <alignment horizontal="right" vertical="center" wrapText="1"/>
    </xf>
    <xf numFmtId="0" fontId="108" fillId="0" borderId="97" xfId="0" applyFont="1" applyBorder="1" applyAlignment="1">
      <alignment horizontal="left" vertical="center" wrapText="1"/>
    </xf>
    <xf numFmtId="0" fontId="5" fillId="0" borderId="112"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8" fillId="0" borderId="0" xfId="0" applyFont="1" applyAlignment="1">
      <alignment horizontal="left" vertical="center"/>
    </xf>
    <xf numFmtId="49" fontId="109" fillId="0" borderId="21" xfId="5" applyNumberFormat="1" applyFont="1" applyBorder="1" applyAlignment="1" applyProtection="1">
      <alignment horizontal="left" vertical="center"/>
      <protection locked="0"/>
    </xf>
    <xf numFmtId="0" fontId="110" fillId="0" borderId="22" xfId="9" applyFont="1" applyBorder="1" applyAlignment="1" applyProtection="1">
      <alignment horizontal="left" vertical="center" wrapText="1"/>
      <protection locked="0"/>
    </xf>
    <xf numFmtId="0" fontId="10" fillId="0" borderId="97" xfId="17" applyFill="1" applyBorder="1" applyAlignment="1" applyProtection="1"/>
    <xf numFmtId="49" fontId="108" fillId="0" borderId="112" xfId="0" applyNumberFormat="1" applyFont="1" applyBorder="1" applyAlignment="1">
      <alignment horizontal="right" vertical="center" wrapText="1"/>
    </xf>
    <xf numFmtId="0" fontId="6" fillId="3" borderId="97" xfId="20960" applyFont="1" applyFill="1" applyBorder="1"/>
    <xf numFmtId="0" fontId="102" fillId="0" borderId="97" xfId="20960" applyFont="1" applyBorder="1" applyAlignment="1">
      <alignment horizontal="center" vertical="center"/>
    </xf>
    <xf numFmtId="0" fontId="4" fillId="0" borderId="97" xfId="0" applyFont="1" applyBorder="1"/>
    <xf numFmtId="0" fontId="10" fillId="0" borderId="97" xfId="17" applyFill="1" applyBorder="1" applyAlignment="1" applyProtection="1">
      <alignment horizontal="left" vertical="center" wrapText="1"/>
    </xf>
    <xf numFmtId="49" fontId="108" fillId="0" borderId="97" xfId="0" applyNumberFormat="1" applyFont="1" applyBorder="1" applyAlignment="1">
      <alignment horizontal="right" vertical="center" wrapText="1"/>
    </xf>
    <xf numFmtId="0" fontId="10" fillId="0" borderId="97" xfId="17" applyFill="1" applyBorder="1" applyAlignment="1" applyProtection="1">
      <alignment horizontal="left" vertical="center"/>
    </xf>
    <xf numFmtId="0" fontId="111" fillId="78" borderId="98" xfId="21412" applyFont="1" applyFill="1" applyBorder="1" applyAlignment="1" applyProtection="1">
      <alignment vertical="center" wrapText="1"/>
      <protection locked="0"/>
    </xf>
    <xf numFmtId="0" fontId="112" fillId="70" borderId="93" xfId="21412" applyFont="1" applyFill="1" applyBorder="1" applyAlignment="1" applyProtection="1">
      <alignment horizontal="center" vertical="center"/>
      <protection locked="0"/>
    </xf>
    <xf numFmtId="0" fontId="111" fillId="79" borderId="97" xfId="21412" applyFont="1" applyFill="1" applyBorder="1" applyAlignment="1" applyProtection="1">
      <alignment horizontal="center" vertical="center"/>
      <protection locked="0"/>
    </xf>
    <xf numFmtId="0" fontId="111" fillId="78" borderId="98" xfId="21412" applyFont="1" applyFill="1" applyBorder="1" applyProtection="1">
      <alignment vertical="center"/>
      <protection locked="0"/>
    </xf>
    <xf numFmtId="0" fontId="113" fillId="70" borderId="93" xfId="21412" applyFont="1" applyFill="1" applyBorder="1" applyAlignment="1" applyProtection="1">
      <alignment horizontal="center" vertical="center"/>
      <protection locked="0"/>
    </xf>
    <xf numFmtId="0" fontId="113" fillId="3" borderId="93" xfId="21412" applyFont="1" applyFill="1" applyBorder="1" applyAlignment="1" applyProtection="1">
      <alignment horizontal="center" vertical="center"/>
      <protection locked="0"/>
    </xf>
    <xf numFmtId="0" fontId="113" fillId="0" borderId="93" xfId="21412" applyFont="1" applyBorder="1" applyAlignment="1" applyProtection="1">
      <alignment horizontal="center" vertical="center"/>
      <protection locked="0"/>
    </xf>
    <xf numFmtId="0" fontId="114" fillId="79" borderId="97" xfId="21412" applyFont="1" applyFill="1" applyBorder="1" applyAlignment="1" applyProtection="1">
      <alignment horizontal="center" vertical="center"/>
      <protection locked="0"/>
    </xf>
    <xf numFmtId="0" fontId="111" fillId="78" borderId="98" xfId="21412" applyFont="1" applyFill="1" applyBorder="1" applyAlignment="1" applyProtection="1">
      <alignment horizontal="center" vertical="center"/>
      <protection locked="0"/>
    </xf>
    <xf numFmtId="0" fontId="61" fillId="78" borderId="98" xfId="21412" applyFont="1" applyFill="1" applyBorder="1" applyProtection="1">
      <alignment vertical="center"/>
      <protection locked="0"/>
    </xf>
    <xf numFmtId="0" fontId="113" fillId="70" borderId="97" xfId="21412" applyFont="1" applyFill="1" applyBorder="1" applyAlignment="1" applyProtection="1">
      <alignment horizontal="center" vertical="center"/>
      <protection locked="0"/>
    </xf>
    <xf numFmtId="0" fontId="35" fillId="70" borderId="97" xfId="21412" applyFont="1" applyFill="1" applyBorder="1" applyAlignment="1" applyProtection="1">
      <alignment horizontal="center" vertical="center"/>
      <protection locked="0"/>
    </xf>
    <xf numFmtId="0" fontId="61" fillId="78" borderId="96" xfId="21412" applyFont="1" applyFill="1" applyBorder="1" applyProtection="1">
      <alignment vertical="center"/>
      <protection locked="0"/>
    </xf>
    <xf numFmtId="0" fontId="112" fillId="0" borderId="96" xfId="21412" applyFont="1" applyBorder="1" applyAlignment="1" applyProtection="1">
      <alignment horizontal="left" vertical="center" wrapText="1"/>
      <protection locked="0"/>
    </xf>
    <xf numFmtId="169" fontId="112" fillId="0" borderId="97" xfId="948" applyNumberFormat="1" applyFont="1" applyFill="1" applyBorder="1" applyAlignment="1" applyProtection="1">
      <alignment horizontal="right" vertical="center"/>
      <protection locked="0"/>
    </xf>
    <xf numFmtId="0" fontId="111" fillId="79" borderId="96" xfId="21412" applyFont="1" applyFill="1" applyBorder="1" applyAlignment="1" applyProtection="1">
      <alignment vertical="top" wrapText="1"/>
      <protection locked="0"/>
    </xf>
    <xf numFmtId="169" fontId="112" fillId="79" borderId="97" xfId="948" applyNumberFormat="1" applyFont="1" applyFill="1" applyBorder="1" applyAlignment="1" applyProtection="1">
      <alignment horizontal="right" vertical="center"/>
    </xf>
    <xf numFmtId="169" fontId="61" fillId="78" borderId="96" xfId="948" applyNumberFormat="1" applyFont="1" applyFill="1" applyBorder="1" applyAlignment="1" applyProtection="1">
      <alignment horizontal="right" vertical="center"/>
      <protection locked="0"/>
    </xf>
    <xf numFmtId="0" fontId="112" fillId="70" borderId="96" xfId="21412" applyFont="1" applyFill="1" applyBorder="1" applyAlignment="1" applyProtection="1">
      <alignment vertical="center" wrapText="1"/>
      <protection locked="0"/>
    </xf>
    <xf numFmtId="0" fontId="112" fillId="70" borderId="96" xfId="21412" applyFont="1" applyFill="1" applyBorder="1" applyAlignment="1" applyProtection="1">
      <alignment horizontal="left" vertical="center" wrapText="1"/>
      <protection locked="0"/>
    </xf>
    <xf numFmtId="0" fontId="112" fillId="0" borderId="96" xfId="21412" applyFont="1" applyBorder="1" applyAlignment="1" applyProtection="1">
      <alignment vertical="center" wrapText="1"/>
      <protection locked="0"/>
    </xf>
    <xf numFmtId="0" fontId="112" fillId="3" borderId="96" xfId="21412" applyFont="1" applyFill="1" applyBorder="1" applyAlignment="1" applyProtection="1">
      <alignment horizontal="left" vertical="center" wrapText="1"/>
      <protection locked="0"/>
    </xf>
    <xf numFmtId="0" fontId="111" fillId="79" borderId="96" xfId="21412" applyFont="1" applyFill="1" applyBorder="1" applyAlignment="1" applyProtection="1">
      <alignment vertical="center" wrapText="1"/>
      <protection locked="0"/>
    </xf>
    <xf numFmtId="169" fontId="111" fillId="78" borderId="96" xfId="948" applyNumberFormat="1" applyFont="1" applyFill="1" applyBorder="1" applyAlignment="1" applyProtection="1">
      <alignment horizontal="right" vertical="center"/>
      <protection locked="0"/>
    </xf>
    <xf numFmtId="10" fontId="6" fillId="0" borderId="97" xfId="20961" applyNumberFormat="1" applyFont="1" applyFill="1" applyBorder="1" applyAlignment="1">
      <alignment horizontal="left" vertical="center" wrapText="1"/>
    </xf>
    <xf numFmtId="168" fontId="6" fillId="0" borderId="0" xfId="7" applyFont="1"/>
    <xf numFmtId="0" fontId="106" fillId="0" borderId="0" xfId="0" applyFont="1" applyAlignment="1">
      <alignment wrapText="1"/>
    </xf>
    <xf numFmtId="0" fontId="9" fillId="0" borderId="25" xfId="0" applyFont="1" applyBorder="1" applyAlignment="1">
      <alignment horizontal="center" wrapText="1"/>
    </xf>
    <xf numFmtId="0" fontId="9" fillId="0" borderId="8" xfId="0" applyFont="1" applyBorder="1" applyAlignment="1">
      <alignment horizontal="center" vertical="center" wrapText="1"/>
    </xf>
    <xf numFmtId="0" fontId="8" fillId="0" borderId="112" xfId="0" applyFont="1" applyBorder="1" applyAlignment="1">
      <alignment horizontal="right" vertical="center" wrapText="1"/>
    </xf>
    <xf numFmtId="0" fontId="6" fillId="0" borderId="97" xfId="0" applyFont="1" applyBorder="1" applyAlignment="1">
      <alignment vertical="center" wrapText="1"/>
    </xf>
    <xf numFmtId="3" fontId="20" fillId="36" borderId="20" xfId="0" applyNumberFormat="1" applyFont="1" applyFill="1" applyBorder="1" applyAlignment="1">
      <alignment vertical="center" wrapText="1"/>
    </xf>
    <xf numFmtId="3" fontId="20" fillId="36" borderId="24" xfId="0" applyNumberFormat="1" applyFont="1" applyFill="1" applyBorder="1" applyAlignment="1">
      <alignment vertical="center" wrapText="1"/>
    </xf>
    <xf numFmtId="3" fontId="20" fillId="36" borderId="36" xfId="0" applyNumberFormat="1" applyFont="1" applyFill="1" applyBorder="1" applyAlignment="1">
      <alignment vertical="center" wrapText="1"/>
    </xf>
    <xf numFmtId="0" fontId="4" fillId="0" borderId="110" xfId="0" applyFont="1" applyBorder="1"/>
    <xf numFmtId="0" fontId="4" fillId="0" borderId="23" xfId="0" applyFont="1" applyBorder="1"/>
    <xf numFmtId="0" fontId="8" fillId="0" borderId="110" xfId="0" applyFont="1" applyBorder="1"/>
    <xf numFmtId="0" fontId="8" fillId="0" borderId="110" xfId="0" applyFont="1" applyBorder="1" applyAlignment="1">
      <alignment wrapText="1"/>
    </xf>
    <xf numFmtId="0" fontId="9" fillId="0" borderId="17" xfId="0" applyFont="1" applyBorder="1" applyAlignment="1">
      <alignment horizontal="center"/>
    </xf>
    <xf numFmtId="0" fontId="9" fillId="0" borderId="110"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0" fontId="8" fillId="0" borderId="112" xfId="0" applyFont="1" applyBorder="1" applyAlignment="1">
      <alignment horizontal="center" vertical="center" wrapText="1"/>
    </xf>
    <xf numFmtId="0" fontId="14" fillId="0" borderId="97" xfId="0" applyFont="1" applyBorder="1" applyAlignment="1">
      <alignment horizontal="center" vertical="center" wrapText="1"/>
    </xf>
    <xf numFmtId="0" fontId="15" fillId="0" borderId="97" xfId="0" applyFont="1" applyBorder="1" applyAlignment="1">
      <alignment horizontal="left" vertical="center" wrapText="1"/>
    </xf>
    <xf numFmtId="0" fontId="8" fillId="2" borderId="112" xfId="0" applyFont="1" applyFill="1" applyBorder="1" applyAlignment="1">
      <alignment horizontal="right" vertical="center"/>
    </xf>
    <xf numFmtId="0" fontId="8" fillId="2" borderId="97" xfId="0" applyFont="1" applyFill="1" applyBorder="1" applyAlignment="1">
      <alignment vertical="center"/>
    </xf>
    <xf numFmtId="197" fontId="8" fillId="2" borderId="97" xfId="0" applyNumberFormat="1" applyFont="1" applyFill="1" applyBorder="1" applyAlignment="1" applyProtection="1">
      <alignment vertical="center"/>
      <protection locked="0"/>
    </xf>
    <xf numFmtId="0" fontId="14" fillId="0" borderId="112" xfId="0" applyFont="1" applyBorder="1" applyAlignment="1">
      <alignment horizontal="center" vertical="center" wrapText="1"/>
    </xf>
    <xf numFmtId="14" fontId="4" fillId="0" borderId="0" xfId="0" applyNumberFormat="1" applyFont="1"/>
    <xf numFmtId="0" fontId="4" fillId="3" borderId="53" xfId="0" applyFont="1" applyFill="1" applyBorder="1"/>
    <xf numFmtId="0" fontId="4" fillId="3" borderId="115" xfId="0" applyFont="1" applyFill="1" applyBorder="1" applyAlignment="1">
      <alignment wrapText="1"/>
    </xf>
    <xf numFmtId="0" fontId="4" fillId="3" borderId="116" xfId="0" applyFont="1" applyFill="1" applyBorder="1"/>
    <xf numFmtId="0" fontId="5" fillId="3" borderId="11" xfId="0" applyFont="1" applyFill="1" applyBorder="1" applyAlignment="1">
      <alignment horizontal="center" wrapText="1"/>
    </xf>
    <xf numFmtId="0" fontId="4" fillId="0" borderId="97" xfId="0" applyFont="1" applyBorder="1" applyAlignment="1">
      <alignment horizontal="center"/>
    </xf>
    <xf numFmtId="0" fontId="4" fillId="3" borderId="62"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91" xfId="0" applyFont="1" applyFill="1" applyBorder="1" applyAlignment="1">
      <alignment horizontal="center" vertical="center" wrapText="1"/>
    </xf>
    <xf numFmtId="0" fontId="4" fillId="0" borderId="112" xfId="0" applyFont="1" applyBorder="1"/>
    <xf numFmtId="0" fontId="4" fillId="0" borderId="97" xfId="0" applyFont="1" applyBorder="1" applyAlignment="1">
      <alignment wrapText="1"/>
    </xf>
    <xf numFmtId="169" fontId="4" fillId="0" borderId="97" xfId="7" applyNumberFormat="1" applyFont="1" applyBorder="1"/>
    <xf numFmtId="169" fontId="4" fillId="0" borderId="110" xfId="7" applyNumberFormat="1" applyFont="1" applyBorder="1"/>
    <xf numFmtId="0" fontId="13" fillId="0" borderId="97" xfId="0" applyFont="1" applyBorder="1" applyAlignment="1">
      <alignment horizontal="left" wrapText="1" indent="2"/>
    </xf>
    <xf numFmtId="173" fontId="25" fillId="37" borderId="97" xfId="20" applyBorder="1"/>
    <xf numFmtId="169" fontId="4" fillId="0" borderId="97" xfId="7" applyNumberFormat="1" applyFont="1" applyBorder="1" applyAlignment="1">
      <alignment vertical="center"/>
    </xf>
    <xf numFmtId="0" fontId="5" fillId="0" borderId="112" xfId="0" applyFont="1" applyBorder="1"/>
    <xf numFmtId="0" fontId="5" fillId="0" borderId="97" xfId="0" applyFont="1" applyBorder="1" applyAlignment="1">
      <alignment wrapText="1"/>
    </xf>
    <xf numFmtId="169" fontId="5" fillId="0" borderId="110" xfId="7" applyNumberFormat="1" applyFont="1" applyBorder="1"/>
    <xf numFmtId="0" fontId="3" fillId="3" borderId="62"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91" xfId="7" applyNumberFormat="1" applyFont="1" applyFill="1" applyBorder="1"/>
    <xf numFmtId="0" fontId="13" fillId="0" borderId="97"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1" xfId="0" applyFont="1" applyFill="1" applyBorder="1"/>
    <xf numFmtId="0" fontId="5" fillId="0" borderId="21" xfId="0" applyFont="1" applyBorder="1"/>
    <xf numFmtId="0" fontId="5" fillId="0" borderId="22" xfId="0" applyFont="1" applyBorder="1" applyAlignment="1">
      <alignment wrapText="1"/>
    </xf>
    <xf numFmtId="173" fontId="25" fillId="37" borderId="113" xfId="20" applyBorder="1"/>
    <xf numFmtId="10" fontId="5" fillId="0" borderId="23" xfId="20961" applyNumberFormat="1" applyFont="1" applyBorder="1"/>
    <xf numFmtId="0" fontId="8" fillId="2" borderId="104" xfId="0" applyFont="1" applyFill="1" applyBorder="1" applyAlignment="1">
      <alignment horizontal="right" vertical="center"/>
    </xf>
    <xf numFmtId="0" fontId="8" fillId="2" borderId="93" xfId="0" applyFont="1" applyFill="1" applyBorder="1" applyAlignment="1">
      <alignment vertical="center"/>
    </xf>
    <xf numFmtId="197" fontId="16" fillId="2" borderId="105" xfId="0" applyNumberFormat="1" applyFont="1" applyFill="1" applyBorder="1" applyAlignment="1" applyProtection="1">
      <alignment vertical="center"/>
      <protection locked="0"/>
    </xf>
    <xf numFmtId="0" fontId="8" fillId="0" borderId="97" xfId="0" applyFont="1" applyBorder="1" applyAlignment="1">
      <alignment horizontal="left" vertical="center" wrapText="1"/>
    </xf>
    <xf numFmtId="0" fontId="5" fillId="3" borderId="0" xfId="0" applyFont="1" applyFill="1" applyAlignment="1">
      <alignment horizontal="center"/>
    </xf>
    <xf numFmtId="0" fontId="105" fillId="0" borderId="83" xfId="0" applyFont="1" applyBorder="1" applyAlignment="1">
      <alignment vertical="center" wrapText="1"/>
    </xf>
    <xf numFmtId="0" fontId="105" fillId="0" borderId="83" xfId="0" applyFont="1" applyBorder="1" applyAlignment="1">
      <alignment horizontal="left" vertical="center" wrapText="1"/>
    </xf>
    <xf numFmtId="0" fontId="115" fillId="0" borderId="0" xfId="11" applyFont="1"/>
    <xf numFmtId="0" fontId="116" fillId="0" borderId="0" xfId="0" applyFont="1"/>
    <xf numFmtId="0" fontId="117" fillId="0" borderId="0" xfId="11" applyFont="1"/>
    <xf numFmtId="14" fontId="116" fillId="0" borderId="0" xfId="0" applyNumberFormat="1" applyFont="1"/>
    <xf numFmtId="0" fontId="116" fillId="0" borderId="0" xfId="0" applyFont="1" applyAlignment="1">
      <alignment wrapText="1"/>
    </xf>
    <xf numFmtId="0" fontId="119" fillId="0" borderId="0" xfId="0" applyFont="1"/>
    <xf numFmtId="0" fontId="118" fillId="0" borderId="126" xfId="0" applyFont="1" applyBorder="1" applyAlignment="1">
      <alignment horizontal="left" vertical="center" wrapText="1"/>
    </xf>
    <xf numFmtId="0" fontId="124" fillId="0" borderId="0" xfId="0" applyFont="1"/>
    <xf numFmtId="0" fontId="8" fillId="0" borderId="97" xfId="0" applyFont="1" applyBorder="1" applyAlignment="1">
      <alignment horizontal="center" vertical="center" wrapText="1"/>
    </xf>
    <xf numFmtId="0" fontId="3" fillId="0" borderId="97" xfId="0" applyFont="1" applyBorder="1" applyAlignment="1">
      <alignment horizontal="center" vertical="center"/>
    </xf>
    <xf numFmtId="0" fontId="129" fillId="3" borderId="97" xfId="21414" applyFont="1" applyFill="1" applyBorder="1" applyAlignment="1">
      <alignment horizontal="left" vertical="center" wrapText="1"/>
    </xf>
    <xf numFmtId="0" fontId="130" fillId="0" borderId="97" xfId="21414" applyFont="1" applyBorder="1" applyAlignment="1">
      <alignment horizontal="left" vertical="center" wrapText="1" indent="1"/>
    </xf>
    <xf numFmtId="0" fontId="131" fillId="3" borderId="97" xfId="21414" applyFont="1" applyFill="1" applyBorder="1" applyAlignment="1">
      <alignment horizontal="left" vertical="center" wrapText="1"/>
    </xf>
    <xf numFmtId="0" fontId="130" fillId="3" borderId="97" xfId="21414" applyFont="1" applyFill="1" applyBorder="1" applyAlignment="1">
      <alignment horizontal="left" vertical="center" wrapText="1" indent="1"/>
    </xf>
    <xf numFmtId="0" fontId="129" fillId="0" borderId="133" xfId="0" applyFont="1" applyBorder="1" applyAlignment="1">
      <alignment horizontal="left" vertical="center" wrapText="1"/>
    </xf>
    <xf numFmtId="0" fontId="131" fillId="0" borderId="133" xfId="0" applyFont="1" applyBorder="1" applyAlignment="1">
      <alignment horizontal="left" vertical="center" wrapText="1"/>
    </xf>
    <xf numFmtId="0" fontId="132" fillId="3" borderId="133" xfId="0" applyFont="1" applyFill="1" applyBorder="1" applyAlignment="1">
      <alignment horizontal="left" vertical="center" wrapText="1" indent="1"/>
    </xf>
    <xf numFmtId="0" fontId="131" fillId="3" borderId="133" xfId="0" applyFont="1" applyFill="1" applyBorder="1" applyAlignment="1">
      <alignment horizontal="left" vertical="center" wrapText="1"/>
    </xf>
    <xf numFmtId="0" fontId="131" fillId="3" borderId="134" xfId="0" applyFont="1" applyFill="1" applyBorder="1" applyAlignment="1">
      <alignment horizontal="left" vertical="center" wrapText="1"/>
    </xf>
    <xf numFmtId="0" fontId="132" fillId="0" borderId="133" xfId="0" applyFont="1" applyBorder="1" applyAlignment="1">
      <alignment horizontal="left" vertical="center" wrapText="1" indent="1"/>
    </xf>
    <xf numFmtId="0" fontId="132" fillId="0" borderId="97" xfId="21414" applyFont="1" applyBorder="1" applyAlignment="1">
      <alignment horizontal="left" vertical="center" wrapText="1" indent="1"/>
    </xf>
    <xf numFmtId="0" fontId="131" fillId="0" borderId="97" xfId="21414" applyFont="1" applyBorder="1" applyAlignment="1">
      <alignment horizontal="left" vertical="center" wrapText="1"/>
    </xf>
    <xf numFmtId="0" fontId="133" fillId="0" borderId="97" xfId="21414" applyFont="1" applyBorder="1" applyAlignment="1">
      <alignment horizontal="center" vertical="center" wrapText="1"/>
    </xf>
    <xf numFmtId="0" fontId="131" fillId="3" borderId="135" xfId="0" applyFont="1" applyFill="1" applyBorder="1" applyAlignment="1">
      <alignment horizontal="left" vertical="center" wrapText="1"/>
    </xf>
    <xf numFmtId="0" fontId="0" fillId="36" borderId="136" xfId="0" applyFill="1" applyBorder="1"/>
    <xf numFmtId="0" fontId="130" fillId="3" borderId="136" xfId="21414" applyFont="1" applyFill="1" applyBorder="1" applyAlignment="1">
      <alignment horizontal="left" vertical="center" wrapText="1" indent="1"/>
    </xf>
    <xf numFmtId="0" fontId="130" fillId="3" borderId="133" xfId="0" applyFont="1" applyFill="1" applyBorder="1" applyAlignment="1">
      <alignment horizontal="left" vertical="center" wrapText="1" indent="1"/>
    </xf>
    <xf numFmtId="0" fontId="130" fillId="0" borderId="136" xfId="21414" applyFont="1" applyBorder="1" applyAlignment="1">
      <alignment horizontal="left" vertical="center" wrapText="1" indent="1"/>
    </xf>
    <xf numFmtId="0" fontId="130" fillId="0" borderId="133" xfId="0" applyFont="1" applyBorder="1" applyAlignment="1">
      <alignment horizontal="left" vertical="center" wrapText="1" indent="1"/>
    </xf>
    <xf numFmtId="0" fontId="130" fillId="0" borderId="134" xfId="0" applyFont="1" applyBorder="1" applyAlignment="1">
      <alignment horizontal="left" vertical="center" wrapText="1" indent="1"/>
    </xf>
    <xf numFmtId="0" fontId="131" fillId="0" borderId="136" xfId="21414" applyFont="1" applyBorder="1" applyAlignment="1">
      <alignment horizontal="left" vertical="center" wrapText="1"/>
    </xf>
    <xf numFmtId="0" fontId="131" fillId="3" borderId="136" xfId="21414" applyFont="1" applyFill="1" applyBorder="1" applyAlignment="1">
      <alignment horizontal="left" vertical="center" wrapText="1"/>
    </xf>
    <xf numFmtId="0" fontId="133" fillId="0" borderId="136" xfId="21414" applyFont="1" applyBorder="1" applyAlignment="1">
      <alignment horizontal="center" vertical="center" wrapText="1"/>
    </xf>
    <xf numFmtId="0" fontId="134" fillId="0" borderId="136" xfId="0" applyFont="1" applyBorder="1" applyAlignment="1">
      <alignment horizontal="left"/>
    </xf>
    <xf numFmtId="0" fontId="131" fillId="0" borderId="136" xfId="0" applyFont="1" applyBorder="1" applyAlignment="1">
      <alignment horizontal="left" vertical="center" wrapText="1"/>
    </xf>
    <xf numFmtId="0" fontId="0" fillId="0" borderId="0" xfId="0" applyAlignment="1">
      <alignment horizontal="left" vertical="center"/>
    </xf>
    <xf numFmtId="0" fontId="131" fillId="0" borderId="141" xfId="0" applyFont="1" applyBorder="1" applyAlignment="1">
      <alignment horizontal="justify" vertical="center" wrapText="1"/>
    </xf>
    <xf numFmtId="0" fontId="130" fillId="0" borderId="135" xfId="0" applyFont="1" applyBorder="1" applyAlignment="1">
      <alignment horizontal="left" vertical="center" wrapText="1" indent="1"/>
    </xf>
    <xf numFmtId="0" fontId="131" fillId="0" borderId="133" xfId="0" applyFont="1" applyBorder="1" applyAlignment="1">
      <alignment horizontal="justify" vertical="center" wrapText="1"/>
    </xf>
    <xf numFmtId="0" fontId="129" fillId="0" borderId="133" xfId="0" applyFont="1" applyBorder="1" applyAlignment="1">
      <alignment horizontal="justify" vertical="center" wrapText="1"/>
    </xf>
    <xf numFmtId="0" fontId="131" fillId="3" borderId="133" xfId="0" applyFont="1" applyFill="1" applyBorder="1" applyAlignment="1">
      <alignment horizontal="justify" vertical="center" wrapText="1"/>
    </xf>
    <xf numFmtId="0" fontId="131" fillId="0" borderId="134" xfId="0" applyFont="1" applyBorder="1" applyAlignment="1">
      <alignment horizontal="justify" vertical="center" wrapText="1"/>
    </xf>
    <xf numFmtId="0" fontId="131" fillId="0" borderId="135" xfId="0" applyFont="1" applyBorder="1" applyAlignment="1">
      <alignment horizontal="justify" vertical="center" wrapText="1"/>
    </xf>
    <xf numFmtId="0" fontId="131" fillId="0" borderId="136" xfId="21414" applyFont="1" applyBorder="1" applyAlignment="1">
      <alignment horizontal="justify" vertical="center" wrapText="1"/>
    </xf>
    <xf numFmtId="0" fontId="132" fillId="0" borderId="127" xfId="0" applyFont="1" applyBorder="1" applyAlignment="1">
      <alignment horizontal="left" vertical="center" wrapText="1" indent="1"/>
    </xf>
    <xf numFmtId="0" fontId="129" fillId="0" borderId="133" xfId="0" applyFont="1" applyBorder="1" applyAlignment="1">
      <alignment vertical="center" wrapText="1"/>
    </xf>
    <xf numFmtId="0" fontId="131" fillId="0" borderId="133" xfId="0" applyFont="1" applyBorder="1" applyAlignment="1">
      <alignment vertical="center" wrapText="1"/>
    </xf>
    <xf numFmtId="0" fontId="131" fillId="0" borderId="136" xfId="21414" applyFont="1" applyBorder="1" applyAlignment="1">
      <alignment vertical="center" wrapText="1"/>
    </xf>
    <xf numFmtId="0" fontId="0" fillId="0" borderId="136" xfId="0" applyBorder="1" applyAlignment="1">
      <alignment horizontal="center"/>
    </xf>
    <xf numFmtId="0" fontId="0" fillId="0" borderId="0" xfId="0" applyAlignment="1">
      <alignment horizontal="center"/>
    </xf>
    <xf numFmtId="0" fontId="0" fillId="0" borderId="136" xfId="0" applyBorder="1" applyAlignment="1">
      <alignment horizontal="center" vertical="center"/>
    </xf>
    <xf numFmtId="0" fontId="0" fillId="0" borderId="140" xfId="0" applyBorder="1" applyAlignment="1">
      <alignment horizontal="center"/>
    </xf>
    <xf numFmtId="0" fontId="130" fillId="0" borderId="140" xfId="21414" applyFont="1" applyBorder="1" applyAlignment="1">
      <alignment horizontal="left" vertical="center" wrapText="1" indent="1"/>
    </xf>
    <xf numFmtId="0" fontId="130" fillId="3" borderId="136" xfId="0" applyFont="1" applyFill="1" applyBorder="1" applyAlignment="1">
      <alignment horizontal="left" vertical="center" wrapText="1" indent="1"/>
    </xf>
    <xf numFmtId="0" fontId="130" fillId="0" borderId="136" xfId="0" applyFont="1" applyBorder="1" applyAlignment="1">
      <alignment horizontal="left" vertical="center" wrapText="1" indent="1"/>
    </xf>
    <xf numFmtId="0" fontId="132" fillId="3" borderId="136" xfId="0" applyFont="1" applyFill="1" applyBorder="1" applyAlignment="1">
      <alignment horizontal="left" vertical="center" wrapText="1" indent="1"/>
    </xf>
    <xf numFmtId="0" fontId="132" fillId="0" borderId="136" xfId="0" applyFont="1" applyBorder="1" applyAlignment="1">
      <alignment horizontal="left" vertical="center" wrapText="1" indent="1"/>
    </xf>
    <xf numFmtId="171" fontId="21" fillId="0" borderId="55" xfId="0" applyNumberFormat="1" applyFont="1" applyBorder="1" applyAlignment="1">
      <alignment horizontal="center"/>
    </xf>
    <xf numFmtId="171" fontId="17" fillId="0" borderId="57" xfId="0" applyNumberFormat="1" applyFont="1" applyBorder="1" applyAlignment="1">
      <alignment horizontal="center"/>
    </xf>
    <xf numFmtId="0" fontId="119" fillId="0" borderId="136" xfId="0" applyFont="1" applyBorder="1"/>
    <xf numFmtId="49" fontId="121" fillId="0" borderId="136" xfId="5" applyNumberFormat="1" applyFont="1" applyBorder="1" applyAlignment="1" applyProtection="1">
      <alignment horizontal="right" vertical="center"/>
      <protection locked="0"/>
    </xf>
    <xf numFmtId="0" fontId="120" fillId="3" borderId="136" xfId="13" applyFont="1" applyFill="1" applyBorder="1" applyAlignment="1" applyProtection="1">
      <alignment horizontal="left" vertical="center" wrapText="1"/>
      <protection locked="0"/>
    </xf>
    <xf numFmtId="49" fontId="120" fillId="3" borderId="136" xfId="5" applyNumberFormat="1" applyFont="1" applyFill="1" applyBorder="1" applyAlignment="1" applyProtection="1">
      <alignment horizontal="right" vertical="center"/>
      <protection locked="0"/>
    </xf>
    <xf numFmtId="0" fontId="120" fillId="0" borderId="136" xfId="13" applyFont="1" applyBorder="1" applyAlignment="1" applyProtection="1">
      <alignment horizontal="left" vertical="center" wrapText="1"/>
      <protection locked="0"/>
    </xf>
    <xf numFmtId="49" fontId="120" fillId="0" borderId="136" xfId="5" applyNumberFormat="1" applyFont="1" applyBorder="1" applyAlignment="1" applyProtection="1">
      <alignment horizontal="right" vertical="center"/>
      <protection locked="0"/>
    </xf>
    <xf numFmtId="0" fontId="122" fillId="0" borderId="136" xfId="13" applyFont="1" applyBorder="1" applyAlignment="1" applyProtection="1">
      <alignment horizontal="left" vertical="center" wrapText="1"/>
      <protection locked="0"/>
    </xf>
    <xf numFmtId="0" fontId="119" fillId="0" borderId="136" xfId="0" applyFont="1" applyBorder="1" applyAlignment="1">
      <alignment horizontal="center" vertical="center" wrapText="1"/>
    </xf>
    <xf numFmtId="43" fontId="115" fillId="36" borderId="144" xfId="21413" applyFont="1" applyFill="1" applyBorder="1"/>
    <xf numFmtId="0" fontId="115" fillId="0" borderId="144" xfId="0" applyFont="1" applyBorder="1"/>
    <xf numFmtId="0" fontId="115" fillId="0" borderId="144" xfId="0" applyFont="1" applyBorder="1" applyAlignment="1">
      <alignment horizontal="left" indent="8"/>
    </xf>
    <xf numFmtId="0" fontId="115" fillId="0" borderId="144" xfId="0" applyFont="1" applyBorder="1" applyAlignment="1">
      <alignment wrapText="1"/>
    </xf>
    <xf numFmtId="0" fontId="118" fillId="0" borderId="144" xfId="0" applyFont="1" applyBorder="1"/>
    <xf numFmtId="49" fontId="121" fillId="0" borderId="144" xfId="5" applyNumberFormat="1" applyFont="1" applyBorder="1" applyAlignment="1" applyProtection="1">
      <alignment horizontal="right" vertical="center" wrapText="1"/>
      <protection locked="0"/>
    </xf>
    <xf numFmtId="49" fontId="120" fillId="3" borderId="144" xfId="5" applyNumberFormat="1" applyFont="1" applyFill="1" applyBorder="1" applyAlignment="1" applyProtection="1">
      <alignment horizontal="right" vertical="center" wrapText="1"/>
      <protection locked="0"/>
    </xf>
    <xf numFmtId="49" fontId="120" fillId="0" borderId="144" xfId="5" applyNumberFormat="1" applyFont="1" applyBorder="1" applyAlignment="1" applyProtection="1">
      <alignment horizontal="right" vertical="center" wrapText="1"/>
      <protection locked="0"/>
    </xf>
    <xf numFmtId="0" fontId="115" fillId="0" borderId="144" xfId="0" applyFont="1" applyBorder="1" applyAlignment="1">
      <alignment horizontal="center" vertical="center" wrapText="1"/>
    </xf>
    <xf numFmtId="0" fontId="115" fillId="0" borderId="145" xfId="0" applyFont="1" applyBorder="1" applyAlignment="1">
      <alignment horizontal="center" vertical="center" wrapText="1"/>
    </xf>
    <xf numFmtId="0" fontId="115" fillId="0" borderId="144"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5" fillId="0" borderId="144" xfId="0" applyFont="1" applyBorder="1" applyAlignment="1">
      <alignment horizontal="left" vertical="center" wrapText="1"/>
    </xf>
    <xf numFmtId="0" fontId="119" fillId="0" borderId="144" xfId="0" applyFont="1" applyBorder="1"/>
    <xf numFmtId="0" fontId="118" fillId="0" borderId="144" xfId="0" applyFont="1" applyBorder="1" applyAlignment="1">
      <alignment horizontal="left" wrapText="1" indent="1"/>
    </xf>
    <xf numFmtId="0" fontId="118" fillId="0" borderId="144" xfId="0" applyFont="1" applyBorder="1" applyAlignment="1">
      <alignment horizontal="left" vertical="center" indent="1"/>
    </xf>
    <xf numFmtId="0" fontId="116" fillId="0" borderId="144" xfId="0" applyFont="1" applyBorder="1"/>
    <xf numFmtId="0" fontId="115" fillId="0" borderId="144" xfId="0" applyFont="1" applyBorder="1" applyAlignment="1">
      <alignment horizontal="left" wrapText="1" indent="1"/>
    </xf>
    <xf numFmtId="0" fontId="115" fillId="0" borderId="144" xfId="0" applyFont="1" applyBorder="1" applyAlignment="1">
      <alignment horizontal="left" indent="1"/>
    </xf>
    <xf numFmtId="0" fontId="115" fillId="0" borderId="144" xfId="0" applyFont="1" applyBorder="1" applyAlignment="1">
      <alignment horizontal="left" wrapText="1" indent="4"/>
    </xf>
    <xf numFmtId="0" fontId="115" fillId="0" borderId="144" xfId="0" applyFont="1" applyBorder="1" applyAlignment="1">
      <alignment horizontal="left" indent="3"/>
    </xf>
    <xf numFmtId="0" fontId="118" fillId="0" borderId="144" xfId="0" applyFont="1" applyBorder="1" applyAlignment="1">
      <alignment horizontal="left" indent="1"/>
    </xf>
    <xf numFmtId="0" fontId="119" fillId="0" borderId="144" xfId="0" applyFont="1" applyBorder="1" applyAlignment="1">
      <alignment horizontal="center" vertical="center" wrapText="1"/>
    </xf>
    <xf numFmtId="0" fontId="115" fillId="80" borderId="144" xfId="0" applyFont="1" applyFill="1" applyBorder="1"/>
    <xf numFmtId="0" fontId="118" fillId="0" borderId="7" xfId="0" applyFont="1" applyBorder="1"/>
    <xf numFmtId="0" fontId="115" fillId="0" borderId="144" xfId="0" applyFont="1" applyBorder="1" applyAlignment="1">
      <alignment horizontal="left" wrapText="1" indent="2"/>
    </xf>
    <xf numFmtId="0" fontId="115" fillId="0" borderId="144" xfId="0" applyFont="1" applyBorder="1" applyAlignment="1">
      <alignment horizontal="left" wrapText="1"/>
    </xf>
    <xf numFmtId="0" fontId="115" fillId="0" borderId="144" xfId="0" applyFont="1" applyBorder="1" applyAlignment="1">
      <alignment horizontal="center"/>
    </xf>
    <xf numFmtId="0" fontId="115" fillId="0" borderId="0" xfId="0" applyFont="1" applyAlignment="1">
      <alignment horizontal="center" vertical="center"/>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2" xfId="0" applyFont="1" applyBorder="1" applyAlignment="1">
      <alignment wrapText="1"/>
    </xf>
    <xf numFmtId="0" fontId="115" fillId="0" borderId="7" xfId="0" applyFont="1" applyBorder="1" applyAlignment="1">
      <alignment wrapText="1"/>
    </xf>
    <xf numFmtId="0" fontId="115" fillId="0" borderId="0" xfId="0" applyFont="1" applyAlignment="1">
      <alignment horizontal="center" vertical="center" wrapText="1"/>
    </xf>
    <xf numFmtId="0" fontId="115" fillId="0" borderId="143" xfId="0" applyFont="1" applyBorder="1" applyAlignment="1">
      <alignment horizontal="center" vertical="center" wrapText="1"/>
    </xf>
    <xf numFmtId="0" fontId="115" fillId="0" borderId="146" xfId="0" applyFont="1" applyBorder="1" applyAlignment="1">
      <alignment horizontal="center" vertical="center" wrapText="1"/>
    </xf>
    <xf numFmtId="0" fontId="115" fillId="0" borderId="142" xfId="0" applyFont="1" applyBorder="1" applyAlignment="1">
      <alignment horizontal="center" vertical="center" wrapText="1"/>
    </xf>
    <xf numFmtId="49" fontId="115" fillId="0" borderId="150" xfId="0" applyNumberFormat="1" applyFont="1" applyBorder="1" applyAlignment="1">
      <alignment horizontal="left" wrapText="1" indent="1"/>
    </xf>
    <xf numFmtId="0" fontId="115" fillId="0" borderId="152" xfId="0" applyFont="1" applyBorder="1" applyAlignment="1">
      <alignment horizontal="left" wrapText="1" indent="1"/>
    </xf>
    <xf numFmtId="49" fontId="115" fillId="0" borderId="153" xfId="0" applyNumberFormat="1" applyFont="1" applyBorder="1" applyAlignment="1">
      <alignment horizontal="left" wrapText="1" indent="1"/>
    </xf>
    <xf numFmtId="0" fontId="115" fillId="0" borderId="154" xfId="0" applyFont="1" applyBorder="1" applyAlignment="1">
      <alignment horizontal="left" wrapText="1" indent="1"/>
    </xf>
    <xf numFmtId="49" fontId="115" fillId="0" borderId="154" xfId="0" applyNumberFormat="1" applyFont="1" applyBorder="1" applyAlignment="1">
      <alignment horizontal="left" wrapText="1" indent="3"/>
    </xf>
    <xf numFmtId="49" fontId="115" fillId="0" borderId="153" xfId="0" applyNumberFormat="1" applyFont="1" applyBorder="1" applyAlignment="1">
      <alignment horizontal="left" wrapText="1" indent="3"/>
    </xf>
    <xf numFmtId="49" fontId="115" fillId="0" borderId="154" xfId="0" applyNumberFormat="1" applyFont="1" applyBorder="1" applyAlignment="1">
      <alignment horizontal="left" wrapText="1" indent="2"/>
    </xf>
    <xf numFmtId="49" fontId="115" fillId="0" borderId="153" xfId="0" applyNumberFormat="1" applyFont="1" applyBorder="1" applyAlignment="1">
      <alignment horizontal="left" wrapText="1" indent="2"/>
    </xf>
    <xf numFmtId="49" fontId="115" fillId="0" borderId="153" xfId="0" applyNumberFormat="1" applyFont="1" applyBorder="1" applyAlignment="1">
      <alignment horizontal="left" vertical="top" wrapText="1" indent="2"/>
    </xf>
    <xf numFmtId="49" fontId="115" fillId="0" borderId="153" xfId="0" applyNumberFormat="1" applyFont="1" applyBorder="1" applyAlignment="1">
      <alignment horizontal="left" indent="1"/>
    </xf>
    <xf numFmtId="0" fontId="115" fillId="0" borderId="154" xfId="0" applyFont="1" applyBorder="1" applyAlignment="1">
      <alignment horizontal="left" indent="1"/>
    </xf>
    <xf numFmtId="49" fontId="115" fillId="0" borderId="154" xfId="0" applyNumberFormat="1" applyFont="1" applyBorder="1" applyAlignment="1">
      <alignment horizontal="left" indent="1"/>
    </xf>
    <xf numFmtId="49" fontId="115" fillId="0" borderId="154" xfId="0" applyNumberFormat="1" applyFont="1" applyBorder="1" applyAlignment="1">
      <alignment horizontal="left" indent="3"/>
    </xf>
    <xf numFmtId="49" fontId="115" fillId="0" borderId="153" xfId="0" applyNumberFormat="1" applyFont="1" applyBorder="1" applyAlignment="1">
      <alignment horizontal="left" indent="3"/>
    </xf>
    <xf numFmtId="0" fontId="115" fillId="0" borderId="154" xfId="0" applyFont="1" applyBorder="1" applyAlignment="1">
      <alignment horizontal="left" indent="2"/>
    </xf>
    <xf numFmtId="0" fontId="115" fillId="0" borderId="153" xfId="0" applyFont="1" applyBorder="1" applyAlignment="1">
      <alignment horizontal="left" indent="2"/>
    </xf>
    <xf numFmtId="0" fontId="115" fillId="0" borderId="153" xfId="0" applyFont="1" applyBorder="1" applyAlignment="1">
      <alignment horizontal="left" indent="1"/>
    </xf>
    <xf numFmtId="0" fontId="118" fillId="0" borderId="63" xfId="0" applyFont="1" applyBorder="1"/>
    <xf numFmtId="0" fontId="115" fillId="0" borderId="68" xfId="0" applyFont="1" applyBorder="1"/>
    <xf numFmtId="0" fontId="115" fillId="0" borderId="0" xfId="0" applyFont="1" applyAlignment="1">
      <alignment horizontal="left"/>
    </xf>
    <xf numFmtId="0" fontId="118" fillId="0" borderId="144" xfId="0" applyFont="1" applyBorder="1" applyAlignment="1">
      <alignment horizontal="left" vertical="center" wrapText="1"/>
    </xf>
    <xf numFmtId="0" fontId="8" fillId="0" borderId="0" xfId="0" applyFont="1" applyAlignment="1">
      <alignment wrapText="1"/>
    </xf>
    <xf numFmtId="0" fontId="118" fillId="0" borderId="144"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6" fillId="0" borderId="0" xfId="0" applyFont="1"/>
    <xf numFmtId="0" fontId="115" fillId="0" borderId="131" xfId="0" applyFont="1" applyBorder="1" applyAlignment="1">
      <alignment horizontal="left" vertical="center" wrapText="1" indent="1" readingOrder="1"/>
    </xf>
    <xf numFmtId="0" fontId="120" fillId="0" borderId="144" xfId="0" applyFont="1" applyBorder="1" applyAlignment="1">
      <alignment horizontal="left" indent="3"/>
    </xf>
    <xf numFmtId="0" fontId="120" fillId="0" borderId="144" xfId="0" applyFont="1" applyBorder="1" applyAlignment="1">
      <alignment horizontal="left" indent="2"/>
    </xf>
    <xf numFmtId="0" fontId="115" fillId="0" borderId="132" xfId="0" applyFont="1" applyBorder="1" applyAlignment="1">
      <alignment vertical="center" wrapText="1" readingOrder="1"/>
    </xf>
    <xf numFmtId="0" fontId="120" fillId="0" borderId="145" xfId="0" applyFont="1" applyBorder="1" applyAlignment="1">
      <alignment horizontal="left" indent="2"/>
    </xf>
    <xf numFmtId="0" fontId="115" fillId="0" borderId="131" xfId="0" applyFont="1" applyBorder="1" applyAlignment="1">
      <alignment vertical="center" wrapText="1" readingOrder="1"/>
    </xf>
    <xf numFmtId="0" fontId="115" fillId="0" borderId="130" xfId="0" applyFont="1" applyBorder="1" applyAlignment="1">
      <alignment vertical="center" wrapText="1" readingOrder="1"/>
    </xf>
    <xf numFmtId="0" fontId="136" fillId="0" borderId="7" xfId="0" applyFont="1" applyBorder="1"/>
    <xf numFmtId="0" fontId="105" fillId="0" borderId="144" xfId="0" applyFont="1" applyBorder="1" applyAlignment="1">
      <alignment vertical="center" wrapText="1"/>
    </xf>
    <xf numFmtId="0" fontId="105" fillId="0" borderId="144" xfId="0" applyFont="1" applyBorder="1" applyAlignment="1">
      <alignment horizontal="left" vertical="center" wrapText="1"/>
    </xf>
    <xf numFmtId="0" fontId="105" fillId="0" borderId="145" xfId="0" applyFont="1" applyBorder="1" applyAlignment="1">
      <alignment horizontal="left" vertical="top" wrapText="1"/>
    </xf>
    <xf numFmtId="49" fontId="105" fillId="0" borderId="144" xfId="0" applyNumberFormat="1" applyFont="1" applyBorder="1" applyAlignment="1">
      <alignment vertical="top" wrapText="1"/>
    </xf>
    <xf numFmtId="49" fontId="105" fillId="0" borderId="144" xfId="0" applyNumberFormat="1" applyFont="1" applyBorder="1" applyAlignment="1">
      <alignment horizontal="left" vertical="top" wrapText="1"/>
    </xf>
    <xf numFmtId="0" fontId="105" fillId="0" borderId="144" xfId="0" applyFont="1" applyBorder="1" applyAlignment="1">
      <alignment horizontal="left" vertical="top" wrapText="1"/>
    </xf>
    <xf numFmtId="0" fontId="104" fillId="0" borderId="7" xfId="0" applyFont="1" applyBorder="1" applyAlignment="1">
      <alignment wrapText="1"/>
    </xf>
    <xf numFmtId="0" fontId="105" fillId="0" borderId="144" xfId="0" applyFont="1" applyBorder="1" applyAlignment="1">
      <alignment horizontal="left" wrapText="1"/>
    </xf>
    <xf numFmtId="0" fontId="105" fillId="0" borderId="144" xfId="0" applyFont="1" applyBorder="1" applyAlignment="1">
      <alignment wrapText="1"/>
    </xf>
    <xf numFmtId="0" fontId="105" fillId="0" borderId="144" xfId="12672" applyFont="1" applyBorder="1" applyAlignment="1">
      <alignment horizontal="left" vertical="center" wrapText="1"/>
    </xf>
    <xf numFmtId="0" fontId="104" fillId="0" borderId="144" xfId="0" applyFont="1" applyBorder="1" applyAlignment="1">
      <alignment wrapText="1"/>
    </xf>
    <xf numFmtId="0" fontId="105" fillId="0" borderId="146" xfId="0" applyFont="1" applyBorder="1" applyAlignment="1">
      <alignment horizontal="left" vertical="center" wrapText="1"/>
    </xf>
    <xf numFmtId="0" fontId="105" fillId="0" borderId="146" xfId="13" applyFont="1" applyBorder="1" applyAlignment="1" applyProtection="1">
      <alignment horizontal="left" vertical="top" wrapText="1"/>
      <protection locked="0"/>
    </xf>
    <xf numFmtId="0" fontId="105" fillId="0" borderId="147" xfId="13" applyFont="1" applyBorder="1" applyAlignment="1" applyProtection="1">
      <alignment horizontal="left" vertical="top" wrapText="1"/>
      <protection locked="0"/>
    </xf>
    <xf numFmtId="0" fontId="105" fillId="0" borderId="145" xfId="0" applyFont="1" applyBorder="1" applyAlignment="1">
      <alignment vertical="center" wrapText="1"/>
    </xf>
    <xf numFmtId="0" fontId="115" fillId="0" borderId="0" xfId="0" applyFont="1" applyAlignment="1">
      <alignment vertical="center" wrapText="1"/>
    </xf>
    <xf numFmtId="0" fontId="126" fillId="0" borderId="0" xfId="0" applyFont="1" applyAlignment="1">
      <alignment horizontal="left" vertical="center" wrapText="1" readingOrder="1"/>
    </xf>
    <xf numFmtId="0" fontId="124" fillId="0" borderId="0" xfId="0" applyFont="1" applyAlignment="1">
      <alignment horizontal="left" vertical="center" wrapText="1"/>
    </xf>
    <xf numFmtId="0" fontId="115" fillId="0" borderId="0" xfId="0" applyFont="1" applyAlignment="1">
      <alignment horizontal="left" vertical="center" wrapText="1"/>
    </xf>
    <xf numFmtId="0" fontId="105" fillId="0" borderId="132" xfId="0" applyFont="1" applyBorder="1" applyAlignment="1">
      <alignment horizontal="left" vertical="center" wrapText="1" readingOrder="1"/>
    </xf>
    <xf numFmtId="0" fontId="105" fillId="0" borderId="144" xfId="0" applyFont="1" applyBorder="1" applyAlignment="1">
      <alignment horizontal="left" vertical="center" wrapText="1" readingOrder="1"/>
    </xf>
    <xf numFmtId="171" fontId="18" fillId="84" borderId="56" xfId="0" applyNumberFormat="1" applyFont="1" applyFill="1" applyBorder="1" applyAlignment="1">
      <alignment horizontal="center"/>
    </xf>
    <xf numFmtId="0" fontId="2" fillId="0" borderId="15" xfId="0" applyFont="1" applyBorder="1" applyAlignment="1">
      <alignment horizontal="left" vertical="center" wrapText="1" indent="1"/>
    </xf>
    <xf numFmtId="173" fontId="25" fillId="37" borderId="62" xfId="20" applyBorder="1"/>
    <xf numFmtId="197" fontId="4" fillId="0" borderId="154" xfId="0" applyNumberFormat="1" applyFont="1" applyBorder="1" applyAlignment="1" applyProtection="1">
      <alignment vertical="center" wrapText="1"/>
      <protection locked="0"/>
    </xf>
    <xf numFmtId="197" fontId="4" fillId="0" borderId="144" xfId="0" applyNumberFormat="1" applyFont="1" applyBorder="1" applyAlignment="1" applyProtection="1">
      <alignment vertical="center" wrapText="1"/>
      <protection locked="0"/>
    </xf>
    <xf numFmtId="197" fontId="4" fillId="0" borderId="153" xfId="0" applyNumberFormat="1" applyFont="1" applyBorder="1" applyAlignment="1" applyProtection="1">
      <alignment vertical="center" wrapText="1"/>
      <protection locked="0"/>
    </xf>
    <xf numFmtId="10" fontId="4" fillId="0" borderId="154" xfId="20961" applyNumberFormat="1" applyFont="1" applyBorder="1" applyAlignment="1" applyProtection="1">
      <alignment vertical="center" wrapText="1"/>
      <protection locked="0"/>
    </xf>
    <xf numFmtId="10" fontId="4" fillId="0" borderId="144" xfId="20961" applyNumberFormat="1" applyFont="1" applyBorder="1" applyAlignment="1" applyProtection="1">
      <alignment vertical="center" wrapText="1"/>
      <protection locked="0"/>
    </xf>
    <xf numFmtId="10" fontId="4" fillId="0" borderId="153" xfId="20961" applyNumberFormat="1" applyFont="1" applyBorder="1" applyAlignment="1" applyProtection="1">
      <alignment vertical="center" wrapText="1"/>
      <protection locked="0"/>
    </xf>
    <xf numFmtId="197" fontId="16" fillId="2" borderId="154" xfId="0" applyNumberFormat="1" applyFont="1" applyFill="1" applyBorder="1" applyAlignment="1" applyProtection="1">
      <alignment vertical="center"/>
      <protection locked="0"/>
    </xf>
    <xf numFmtId="197" fontId="16" fillId="2" borderId="144" xfId="0" applyNumberFormat="1" applyFont="1" applyFill="1" applyBorder="1" applyAlignment="1" applyProtection="1">
      <alignment vertical="center"/>
      <protection locked="0"/>
    </xf>
    <xf numFmtId="197" fontId="16" fillId="2" borderId="153" xfId="0" applyNumberFormat="1" applyFont="1" applyFill="1" applyBorder="1" applyAlignment="1" applyProtection="1">
      <alignment vertical="center"/>
      <protection locked="0"/>
    </xf>
    <xf numFmtId="197" fontId="8" fillId="2" borderId="154" xfId="0" applyNumberFormat="1" applyFont="1" applyFill="1" applyBorder="1" applyAlignment="1" applyProtection="1">
      <alignment vertical="center"/>
      <protection locked="0"/>
    </xf>
    <xf numFmtId="197" fontId="8" fillId="2" borderId="144" xfId="0" applyNumberFormat="1" applyFont="1" applyFill="1" applyBorder="1" applyAlignment="1" applyProtection="1">
      <alignment vertical="center"/>
      <protection locked="0"/>
    </xf>
    <xf numFmtId="197" fontId="8" fillId="2" borderId="153" xfId="0" applyNumberFormat="1" applyFont="1" applyFill="1" applyBorder="1" applyAlignment="1" applyProtection="1">
      <alignment vertical="center"/>
      <protection locked="0"/>
    </xf>
    <xf numFmtId="197" fontId="16" fillId="2" borderId="104" xfId="0" applyNumberFormat="1" applyFont="1" applyFill="1" applyBorder="1" applyAlignment="1" applyProtection="1">
      <alignment vertical="center"/>
      <protection locked="0"/>
    </xf>
    <xf numFmtId="197" fontId="16" fillId="2" borderId="145" xfId="0" applyNumberFormat="1" applyFont="1" applyFill="1" applyBorder="1" applyAlignment="1" applyProtection="1">
      <alignment vertical="center"/>
      <protection locked="0"/>
    </xf>
    <xf numFmtId="0" fontId="10" fillId="0" borderId="97" xfId="17" applyFill="1" applyBorder="1" applyAlignment="1" applyProtection="1">
      <alignment horizontal="left" vertical="top" wrapText="1"/>
    </xf>
    <xf numFmtId="0" fontId="105" fillId="0" borderId="0" xfId="0" applyFont="1" applyAlignment="1">
      <alignment wrapText="1"/>
    </xf>
    <xf numFmtId="0" fontId="0" fillId="0" borderId="144" xfId="0" applyBorder="1" applyAlignment="1">
      <alignment horizontal="center"/>
    </xf>
    <xf numFmtId="0" fontId="4" fillId="0" borderId="0" xfId="0" applyFont="1" applyAlignment="1">
      <alignment horizontal="center"/>
    </xf>
    <xf numFmtId="168" fontId="0" fillId="0" borderId="0" xfId="7" applyFont="1"/>
    <xf numFmtId="169" fontId="3" fillId="0" borderId="97" xfId="7" applyNumberFormat="1" applyFont="1" applyBorder="1"/>
    <xf numFmtId="169" fontId="0" fillId="0" borderId="97" xfId="7" applyNumberFormat="1" applyFont="1" applyBorder="1"/>
    <xf numFmtId="169" fontId="0" fillId="0" borderId="97" xfId="7" applyNumberFormat="1" applyFont="1" applyBorder="1" applyAlignment="1">
      <alignment vertical="center"/>
    </xf>
    <xf numFmtId="169" fontId="3" fillId="0" borderId="97" xfId="7" applyNumberFormat="1" applyFont="1" applyBorder="1" applyAlignment="1">
      <alignment vertical="center"/>
    </xf>
    <xf numFmtId="169" fontId="3" fillId="36" borderId="97" xfId="7" applyNumberFormat="1" applyFont="1" applyFill="1" applyBorder="1"/>
    <xf numFmtId="169" fontId="0" fillId="36" borderId="97" xfId="7" applyNumberFormat="1" applyFont="1" applyFill="1" applyBorder="1"/>
    <xf numFmtId="169" fontId="0" fillId="36" borderId="97" xfId="7" applyNumberFormat="1" applyFont="1" applyFill="1" applyBorder="1" applyAlignment="1">
      <alignment vertical="center"/>
    </xf>
    <xf numFmtId="168" fontId="3" fillId="36" borderId="136" xfId="7" applyFont="1" applyFill="1" applyBorder="1"/>
    <xf numFmtId="169" fontId="3" fillId="36" borderId="136" xfId="7" applyNumberFormat="1" applyFont="1" applyFill="1" applyBorder="1"/>
    <xf numFmtId="169" fontId="3" fillId="0" borderId="136" xfId="7" applyNumberFormat="1" applyFont="1" applyBorder="1"/>
    <xf numFmtId="168" fontId="0" fillId="36" borderId="136" xfId="7" applyFont="1" applyFill="1" applyBorder="1"/>
    <xf numFmtId="169" fontId="0" fillId="36" borderId="136" xfId="7" applyNumberFormat="1" applyFont="1" applyFill="1" applyBorder="1"/>
    <xf numFmtId="169" fontId="0" fillId="0" borderId="136" xfId="7" applyNumberFormat="1" applyFont="1" applyBorder="1"/>
    <xf numFmtId="169" fontId="0" fillId="0" borderId="0" xfId="0" applyNumberFormat="1"/>
    <xf numFmtId="169" fontId="0" fillId="0" borderId="0" xfId="7" applyNumberFormat="1" applyFont="1"/>
    <xf numFmtId="169" fontId="6" fillId="0" borderId="0" xfId="7" applyNumberFormat="1" applyFont="1"/>
    <xf numFmtId="169" fontId="4" fillId="0" borderId="0" xfId="7" applyNumberFormat="1" applyFont="1"/>
    <xf numFmtId="169" fontId="8" fillId="0" borderId="136" xfId="7" applyNumberFormat="1" applyFont="1" applyBorder="1" applyAlignment="1">
      <alignment horizontal="center" vertical="center" wrapText="1"/>
    </xf>
    <xf numFmtId="0" fontId="12" fillId="0" borderId="147" xfId="0" applyFont="1" applyBorder="1" applyAlignment="1">
      <alignment wrapText="1"/>
    </xf>
    <xf numFmtId="0" fontId="4" fillId="0" borderId="153" xfId="0" applyFont="1" applyBorder="1"/>
    <xf numFmtId="0" fontId="8" fillId="0" borderId="147" xfId="0" applyFont="1" applyBorder="1" applyAlignment="1">
      <alignment wrapText="1"/>
    </xf>
    <xf numFmtId="0" fontId="8" fillId="0" borderId="153" xfId="0" applyFont="1" applyBorder="1"/>
    <xf numFmtId="9" fontId="4" fillId="0" borderId="20" xfId="20961" applyFont="1" applyBorder="1"/>
    <xf numFmtId="0" fontId="8" fillId="0" borderId="104" xfId="0" applyFont="1" applyBorder="1" applyAlignment="1">
      <alignment vertical="center"/>
    </xf>
    <xf numFmtId="0" fontId="12" fillId="0" borderId="143" xfId="0" applyFont="1" applyBorder="1" applyAlignment="1">
      <alignment wrapText="1"/>
    </xf>
    <xf numFmtId="0" fontId="101" fillId="0" borderId="144" xfId="0" applyFont="1" applyBorder="1"/>
    <xf numFmtId="197" fontId="4" fillId="0" borderId="153" xfId="0" applyNumberFormat="1" applyFont="1" applyBorder="1" applyAlignment="1">
      <alignment horizontal="right" vertical="center"/>
    </xf>
    <xf numFmtId="197" fontId="0" fillId="0" borderId="0" xfId="0" applyNumberFormat="1"/>
    <xf numFmtId="182" fontId="4" fillId="0" borderId="0" xfId="0" applyNumberFormat="1" applyFont="1"/>
    <xf numFmtId="197" fontId="4" fillId="0" borderId="0" xfId="0" applyNumberFormat="1" applyFont="1"/>
    <xf numFmtId="168" fontId="4" fillId="0" borderId="0" xfId="7" applyFont="1" applyAlignment="1">
      <alignment horizontal="left" vertical="center"/>
    </xf>
    <xf numFmtId="3" fontId="4" fillId="0" borderId="0" xfId="0" applyNumberFormat="1" applyFont="1"/>
    <xf numFmtId="197" fontId="11" fillId="0" borderId="0" xfId="0" applyNumberFormat="1" applyFont="1"/>
    <xf numFmtId="197" fontId="141" fillId="0" borderId="0" xfId="0" applyNumberFormat="1" applyFont="1"/>
    <xf numFmtId="0" fontId="141" fillId="0" borderId="0" xfId="0" applyFont="1"/>
    <xf numFmtId="169" fontId="21" fillId="0" borderId="29" xfId="7" applyNumberFormat="1" applyFont="1" applyBorder="1" applyAlignment="1">
      <alignment horizontal="center" vertical="center"/>
    </xf>
    <xf numFmtId="169" fontId="22" fillId="0" borderId="12" xfId="7" applyNumberFormat="1" applyFont="1" applyBorder="1" applyAlignment="1">
      <alignment horizontal="center" vertical="center"/>
    </xf>
    <xf numFmtId="169" fontId="103" fillId="0" borderId="12" xfId="7" applyNumberFormat="1" applyFont="1" applyBorder="1" applyAlignment="1">
      <alignment horizontal="center" vertical="center"/>
    </xf>
    <xf numFmtId="169" fontId="21" fillId="0" borderId="12" xfId="7" applyNumberFormat="1" applyFont="1" applyBorder="1" applyAlignment="1">
      <alignment horizontal="center" vertical="center"/>
    </xf>
    <xf numFmtId="169" fontId="21" fillId="0" borderId="14" xfId="7" applyNumberFormat="1" applyFont="1" applyBorder="1" applyAlignment="1">
      <alignment horizontal="center" vertical="center"/>
    </xf>
    <xf numFmtId="169" fontId="21" fillId="0" borderId="13" xfId="7" applyNumberFormat="1" applyFont="1" applyBorder="1" applyAlignment="1">
      <alignment horizontal="center" vertical="center"/>
    </xf>
    <xf numFmtId="169" fontId="21" fillId="0" borderId="136" xfId="7" applyNumberFormat="1" applyFont="1" applyBorder="1" applyAlignment="1">
      <alignment horizontal="center"/>
    </xf>
    <xf numFmtId="169" fontId="21" fillId="0" borderId="136" xfId="7" applyNumberFormat="1" applyFont="1" applyBorder="1" applyAlignment="1">
      <alignment horizontal="center" vertical="center"/>
    </xf>
    <xf numFmtId="169" fontId="18" fillId="0" borderId="13" xfId="7" applyNumberFormat="1" applyFont="1" applyBorder="1" applyAlignment="1">
      <alignment horizontal="center" vertical="center"/>
    </xf>
    <xf numFmtId="169" fontId="22" fillId="0" borderId="136" xfId="7" applyNumberFormat="1" applyFont="1" applyBorder="1" applyAlignment="1">
      <alignment horizontal="center"/>
    </xf>
    <xf numFmtId="0" fontId="140" fillId="3" borderId="134" xfId="0" applyFont="1" applyFill="1" applyBorder="1" applyAlignment="1">
      <alignment horizontal="right" vertical="center" wrapText="1"/>
    </xf>
    <xf numFmtId="171" fontId="17" fillId="84" borderId="57" xfId="0" applyNumberFormat="1" applyFont="1" applyFill="1" applyBorder="1" applyAlignment="1">
      <alignment horizontal="center"/>
    </xf>
    <xf numFmtId="169" fontId="18" fillId="0" borderId="12" xfId="7" applyNumberFormat="1" applyFont="1" applyBorder="1" applyAlignment="1">
      <alignment horizontal="center" vertical="center"/>
    </xf>
    <xf numFmtId="0" fontId="0" fillId="0" borderId="151" xfId="0" applyBorder="1" applyAlignment="1">
      <alignment horizontal="center"/>
    </xf>
    <xf numFmtId="0" fontId="131" fillId="0" borderId="151" xfId="0" applyFont="1" applyBorder="1" applyAlignment="1">
      <alignment horizontal="left" vertical="center" wrapText="1"/>
    </xf>
    <xf numFmtId="169" fontId="21" fillId="0" borderId="151" xfId="7" applyNumberFormat="1" applyFont="1" applyBorder="1" applyAlignment="1">
      <alignment horizontal="center" vertical="center"/>
    </xf>
    <xf numFmtId="171" fontId="22" fillId="0" borderId="159" xfId="0" applyNumberFormat="1" applyFont="1" applyBorder="1" applyAlignment="1">
      <alignment horizontal="center"/>
    </xf>
    <xf numFmtId="169" fontId="116" fillId="0" borderId="0" xfId="7" applyNumberFormat="1" applyFont="1"/>
    <xf numFmtId="169" fontId="119" fillId="0" borderId="144" xfId="7" applyNumberFormat="1" applyFont="1" applyBorder="1"/>
    <xf numFmtId="169" fontId="116" fillId="0" borderId="144" xfId="7" applyNumberFormat="1" applyFont="1" applyBorder="1"/>
    <xf numFmtId="43" fontId="116" fillId="0" borderId="0" xfId="0" applyNumberFormat="1" applyFont="1"/>
    <xf numFmtId="169" fontId="115" fillId="0" borderId="144" xfId="7" applyNumberFormat="1" applyFont="1" applyBorder="1"/>
    <xf numFmtId="169" fontId="118" fillId="0" borderId="144" xfId="7" applyNumberFormat="1" applyFont="1" applyBorder="1"/>
    <xf numFmtId="169" fontId="115" fillId="0" borderId="0" xfId="0" applyNumberFormat="1" applyFont="1"/>
    <xf numFmtId="49" fontId="4" fillId="0" borderId="0" xfId="0" applyNumberFormat="1" applyFont="1"/>
    <xf numFmtId="168" fontId="4" fillId="0" borderId="0" xfId="7" applyFont="1"/>
    <xf numFmtId="169" fontId="118" fillId="83" borderId="144" xfId="7" applyNumberFormat="1" applyFont="1" applyFill="1" applyBorder="1"/>
    <xf numFmtId="169" fontId="115" fillId="0" borderId="144" xfId="7" applyNumberFormat="1" applyFont="1" applyBorder="1" applyAlignment="1">
      <alignment horizontal="left" vertical="center" wrapText="1"/>
    </xf>
    <xf numFmtId="169" fontId="118" fillId="0" borderId="144" xfId="7" applyNumberFormat="1" applyFont="1" applyBorder="1" applyAlignment="1">
      <alignment horizontal="left" vertical="center" wrapText="1"/>
    </xf>
    <xf numFmtId="168" fontId="6" fillId="0" borderId="0" xfId="7" applyFont="1" applyAlignment="1">
      <alignment horizontal="left"/>
    </xf>
    <xf numFmtId="14" fontId="116" fillId="0" borderId="0" xfId="0" applyNumberFormat="1" applyFont="1" applyAlignment="1">
      <alignment horizontal="left"/>
    </xf>
    <xf numFmtId="0" fontId="118" fillId="0" borderId="144" xfId="0" applyFont="1" applyBorder="1" applyAlignment="1">
      <alignment vertical="center" readingOrder="1"/>
    </xf>
    <xf numFmtId="0" fontId="121" fillId="0" borderId="144" xfId="0" applyFont="1" applyBorder="1" applyAlignment="1">
      <alignment horizontal="left"/>
    </xf>
    <xf numFmtId="0" fontId="142" fillId="0" borderId="0" xfId="0" applyFont="1"/>
    <xf numFmtId="169" fontId="124" fillId="0" borderId="0" xfId="0" applyNumberFormat="1" applyFont="1"/>
    <xf numFmtId="0" fontId="4" fillId="0" borderId="144" xfId="0" applyFont="1" applyBorder="1" applyAlignment="1">
      <alignment vertical="center"/>
    </xf>
    <xf numFmtId="169" fontId="116" fillId="0" borderId="0" xfId="0" applyNumberFormat="1" applyFont="1"/>
    <xf numFmtId="0" fontId="106" fillId="0" borderId="0" xfId="0" applyFont="1"/>
    <xf numFmtId="169" fontId="116" fillId="81" borderId="144" xfId="7" applyNumberFormat="1" applyFont="1" applyFill="1" applyBorder="1"/>
    <xf numFmtId="0" fontId="4" fillId="3" borderId="149" xfId="0" applyFont="1" applyFill="1" applyBorder="1" applyAlignment="1">
      <alignment vertical="center"/>
    </xf>
    <xf numFmtId="0" fontId="13" fillId="3" borderId="142" xfId="0" applyFont="1" applyFill="1" applyBorder="1" applyAlignment="1">
      <alignment horizontal="left"/>
    </xf>
    <xf numFmtId="0" fontId="4" fillId="0" borderId="154" xfId="0" applyFont="1" applyBorder="1" applyAlignment="1">
      <alignment horizontal="center" vertical="center"/>
    </xf>
    <xf numFmtId="0" fontId="5" fillId="0" borderId="144" xfId="0" applyFont="1" applyBorder="1" applyAlignment="1">
      <alignment vertical="center"/>
    </xf>
    <xf numFmtId="0" fontId="4" fillId="0" borderId="152" xfId="0" applyFont="1" applyBorder="1" applyAlignment="1">
      <alignment horizontal="center" vertical="center"/>
    </xf>
    <xf numFmtId="0" fontId="5" fillId="0" borderId="151" xfId="0" applyFont="1" applyBorder="1" applyAlignment="1">
      <alignment vertical="center"/>
    </xf>
    <xf numFmtId="0" fontId="4" fillId="3" borderId="0" xfId="0" applyFont="1" applyFill="1" applyAlignment="1">
      <alignment vertical="center"/>
    </xf>
    <xf numFmtId="0" fontId="4" fillId="0" borderId="145" xfId="0" applyFont="1" applyBorder="1" applyAlignment="1">
      <alignment vertical="center"/>
    </xf>
    <xf numFmtId="9" fontId="16" fillId="2" borderId="154" xfId="20961" applyFont="1" applyFill="1" applyBorder="1" applyAlignment="1" applyProtection="1">
      <alignment vertical="center"/>
      <protection locked="0"/>
    </xf>
    <xf numFmtId="9" fontId="16" fillId="2" borderId="144" xfId="20961" applyFont="1" applyFill="1" applyBorder="1" applyAlignment="1" applyProtection="1">
      <alignment vertical="center"/>
      <protection locked="0"/>
    </xf>
    <xf numFmtId="9" fontId="16" fillId="2" borderId="153" xfId="20961" applyFont="1" applyFill="1" applyBorder="1" applyAlignment="1" applyProtection="1">
      <alignment vertical="center"/>
      <protection locked="0"/>
    </xf>
    <xf numFmtId="9" fontId="25" fillId="37" borderId="62" xfId="20961" applyFont="1" applyFill="1" applyBorder="1"/>
    <xf numFmtId="9" fontId="25" fillId="37" borderId="91" xfId="20961" applyFont="1" applyFill="1" applyBorder="1"/>
    <xf numFmtId="9" fontId="8" fillId="2" borderId="154" xfId="20961" applyFont="1" applyFill="1" applyBorder="1" applyAlignment="1" applyProtection="1">
      <alignment vertical="center"/>
      <protection locked="0"/>
    </xf>
    <xf numFmtId="9" fontId="8" fillId="2" borderId="144" xfId="20961" applyFont="1" applyFill="1" applyBorder="1" applyAlignment="1" applyProtection="1">
      <alignment vertical="center"/>
      <protection locked="0"/>
    </xf>
    <xf numFmtId="9" fontId="8" fillId="2" borderId="153" xfId="20961" applyFont="1" applyFill="1" applyBorder="1" applyAlignment="1" applyProtection="1">
      <alignment vertical="center"/>
      <protection locked="0"/>
    </xf>
    <xf numFmtId="9" fontId="16" fillId="2" borderId="152" xfId="20961" applyFont="1" applyFill="1" applyBorder="1" applyAlignment="1" applyProtection="1">
      <alignment vertical="center"/>
      <protection locked="0"/>
    </xf>
    <xf numFmtId="9" fontId="16" fillId="2" borderId="151" xfId="20961" applyFont="1" applyFill="1" applyBorder="1" applyAlignment="1" applyProtection="1">
      <alignment vertical="center"/>
      <protection locked="0"/>
    </xf>
    <xf numFmtId="9" fontId="16" fillId="2" borderId="150" xfId="20961" applyFont="1" applyFill="1" applyBorder="1" applyAlignment="1" applyProtection="1">
      <alignment vertical="center"/>
      <protection locked="0"/>
    </xf>
    <xf numFmtId="49" fontId="105" fillId="0" borderId="97" xfId="0" applyNumberFormat="1" applyFont="1" applyBorder="1" applyAlignment="1">
      <alignment horizontal="right" vertical="center" wrapText="1"/>
    </xf>
    <xf numFmtId="49" fontId="105" fillId="0" borderId="83" xfId="0" applyNumberFormat="1" applyFont="1" applyBorder="1" applyAlignment="1">
      <alignment horizontal="right" vertical="center" wrapText="1"/>
    </xf>
    <xf numFmtId="0" fontId="105" fillId="0" borderId="0" xfId="0" applyFont="1" applyAlignment="1">
      <alignment horizontal="left" wrapText="1"/>
    </xf>
    <xf numFmtId="49" fontId="105" fillId="0" borderId="7" xfId="0" applyNumberFormat="1" applyFont="1" applyBorder="1" applyAlignment="1">
      <alignment horizontal="right" vertical="center" wrapText="1"/>
    </xf>
    <xf numFmtId="49" fontId="105" fillId="0" borderId="75" xfId="0" applyNumberFormat="1" applyFont="1" applyBorder="1" applyAlignment="1">
      <alignment horizontal="right" vertical="center" wrapText="1"/>
    </xf>
    <xf numFmtId="49" fontId="105" fillId="0" borderId="78" xfId="0" applyNumberFormat="1" applyFont="1" applyBorder="1" applyAlignment="1">
      <alignment horizontal="right" vertical="center" wrapText="1"/>
    </xf>
    <xf numFmtId="49" fontId="105" fillId="0" borderId="136" xfId="0" applyNumberFormat="1" applyFont="1" applyBorder="1" applyAlignment="1">
      <alignment horizontal="right" vertical="center" wrapText="1"/>
    </xf>
    <xf numFmtId="0" fontId="105" fillId="0" borderId="85" xfId="0" applyFont="1" applyBorder="1" applyAlignment="1">
      <alignment horizontal="right" vertical="center" wrapText="1"/>
    </xf>
    <xf numFmtId="0" fontId="105" fillId="0" borderId="85" xfId="0" applyFont="1" applyBorder="1" applyAlignment="1">
      <alignment horizontal="left" vertical="center" wrapText="1"/>
    </xf>
    <xf numFmtId="0" fontId="105" fillId="0" borderId="83" xfId="0" applyFont="1" applyBorder="1" applyAlignment="1">
      <alignment horizontal="right" vertical="center" wrapText="1"/>
    </xf>
    <xf numFmtId="0" fontId="105" fillId="3" borderId="144" xfId="5" applyFont="1" applyFill="1" applyBorder="1" applyAlignment="1" applyProtection="1">
      <alignment horizontal="right" vertical="center" wrapText="1"/>
      <protection locked="0"/>
    </xf>
    <xf numFmtId="0" fontId="105" fillId="0" borderId="144" xfId="0" applyFont="1" applyBorder="1" applyAlignment="1">
      <alignment horizontal="right" vertical="center" wrapText="1"/>
    </xf>
    <xf numFmtId="2" fontId="105" fillId="3" borderId="144" xfId="5" applyNumberFormat="1" applyFont="1" applyFill="1" applyBorder="1" applyAlignment="1" applyProtection="1">
      <alignment horizontal="right" vertical="center" wrapText="1"/>
      <protection locked="0"/>
    </xf>
    <xf numFmtId="0" fontId="125" fillId="0" borderId="0" xfId="0" applyFont="1" applyAlignment="1">
      <alignment wrapText="1"/>
    </xf>
    <xf numFmtId="49" fontId="105" fillId="0" borderId="144" xfId="0" applyNumberFormat="1" applyFont="1" applyBorder="1" applyAlignment="1">
      <alignment horizontal="right" vertical="center" wrapText="1"/>
    </xf>
    <xf numFmtId="49" fontId="105" fillId="0" borderId="144" xfId="0" applyNumberFormat="1" applyFont="1" applyBorder="1" applyAlignment="1">
      <alignment horizontal="left" wrapText="1"/>
    </xf>
    <xf numFmtId="49" fontId="105" fillId="0" borderId="144" xfId="0" applyNumberFormat="1" applyFont="1" applyBorder="1" applyAlignment="1">
      <alignment vertical="center" wrapText="1"/>
    </xf>
    <xf numFmtId="49" fontId="105" fillId="0" borderId="144" xfId="0" applyNumberFormat="1" applyFont="1" applyBorder="1" applyAlignment="1">
      <alignment horizontal="left" vertical="center" wrapText="1"/>
    </xf>
    <xf numFmtId="0" fontId="116" fillId="0" borderId="0" xfId="0" applyFont="1" applyAlignment="1">
      <alignment horizontal="left" wrapText="1"/>
    </xf>
    <xf numFmtId="49" fontId="116" fillId="0" borderId="0" xfId="0" applyNumberFormat="1" applyFont="1" applyAlignment="1">
      <alignment horizontal="left" wrapText="1"/>
    </xf>
    <xf numFmtId="49" fontId="105" fillId="0" borderId="0" xfId="0" applyNumberFormat="1" applyFont="1" applyAlignment="1">
      <alignment horizontal="right" vertical="center" wrapText="1"/>
    </xf>
    <xf numFmtId="0" fontId="105" fillId="0" borderId="145" xfId="0" applyFont="1" applyBorder="1" applyAlignment="1">
      <alignment horizontal="left" wrapText="1"/>
    </xf>
    <xf numFmtId="0" fontId="124" fillId="0" borderId="0" xfId="0" applyFont="1" applyAlignment="1">
      <alignment horizontal="left" wrapText="1"/>
    </xf>
    <xf numFmtId="0" fontId="6" fillId="0" borderId="0" xfId="11" applyFont="1"/>
    <xf numFmtId="0" fontId="6" fillId="0" borderId="136" xfId="0" applyFont="1" applyBorder="1" applyAlignment="1">
      <alignment horizontal="center" vertical="center" wrapText="1"/>
    </xf>
    <xf numFmtId="0" fontId="6" fillId="0" borderId="110" xfId="0" applyFont="1" applyBorder="1" applyAlignment="1">
      <alignment horizontal="center" vertical="center" wrapText="1"/>
    </xf>
    <xf numFmtId="0" fontId="1" fillId="0" borderId="136" xfId="0" applyFont="1" applyBorder="1" applyAlignment="1">
      <alignment horizontal="center"/>
    </xf>
    <xf numFmtId="197" fontId="6" fillId="36" borderId="136" xfId="0" applyNumberFormat="1" applyFont="1" applyFill="1" applyBorder="1" applyAlignment="1">
      <alignment horizontal="right"/>
    </xf>
    <xf numFmtId="197" fontId="6" fillId="36" borderId="110" xfId="0" applyNumberFormat="1" applyFont="1" applyFill="1" applyBorder="1" applyAlignment="1">
      <alignment horizontal="right"/>
    </xf>
    <xf numFmtId="0" fontId="1" fillId="0" borderId="0" xfId="0" applyFont="1" applyAlignment="1">
      <alignment horizontal="center"/>
    </xf>
    <xf numFmtId="197" fontId="6" fillId="0" borderId="0" xfId="0" applyNumberFormat="1" applyFont="1" applyAlignment="1">
      <alignment horizontal="right"/>
    </xf>
    <xf numFmtId="197" fontId="1" fillId="0" borderId="0" xfId="0" applyNumberFormat="1" applyFont="1"/>
    <xf numFmtId="169" fontId="1" fillId="0" borderId="136" xfId="7" applyNumberFormat="1" applyFont="1" applyBorder="1"/>
    <xf numFmtId="169" fontId="0" fillId="0" borderId="97" xfId="7" applyNumberFormat="1" applyFont="1" applyFill="1" applyBorder="1"/>
    <xf numFmtId="169" fontId="8" fillId="0" borderId="97" xfId="7" applyNumberFormat="1" applyFont="1" applyBorder="1" applyAlignment="1">
      <alignment horizontal="center" vertical="center" wrapText="1"/>
    </xf>
    <xf numFmtId="10" fontId="16" fillId="2" borderId="154" xfId="20961" applyNumberFormat="1" applyFont="1" applyFill="1" applyBorder="1" applyAlignment="1" applyProtection="1">
      <alignment vertical="center"/>
      <protection locked="0"/>
    </xf>
    <xf numFmtId="10" fontId="16" fillId="2" borderId="144" xfId="20961" applyNumberFormat="1" applyFont="1" applyFill="1" applyBorder="1" applyAlignment="1" applyProtection="1">
      <alignment vertical="center"/>
      <protection locked="0"/>
    </xf>
    <xf numFmtId="10" fontId="16" fillId="2" borderId="153" xfId="20961" applyNumberFormat="1" applyFont="1" applyFill="1" applyBorder="1" applyAlignment="1" applyProtection="1">
      <alignment vertical="center"/>
      <protection locked="0"/>
    </xf>
    <xf numFmtId="0" fontId="6" fillId="0" borderId="144" xfId="0" applyFont="1" applyBorder="1" applyAlignment="1">
      <alignment horizontal="center" vertical="center" wrapText="1"/>
    </xf>
    <xf numFmtId="169" fontId="115" fillId="0" borderId="144" xfId="7" applyNumberFormat="1" applyFont="1" applyBorder="1" applyAlignment="1">
      <alignment horizontal="center" vertical="center" wrapText="1"/>
    </xf>
    <xf numFmtId="10" fontId="4" fillId="0" borderId="0" xfId="0" applyNumberFormat="1" applyFont="1"/>
    <xf numFmtId="10" fontId="4" fillId="0" borderId="110" xfId="20961" applyNumberFormat="1" applyFont="1" applyFill="1" applyBorder="1"/>
    <xf numFmtId="10" fontId="4" fillId="0" borderId="105" xfId="20961" applyNumberFormat="1" applyFont="1" applyFill="1" applyBorder="1"/>
    <xf numFmtId="10" fontId="6" fillId="3" borderId="0" xfId="20961" applyNumberFormat="1" applyFont="1" applyFill="1"/>
    <xf numFmtId="169" fontId="0" fillId="0" borderId="136" xfId="7" applyNumberFormat="1" applyFont="1" applyFill="1" applyBorder="1"/>
    <xf numFmtId="0" fontId="14" fillId="0" borderId="136" xfId="0" applyFont="1" applyBorder="1" applyAlignment="1">
      <alignment vertical="center" wrapText="1"/>
    </xf>
    <xf numFmtId="0" fontId="6" fillId="0" borderId="136" xfId="0" applyFont="1" applyBorder="1" applyAlignment="1">
      <alignment horizontal="left" vertical="center" wrapText="1" indent="1"/>
    </xf>
    <xf numFmtId="197" fontId="6" fillId="0" borderId="136" xfId="0" applyNumberFormat="1" applyFont="1" applyBorder="1" applyAlignment="1">
      <alignment horizontal="right"/>
    </xf>
    <xf numFmtId="0" fontId="136" fillId="0" borderId="136" xfId="0" applyFont="1" applyBorder="1" applyAlignment="1" applyProtection="1">
      <alignment horizontal="left" vertical="center" indent="1"/>
      <protection locked="0"/>
    </xf>
    <xf numFmtId="0" fontId="135" fillId="0" borderId="136" xfId="0" applyFont="1" applyBorder="1" applyAlignment="1" applyProtection="1">
      <alignment horizontal="left" vertical="center" indent="3"/>
      <protection locked="0"/>
    </xf>
    <xf numFmtId="197" fontId="105" fillId="0" borderId="144" xfId="0" applyNumberFormat="1" applyFont="1" applyBorder="1" applyAlignment="1">
      <alignment horizontal="right"/>
    </xf>
    <xf numFmtId="0" fontId="142" fillId="0" borderId="136" xfId="0" applyFont="1" applyBorder="1" applyAlignment="1">
      <alignment vertical="center"/>
    </xf>
    <xf numFmtId="0" fontId="142" fillId="0" borderId="136" xfId="0" applyFont="1" applyBorder="1"/>
    <xf numFmtId="3" fontId="144" fillId="0" borderId="144" xfId="0" applyNumberFormat="1" applyFont="1" applyBorder="1" applyAlignment="1">
      <alignment vertical="center" wrapText="1"/>
    </xf>
    <xf numFmtId="173" fontId="25" fillId="0" borderId="0" xfId="20" applyFill="1"/>
    <xf numFmtId="9" fontId="25" fillId="37" borderId="0" xfId="20961" applyFont="1" applyFill="1" applyBorder="1"/>
    <xf numFmtId="0" fontId="2" fillId="0" borderId="25" xfId="0" applyFont="1" applyBorder="1" applyAlignment="1">
      <alignment horizontal="left" vertical="center" wrapText="1" indent="1"/>
    </xf>
    <xf numFmtId="197" fontId="6" fillId="0" borderId="147" xfId="0" applyNumberFormat="1" applyFont="1" applyBorder="1" applyAlignment="1" applyProtection="1">
      <alignment vertical="center" wrapText="1"/>
      <protection locked="0"/>
    </xf>
    <xf numFmtId="197" fontId="6" fillId="0" borderId="147" xfId="0" applyNumberFormat="1" applyFont="1" applyBorder="1" applyAlignment="1" applyProtection="1">
      <alignment horizontal="right" vertical="center" wrapText="1"/>
      <protection locked="0"/>
    </xf>
    <xf numFmtId="10" fontId="4" fillId="0" borderId="147" xfId="20961" applyNumberFormat="1" applyFont="1" applyFill="1" applyBorder="1" applyAlignment="1" applyProtection="1">
      <alignment horizontal="right" vertical="center" wrapText="1"/>
      <protection locked="0"/>
    </xf>
    <xf numFmtId="10" fontId="16" fillId="0" borderId="147" xfId="20961" applyNumberFormat="1" applyFont="1" applyFill="1" applyBorder="1" applyAlignment="1" applyProtection="1">
      <alignment vertical="center"/>
    </xf>
    <xf numFmtId="10" fontId="8" fillId="0" borderId="147" xfId="20961" applyNumberFormat="1" applyFont="1" applyFill="1" applyBorder="1" applyAlignment="1" applyProtection="1">
      <alignment vertical="center"/>
      <protection locked="0"/>
    </xf>
    <xf numFmtId="197" fontId="8" fillId="0" borderId="147" xfId="0" applyNumberFormat="1" applyFont="1" applyBorder="1" applyAlignment="1" applyProtection="1">
      <alignment vertical="center"/>
      <protection locked="0"/>
    </xf>
    <xf numFmtId="170" fontId="8" fillId="0" borderId="147" xfId="20961" applyNumberFormat="1" applyFont="1" applyFill="1" applyBorder="1" applyAlignment="1" applyProtection="1">
      <alignment vertical="center"/>
      <protection locked="0"/>
    </xf>
    <xf numFmtId="197" fontId="8" fillId="0" borderId="143" xfId="0" applyNumberFormat="1" applyFont="1" applyBorder="1" applyAlignment="1" applyProtection="1">
      <alignment vertical="center"/>
      <protection locked="0"/>
    </xf>
    <xf numFmtId="9" fontId="8" fillId="0" borderId="24" xfId="20961" applyFont="1" applyFill="1" applyBorder="1" applyAlignment="1" applyProtection="1">
      <alignment vertical="center"/>
      <protection locked="0"/>
    </xf>
    <xf numFmtId="197" fontId="4" fillId="0" borderId="147" xfId="0" applyNumberFormat="1" applyFont="1" applyBorder="1" applyAlignment="1" applyProtection="1">
      <alignment vertical="center" wrapText="1"/>
      <protection locked="0"/>
    </xf>
    <xf numFmtId="10" fontId="4" fillId="0" borderId="147" xfId="20961" applyNumberFormat="1" applyFont="1" applyBorder="1" applyAlignment="1" applyProtection="1">
      <alignment vertical="center" wrapText="1"/>
      <protection locked="0"/>
    </xf>
    <xf numFmtId="9" fontId="16" fillId="2" borderId="147" xfId="20961" applyFont="1" applyFill="1" applyBorder="1" applyAlignment="1" applyProtection="1">
      <alignment vertical="center"/>
      <protection locked="0"/>
    </xf>
    <xf numFmtId="10" fontId="16" fillId="2" borderId="147" xfId="20961" applyNumberFormat="1" applyFont="1" applyFill="1" applyBorder="1" applyAlignment="1" applyProtection="1">
      <alignment vertical="center"/>
      <protection locked="0"/>
    </xf>
    <xf numFmtId="9" fontId="8" fillId="2" borderId="147" xfId="20961" applyFont="1" applyFill="1" applyBorder="1" applyAlignment="1" applyProtection="1">
      <alignment vertical="center"/>
      <protection locked="0"/>
    </xf>
    <xf numFmtId="197" fontId="8" fillId="2" borderId="147" xfId="0" applyNumberFormat="1" applyFont="1" applyFill="1" applyBorder="1" applyAlignment="1" applyProtection="1">
      <alignment vertical="center"/>
      <protection locked="0"/>
    </xf>
    <xf numFmtId="197" fontId="16" fillId="2" borderId="147" xfId="0" applyNumberFormat="1" applyFont="1" applyFill="1" applyBorder="1" applyAlignment="1" applyProtection="1">
      <alignment vertical="center"/>
      <protection locked="0"/>
    </xf>
    <xf numFmtId="197" fontId="16" fillId="2" borderId="143" xfId="0" applyNumberFormat="1" applyFont="1" applyFill="1" applyBorder="1" applyAlignment="1" applyProtection="1">
      <alignment vertical="center"/>
      <protection locked="0"/>
    </xf>
    <xf numFmtId="9" fontId="16" fillId="2" borderId="24" xfId="20961" applyFont="1" applyFill="1" applyBorder="1" applyAlignment="1" applyProtection="1">
      <alignment vertical="center"/>
      <protection locked="0"/>
    </xf>
    <xf numFmtId="173" fontId="25" fillId="37" borderId="160" xfId="20" applyBorder="1"/>
    <xf numFmtId="9" fontId="25" fillId="37" borderId="160" xfId="20961" applyFont="1" applyFill="1" applyBorder="1"/>
    <xf numFmtId="0" fontId="4" fillId="0" borderId="15" xfId="0" applyFont="1" applyBorder="1" applyAlignment="1">
      <alignment vertical="center" wrapText="1"/>
    </xf>
    <xf numFmtId="0" fontId="5" fillId="0" borderId="16" xfId="0" applyFont="1" applyBorder="1" applyAlignment="1">
      <alignment vertical="center" wrapText="1"/>
    </xf>
    <xf numFmtId="0" fontId="19" fillId="0" borderId="154" xfId="0" applyFont="1" applyBorder="1" applyAlignment="1">
      <alignment horizontal="center" vertical="center" wrapText="1"/>
    </xf>
    <xf numFmtId="0" fontId="4" fillId="0" borderId="144" xfId="0" applyFont="1" applyBorder="1" applyAlignment="1">
      <alignment vertical="center" wrapText="1"/>
    </xf>
    <xf numFmtId="3" fontId="20" fillId="36" borderId="144" xfId="0" applyNumberFormat="1" applyFont="1" applyFill="1" applyBorder="1" applyAlignment="1">
      <alignment vertical="center" wrapText="1"/>
    </xf>
    <xf numFmtId="3" fontId="20" fillId="36" borderId="147" xfId="0" applyNumberFormat="1" applyFont="1" applyFill="1" applyBorder="1" applyAlignment="1">
      <alignment vertical="center" wrapText="1"/>
    </xf>
    <xf numFmtId="3" fontId="20" fillId="36" borderId="153" xfId="0" applyNumberFormat="1" applyFont="1" applyFill="1" applyBorder="1" applyAlignment="1">
      <alignment vertical="center" wrapText="1"/>
    </xf>
    <xf numFmtId="14" fontId="6" fillId="3" borderId="144" xfId="8" quotePrefix="1" applyNumberFormat="1" applyFont="1" applyFill="1" applyBorder="1" applyAlignment="1" applyProtection="1">
      <alignment horizontal="left" vertical="center" wrapText="1" indent="2"/>
      <protection locked="0"/>
    </xf>
    <xf numFmtId="3" fontId="144" fillId="0" borderId="153" xfId="0" applyNumberFormat="1" applyFont="1" applyBorder="1" applyAlignment="1">
      <alignment vertical="center" wrapText="1"/>
    </xf>
    <xf numFmtId="14" fontId="6" fillId="3" borderId="144" xfId="8" quotePrefix="1" applyNumberFormat="1" applyFont="1" applyFill="1" applyBorder="1" applyAlignment="1" applyProtection="1">
      <alignment horizontal="left" vertical="center" wrapText="1" indent="3"/>
      <protection locked="0"/>
    </xf>
    <xf numFmtId="0" fontId="4" fillId="0" borderId="144" xfId="0" applyFont="1" applyBorder="1" applyAlignment="1">
      <alignment horizontal="left" vertical="center" wrapText="1" indent="2"/>
    </xf>
    <xf numFmtId="0" fontId="19" fillId="0" borderId="152" xfId="0" applyFont="1" applyBorder="1" applyAlignment="1">
      <alignment horizontal="center" vertical="center" wrapText="1"/>
    </xf>
    <xf numFmtId="0" fontId="5" fillId="0" borderId="151" xfId="0" applyFont="1" applyBorder="1" applyAlignment="1">
      <alignment vertical="center" wrapText="1"/>
    </xf>
    <xf numFmtId="3" fontId="20" fillId="36" borderId="151" xfId="0" applyNumberFormat="1" applyFont="1" applyFill="1" applyBorder="1" applyAlignment="1">
      <alignment vertical="center" wrapText="1"/>
    </xf>
    <xf numFmtId="3" fontId="20" fillId="36" borderId="150" xfId="0" applyNumberFormat="1" applyFont="1" applyFill="1" applyBorder="1" applyAlignment="1">
      <alignment vertical="center" wrapText="1"/>
    </xf>
    <xf numFmtId="0" fontId="0" fillId="0" borderId="154" xfId="0" applyBorder="1" applyAlignment="1">
      <alignment horizontal="center" vertical="center"/>
    </xf>
    <xf numFmtId="0" fontId="129" fillId="3" borderId="144" xfId="21414" applyFont="1" applyFill="1" applyBorder="1" applyAlignment="1">
      <alignment horizontal="left" vertical="center" wrapText="1"/>
    </xf>
    <xf numFmtId="169" fontId="4" fillId="0" borderId="144" xfId="7" applyNumberFormat="1" applyFont="1" applyFill="1" applyBorder="1" applyAlignment="1">
      <alignment vertical="center" wrapText="1"/>
    </xf>
    <xf numFmtId="0" fontId="130" fillId="0" borderId="144" xfId="21414" applyFont="1" applyBorder="1" applyAlignment="1">
      <alignment horizontal="left" vertical="center" wrapText="1" indent="1"/>
    </xf>
    <xf numFmtId="0" fontId="131" fillId="3" borderId="144" xfId="21414" applyFont="1" applyFill="1" applyBorder="1" applyAlignment="1">
      <alignment horizontal="left" vertical="center" wrapText="1"/>
    </xf>
    <xf numFmtId="0" fontId="130" fillId="3" borderId="144" xfId="21414" applyFont="1" applyFill="1" applyBorder="1" applyAlignment="1">
      <alignment horizontal="left" vertical="center" wrapText="1" indent="1"/>
    </xf>
    <xf numFmtId="169" fontId="4" fillId="0" borderId="144" xfId="7" applyNumberFormat="1" applyFont="1" applyBorder="1" applyAlignment="1">
      <alignment vertical="center"/>
    </xf>
    <xf numFmtId="0" fontId="132" fillId="0" borderId="144" xfId="21414" applyFont="1" applyBorder="1" applyAlignment="1">
      <alignment horizontal="left" vertical="center" wrapText="1" indent="1"/>
    </xf>
    <xf numFmtId="0" fontId="0" fillId="0" borderId="152" xfId="0" applyBorder="1"/>
    <xf numFmtId="171" fontId="5" fillId="36" borderId="151" xfId="0" applyNumberFormat="1" applyFont="1" applyFill="1" applyBorder="1" applyAlignment="1">
      <alignment horizontal="center" vertical="center"/>
    </xf>
    <xf numFmtId="171" fontId="5" fillId="36" borderId="150" xfId="0" applyNumberFormat="1" applyFont="1" applyFill="1" applyBorder="1" applyAlignment="1">
      <alignment horizontal="center" vertical="center"/>
    </xf>
    <xf numFmtId="197" fontId="136" fillId="36" borderId="17" xfId="0" applyNumberFormat="1" applyFont="1" applyFill="1" applyBorder="1" applyAlignment="1">
      <alignment horizontal="center" vertical="center"/>
    </xf>
    <xf numFmtId="197" fontId="136" fillId="0" borderId="19" xfId="0" applyNumberFormat="1" applyFont="1" applyBorder="1"/>
    <xf numFmtId="197" fontId="136" fillId="0" borderId="19" xfId="0" applyNumberFormat="1" applyFont="1" applyBorder="1" applyAlignment="1">
      <alignment wrapText="1"/>
    </xf>
    <xf numFmtId="197" fontId="136" fillId="36" borderId="19" xfId="0" applyNumberFormat="1" applyFont="1" applyFill="1" applyBorder="1" applyAlignment="1">
      <alignment horizontal="center" vertical="center" wrapText="1"/>
    </xf>
    <xf numFmtId="197" fontId="136" fillId="36" borderId="23" xfId="0" applyNumberFormat="1" applyFont="1" applyFill="1" applyBorder="1" applyAlignment="1">
      <alignment horizontal="center" vertical="center" wrapText="1"/>
    </xf>
    <xf numFmtId="197" fontId="136" fillId="0" borderId="153" xfId="0" applyNumberFormat="1" applyFont="1" applyBorder="1" applyAlignment="1">
      <alignment wrapText="1"/>
    </xf>
    <xf numFmtId="0" fontId="6" fillId="0" borderId="3" xfId="13" applyFont="1" applyBorder="1" applyAlignment="1" applyProtection="1">
      <alignment vertical="center" wrapText="1"/>
      <protection locked="0"/>
    </xf>
    <xf numFmtId="10" fontId="14" fillId="36" borderId="97" xfId="0" applyNumberFormat="1" applyFont="1" applyFill="1" applyBorder="1" applyAlignment="1">
      <alignment horizontal="left" vertical="center" wrapText="1"/>
    </xf>
    <xf numFmtId="10" fontId="14" fillId="36" borderId="97" xfId="20961" applyNumberFormat="1" applyFont="1" applyFill="1" applyBorder="1" applyAlignment="1">
      <alignment horizontal="left" vertical="center" wrapText="1"/>
    </xf>
    <xf numFmtId="10" fontId="14" fillId="36" borderId="97" xfId="0" applyNumberFormat="1" applyFont="1" applyFill="1" applyBorder="1" applyAlignment="1">
      <alignment horizontal="center" vertical="center" wrapText="1"/>
    </xf>
    <xf numFmtId="1" fontId="14" fillId="36" borderId="110" xfId="0" applyNumberFormat="1" applyFont="1" applyFill="1" applyBorder="1" applyAlignment="1">
      <alignment horizontal="center" vertical="center" wrapText="1"/>
    </xf>
    <xf numFmtId="10" fontId="6" fillId="0" borderId="22" xfId="20961" applyNumberFormat="1" applyFont="1" applyFill="1" applyBorder="1" applyAlignment="1" applyProtection="1">
      <alignment horizontal="left" vertical="center"/>
    </xf>
    <xf numFmtId="169" fontId="6" fillId="0" borderId="110" xfId="7" applyNumberFormat="1" applyFont="1" applyBorder="1" applyAlignment="1">
      <alignment horizontal="right" vertical="center" wrapText="1"/>
    </xf>
    <xf numFmtId="169" fontId="14" fillId="36" borderId="110" xfId="7" applyNumberFormat="1" applyFont="1" applyFill="1" applyBorder="1" applyAlignment="1">
      <alignment horizontal="right" vertical="center" wrapText="1"/>
    </xf>
    <xf numFmtId="169" fontId="6" fillId="0" borderId="23" xfId="7" applyNumberFormat="1" applyFont="1" applyFill="1" applyBorder="1" applyAlignment="1" applyProtection="1">
      <alignment horizontal="right" vertical="center"/>
    </xf>
    <xf numFmtId="197" fontId="6" fillId="0" borderId="3" xfId="0" applyNumberFormat="1" applyFont="1" applyBorder="1"/>
    <xf numFmtId="197" fontId="6" fillId="0" borderId="8" xfId="0" applyNumberFormat="1" applyFont="1" applyBorder="1"/>
    <xf numFmtId="9" fontId="6" fillId="0" borderId="19" xfId="20961" applyFont="1" applyBorder="1"/>
    <xf numFmtId="0" fontId="6" fillId="0" borderId="144" xfId="0" applyFont="1" applyBorder="1" applyAlignment="1">
      <alignment vertical="center"/>
    </xf>
    <xf numFmtId="169" fontId="6" fillId="0" borderId="147" xfId="21413" applyNumberFormat="1" applyFont="1" applyFill="1" applyBorder="1" applyAlignment="1">
      <alignment vertical="center"/>
    </xf>
    <xf numFmtId="0" fontId="6" fillId="0" borderId="153" xfId="0" applyFont="1" applyBorder="1" applyAlignment="1">
      <alignment horizontal="center" vertical="center" wrapText="1"/>
    </xf>
    <xf numFmtId="0" fontId="6" fillId="3" borderId="149" xfId="0" applyFont="1" applyFill="1" applyBorder="1" applyAlignment="1">
      <alignment vertical="center"/>
    </xf>
    <xf numFmtId="0" fontId="6" fillId="3" borderId="20" xfId="0" applyFont="1" applyFill="1" applyBorder="1" applyAlignment="1">
      <alignment vertical="center"/>
    </xf>
    <xf numFmtId="169" fontId="6" fillId="0" borderId="144" xfId="21413" applyNumberFormat="1" applyFont="1" applyFill="1" applyBorder="1" applyAlignment="1">
      <alignment vertical="center"/>
    </xf>
    <xf numFmtId="0" fontId="6" fillId="0" borderId="147" xfId="0" applyFont="1" applyBorder="1" applyAlignment="1">
      <alignment vertical="center"/>
    </xf>
    <xf numFmtId="0" fontId="6" fillId="3" borderId="0" xfId="0" applyFont="1" applyFill="1" applyAlignment="1">
      <alignment vertical="center"/>
    </xf>
    <xf numFmtId="173" fontId="25" fillId="37" borderId="54" xfId="20" applyBorder="1"/>
    <xf numFmtId="169" fontId="6" fillId="0" borderId="25" xfId="21413" applyNumberFormat="1" applyFont="1" applyFill="1" applyBorder="1" applyAlignment="1">
      <alignment vertical="center"/>
    </xf>
    <xf numFmtId="169" fontId="6" fillId="0" borderId="17" xfId="21413" applyNumberFormat="1" applyFont="1" applyFill="1" applyBorder="1" applyAlignment="1">
      <alignment vertical="center"/>
    </xf>
    <xf numFmtId="169" fontId="6" fillId="0" borderId="143" xfId="21413" applyNumberFormat="1" applyFont="1" applyFill="1" applyBorder="1" applyAlignment="1">
      <alignment vertical="center"/>
    </xf>
    <xf numFmtId="169" fontId="6" fillId="0" borderId="105" xfId="21413" applyNumberFormat="1" applyFont="1" applyFill="1" applyBorder="1" applyAlignment="1">
      <alignment vertical="center"/>
    </xf>
    <xf numFmtId="173" fontId="25" fillId="37" borderId="28" xfId="20" applyBorder="1"/>
    <xf numFmtId="169" fontId="6" fillId="0" borderId="52" xfId="21413" applyNumberFormat="1" applyFont="1" applyFill="1" applyBorder="1" applyAlignment="1">
      <alignment vertical="center"/>
    </xf>
    <xf numFmtId="0" fontId="6" fillId="0" borderId="149" xfId="0" applyFont="1" applyBorder="1" applyAlignment="1">
      <alignment vertical="center"/>
    </xf>
    <xf numFmtId="169" fontId="112" fillId="0" borderId="97" xfId="948" applyNumberFormat="1" applyFont="1" applyFill="1" applyBorder="1" applyAlignment="1" applyProtection="1">
      <alignment horizontal="right" vertical="center"/>
    </xf>
    <xf numFmtId="10" fontId="112" fillId="79" borderId="97" xfId="20961" applyNumberFormat="1" applyFont="1" applyFill="1" applyBorder="1" applyAlignment="1" applyProtection="1">
      <alignment horizontal="right" vertical="center"/>
    </xf>
    <xf numFmtId="169" fontId="118" fillId="0" borderId="136" xfId="7" applyNumberFormat="1" applyFont="1" applyFill="1" applyBorder="1"/>
    <xf numFmtId="169" fontId="115" fillId="0" borderId="144" xfId="7" applyNumberFormat="1" applyFont="1" applyFill="1" applyBorder="1"/>
    <xf numFmtId="169" fontId="118" fillId="0" borderId="144" xfId="7" applyNumberFormat="1" applyFont="1" applyFill="1" applyBorder="1"/>
    <xf numFmtId="169" fontId="120" fillId="0" borderId="144" xfId="7" applyNumberFormat="1" applyFont="1" applyFill="1" applyBorder="1"/>
    <xf numFmtId="9" fontId="120" fillId="0" borderId="144" xfId="20961" applyFont="1" applyFill="1" applyBorder="1"/>
    <xf numFmtId="169" fontId="120" fillId="0" borderId="145" xfId="7" applyNumberFormat="1" applyFont="1" applyFill="1" applyBorder="1"/>
    <xf numFmtId="169" fontId="121" fillId="0" borderId="144" xfId="7" applyNumberFormat="1" applyFont="1" applyFill="1" applyBorder="1"/>
    <xf numFmtId="9" fontId="143" fillId="0" borderId="144" xfId="20961" applyFont="1" applyFill="1" applyBorder="1"/>
    <xf numFmtId="169" fontId="143" fillId="0" borderId="144" xfId="7" applyNumberFormat="1" applyFont="1" applyFill="1" applyBorder="1"/>
    <xf numFmtId="0" fontId="129" fillId="0" borderId="144" xfId="0" applyFont="1" applyBorder="1" applyAlignment="1">
      <alignment horizontal="left" vertical="center" wrapText="1"/>
    </xf>
    <xf numFmtId="0" fontId="131" fillId="0" borderId="144" xfId="0" applyFont="1" applyBorder="1" applyAlignment="1">
      <alignment horizontal="left" vertical="center" wrapText="1"/>
    </xf>
    <xf numFmtId="0" fontId="132" fillId="3" borderId="144" xfId="0" applyFont="1" applyFill="1" applyBorder="1" applyAlignment="1">
      <alignment horizontal="left" vertical="center" wrapText="1" indent="1"/>
    </xf>
    <xf numFmtId="0" fontId="131" fillId="3" borderId="144" xfId="0" applyFont="1" applyFill="1" applyBorder="1" applyAlignment="1">
      <alignment horizontal="left" vertical="center" wrapText="1"/>
    </xf>
    <xf numFmtId="0" fontId="132" fillId="0" borderId="144" xfId="0" applyFont="1" applyBorder="1" applyAlignment="1">
      <alignment horizontal="left" vertical="center" wrapText="1" indent="1"/>
    </xf>
    <xf numFmtId="168" fontId="115" fillId="0" borderId="153" xfId="7" applyFont="1" applyFill="1" applyBorder="1"/>
    <xf numFmtId="169" fontId="118" fillId="0" borderId="7" xfId="7" applyNumberFormat="1" applyFont="1" applyFill="1" applyBorder="1"/>
    <xf numFmtId="169" fontId="115" fillId="0" borderId="144" xfId="7" applyNumberFormat="1" applyFont="1" applyFill="1" applyBorder="1" applyAlignment="1">
      <alignment horizontal="left" indent="1"/>
    </xf>
    <xf numFmtId="169" fontId="115" fillId="0" borderId="144" xfId="7" applyNumberFormat="1" applyFont="1" applyFill="1" applyBorder="1" applyAlignment="1">
      <alignment horizontal="left" indent="2"/>
    </xf>
    <xf numFmtId="169" fontId="6" fillId="0" borderId="136" xfId="7" applyNumberFormat="1" applyFont="1" applyFill="1" applyBorder="1" applyAlignment="1">
      <alignment horizontal="right"/>
    </xf>
    <xf numFmtId="169" fontId="6" fillId="36" borderId="136" xfId="7" applyNumberFormat="1" applyFont="1" applyFill="1" applyBorder="1" applyAlignment="1">
      <alignment horizontal="right"/>
    </xf>
    <xf numFmtId="0" fontId="6" fillId="0" borderId="144" xfId="13" applyFont="1" applyBorder="1" applyAlignment="1" applyProtection="1">
      <alignment wrapText="1"/>
      <protection locked="0"/>
    </xf>
    <xf numFmtId="169" fontId="6" fillId="0" borderId="153" xfId="21413" applyNumberFormat="1" applyFont="1" applyFill="1" applyBorder="1" applyAlignment="1">
      <alignment vertical="center"/>
    </xf>
    <xf numFmtId="169" fontId="6" fillId="0" borderId="144" xfId="0" applyNumberFormat="1" applyFont="1" applyBorder="1" applyAlignment="1">
      <alignment vertical="center"/>
    </xf>
    <xf numFmtId="0" fontId="6" fillId="0" borderId="20" xfId="0" applyFont="1" applyBorder="1" applyAlignment="1">
      <alignment vertical="center"/>
    </xf>
    <xf numFmtId="169" fontId="6" fillId="0" borderId="151" xfId="21413" applyNumberFormat="1" applyFont="1" applyFill="1" applyBorder="1" applyAlignment="1">
      <alignment vertical="center"/>
    </xf>
    <xf numFmtId="169" fontId="6" fillId="0" borderId="24" xfId="21413" applyNumberFormat="1" applyFont="1" applyFill="1" applyBorder="1" applyAlignment="1">
      <alignment vertical="center"/>
    </xf>
    <xf numFmtId="169" fontId="6" fillId="0" borderId="63" xfId="0" applyNumberFormat="1" applyFont="1" applyBorder="1" applyAlignment="1">
      <alignment vertical="center"/>
    </xf>
    <xf numFmtId="3" fontId="11" fillId="0" borderId="0" xfId="0" applyNumberFormat="1" applyFont="1"/>
    <xf numFmtId="169" fontId="136" fillId="0" borderId="0" xfId="0" applyNumberFormat="1" applyFont="1"/>
    <xf numFmtId="168" fontId="4" fillId="0" borderId="19" xfId="7" applyFont="1" applyBorder="1"/>
    <xf numFmtId="168" fontId="4" fillId="36" borderId="23" xfId="7" applyFont="1" applyFill="1" applyBorder="1"/>
    <xf numFmtId="9" fontId="14" fillId="0" borderId="92" xfId="20961" applyFont="1" applyFill="1" applyBorder="1" applyAlignment="1">
      <alignment vertical="center"/>
    </xf>
    <xf numFmtId="9" fontId="14" fillId="0" borderId="107" xfId="20961" applyFont="1" applyFill="1" applyBorder="1" applyAlignment="1">
      <alignment vertical="center"/>
    </xf>
    <xf numFmtId="198" fontId="115" fillId="36" borderId="144" xfId="21413" applyNumberFormat="1" applyFont="1" applyFill="1" applyBorder="1"/>
    <xf numFmtId="198" fontId="118" fillId="36" borderId="144" xfId="21413" applyNumberFormat="1" applyFont="1" applyFill="1" applyBorder="1"/>
    <xf numFmtId="168" fontId="118" fillId="0" borderId="144" xfId="7" applyFont="1" applyBorder="1"/>
    <xf numFmtId="170" fontId="120" fillId="0" borderId="144" xfId="20961" applyNumberFormat="1" applyFont="1" applyFill="1" applyBorder="1"/>
    <xf numFmtId="170" fontId="143" fillId="0" borderId="144" xfId="20961" applyNumberFormat="1" applyFont="1" applyFill="1" applyBorder="1"/>
    <xf numFmtId="43" fontId="118" fillId="36" borderId="144" xfId="21413" applyFont="1" applyFill="1" applyBorder="1"/>
    <xf numFmtId="0" fontId="103" fillId="0" borderId="65" xfId="0" applyFont="1" applyBorder="1" applyAlignment="1">
      <alignment horizontal="left" vertical="center" wrapText="1"/>
    </xf>
    <xf numFmtId="0" fontId="103" fillId="0" borderId="64" xfId="0" applyFont="1" applyBorder="1" applyAlignment="1">
      <alignment horizontal="left" vertical="center" wrapText="1"/>
    </xf>
    <xf numFmtId="0" fontId="138" fillId="0" borderId="157" xfId="0" applyFont="1" applyBorder="1" applyAlignment="1">
      <alignment horizontal="center" vertical="center"/>
    </xf>
    <xf numFmtId="0" fontId="138" fillId="0" borderId="28" xfId="0" applyFont="1" applyBorder="1" applyAlignment="1">
      <alignment horizontal="center" vertical="center"/>
    </xf>
    <xf numFmtId="0" fontId="138" fillId="0" borderId="158" xfId="0" applyFont="1" applyBorder="1" applyAlignment="1">
      <alignment horizontal="center" vertical="center"/>
    </xf>
    <xf numFmtId="0" fontId="139" fillId="0" borderId="157" xfId="0" applyFont="1" applyBorder="1" applyAlignment="1">
      <alignment horizontal="center" wrapText="1"/>
    </xf>
    <xf numFmtId="0" fontId="139" fillId="0" borderId="28" xfId="0" applyFont="1" applyBorder="1" applyAlignment="1">
      <alignment horizontal="center" wrapText="1"/>
    </xf>
    <xf numFmtId="0" fontId="139" fillId="0" borderId="158" xfId="0" applyFont="1" applyBorder="1" applyAlignment="1">
      <alignment horizontal="center" wrapText="1"/>
    </xf>
    <xf numFmtId="0" fontId="0" fillId="0" borderId="98" xfId="0" applyBorder="1" applyAlignment="1">
      <alignment horizontal="center"/>
    </xf>
    <xf numFmtId="0" fontId="0" fillId="0" borderId="95" xfId="0" applyBorder="1" applyAlignment="1">
      <alignment horizontal="center"/>
    </xf>
    <xf numFmtId="0" fontId="0" fillId="0" borderId="96" xfId="0" applyBorder="1" applyAlignment="1">
      <alignment horizontal="center"/>
    </xf>
    <xf numFmtId="0" fontId="0" fillId="0" borderId="137" xfId="0" applyBorder="1" applyAlignment="1">
      <alignment horizontal="center"/>
    </xf>
    <xf numFmtId="0" fontId="0" fillId="0" borderId="138" xfId="0" applyBorder="1" applyAlignment="1">
      <alignment horizontal="center"/>
    </xf>
    <xf numFmtId="0" fontId="0" fillId="0" borderId="139" xfId="0" applyBorder="1" applyAlignment="1">
      <alignment horizontal="center"/>
    </xf>
    <xf numFmtId="0" fontId="0" fillId="0" borderId="136" xfId="0" applyBorder="1" applyAlignment="1">
      <alignment horizontal="center" vertical="center"/>
    </xf>
    <xf numFmtId="0" fontId="127" fillId="0" borderId="93" xfId="0" applyFont="1" applyBorder="1" applyAlignment="1">
      <alignment horizontal="center" vertical="center"/>
    </xf>
    <xf numFmtId="0" fontId="127" fillId="0" borderId="7" xfId="0" applyFont="1" applyBorder="1" applyAlignment="1">
      <alignment horizontal="center" vertical="center"/>
    </xf>
    <xf numFmtId="0" fontId="9" fillId="0" borderId="16" xfId="0" applyFont="1" applyBorder="1" applyAlignment="1">
      <alignment horizontal="center" vertical="center"/>
    </xf>
    <xf numFmtId="169" fontId="9" fillId="0" borderId="16" xfId="7" applyNumberFormat="1" applyFont="1" applyBorder="1" applyAlignment="1">
      <alignment horizontal="center" vertical="center"/>
    </xf>
    <xf numFmtId="169" fontId="9" fillId="0" borderId="17" xfId="7" applyNumberFormat="1" applyFont="1" applyBorder="1" applyAlignment="1">
      <alignment horizontal="center" vertical="center"/>
    </xf>
    <xf numFmtId="0" fontId="127" fillId="0" borderId="140" xfId="0" applyFont="1" applyBorder="1" applyAlignment="1">
      <alignment horizontal="center" vertical="center" wrapText="1"/>
    </xf>
    <xf numFmtId="0" fontId="127" fillId="0" borderId="7" xfId="0" applyFont="1" applyBorder="1" applyAlignment="1">
      <alignment horizontal="center" vertical="center" wrapText="1"/>
    </xf>
    <xf numFmtId="0" fontId="0" fillId="0" borderId="126" xfId="0" applyBorder="1" applyAlignment="1">
      <alignment horizontal="center" vertical="center"/>
    </xf>
    <xf numFmtId="0" fontId="0" fillId="0" borderId="11" xfId="0" applyBorder="1" applyAlignment="1">
      <alignment horizontal="center" vertical="center"/>
    </xf>
    <xf numFmtId="0" fontId="1" fillId="0" borderId="136" xfId="0" applyFont="1" applyBorder="1" applyAlignment="1">
      <alignment horizontal="center" vertical="center"/>
    </xf>
    <xf numFmtId="0" fontId="1" fillId="0" borderId="136" xfId="0" applyFont="1" applyBorder="1" applyAlignment="1">
      <alignment horizontal="center" vertical="center" wrapText="1"/>
    </xf>
    <xf numFmtId="0" fontId="14" fillId="0" borderId="16" xfId="0" applyFont="1" applyBorder="1" applyAlignment="1">
      <alignment horizontal="center"/>
    </xf>
    <xf numFmtId="0" fontId="14" fillId="0" borderId="17" xfId="0" applyFont="1" applyBorder="1" applyAlignment="1">
      <alignment horizontal="center"/>
    </xf>
    <xf numFmtId="0" fontId="12" fillId="0" borderId="3" xfId="0" applyFont="1" applyBorder="1" applyAlignment="1">
      <alignment wrapText="1"/>
    </xf>
    <xf numFmtId="0" fontId="4" fillId="0" borderId="19" xfId="0" applyFont="1" applyBorder="1"/>
    <xf numFmtId="0" fontId="9" fillId="0" borderId="8" xfId="0" applyFont="1" applyBorder="1" applyAlignment="1">
      <alignment horizontal="center" vertical="center" wrapText="1"/>
    </xf>
    <xf numFmtId="0" fontId="9" fillId="0" borderId="20" xfId="0" applyFont="1" applyBorder="1" applyAlignment="1">
      <alignment horizontal="center" vertical="center" wrapText="1"/>
    </xf>
    <xf numFmtId="0" fontId="4" fillId="0" borderId="144" xfId="0" applyFont="1" applyBorder="1" applyAlignment="1">
      <alignment horizontal="center" vertical="center" wrapText="1"/>
    </xf>
    <xf numFmtId="0" fontId="4" fillId="0" borderId="147" xfId="0" applyFont="1" applyBorder="1" applyAlignment="1">
      <alignment horizontal="center"/>
    </xf>
    <xf numFmtId="0" fontId="4" fillId="0" borderId="20" xfId="0" applyFont="1" applyBorder="1" applyAlignment="1">
      <alignment horizontal="center"/>
    </xf>
    <xf numFmtId="0" fontId="0" fillId="0" borderId="104" xfId="0" applyBorder="1" applyAlignment="1">
      <alignment horizontal="center"/>
    </xf>
    <xf numFmtId="0" fontId="0" fillId="0" borderId="68" xfId="0" applyBorder="1" applyAlignment="1">
      <alignment horizontal="center"/>
    </xf>
    <xf numFmtId="0" fontId="5" fillId="36" borderId="114" xfId="0" applyFont="1" applyFill="1" applyBorder="1" applyAlignment="1">
      <alignment horizontal="center" vertical="center" wrapText="1"/>
    </xf>
    <xf numFmtId="0" fontId="5" fillId="36" borderId="27" xfId="0" applyFont="1" applyFill="1" applyBorder="1" applyAlignment="1">
      <alignment horizontal="center" vertical="center" wrapText="1"/>
    </xf>
    <xf numFmtId="0" fontId="5" fillId="36" borderId="111" xfId="0" applyFont="1" applyFill="1" applyBorder="1" applyAlignment="1">
      <alignment horizontal="center" vertical="center" wrapText="1"/>
    </xf>
    <xf numFmtId="0" fontId="5" fillId="36" borderId="96" xfId="0" applyFont="1" applyFill="1" applyBorder="1" applyAlignment="1">
      <alignment horizontal="center" vertical="center" wrapText="1"/>
    </xf>
    <xf numFmtId="0" fontId="100" fillId="3" borderId="66" xfId="13" applyFont="1" applyFill="1" applyBorder="1" applyAlignment="1" applyProtection="1">
      <alignment horizontal="center" vertical="center" wrapText="1"/>
      <protection locked="0"/>
    </xf>
    <xf numFmtId="0" fontId="100" fillId="3" borderId="63"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9" fontId="14" fillId="3" borderId="15" xfId="1" applyNumberFormat="1" applyFont="1" applyFill="1" applyBorder="1" applyAlignment="1" applyProtection="1">
      <alignment horizontal="center"/>
      <protection locked="0"/>
    </xf>
    <xf numFmtId="169" fontId="14" fillId="3" borderId="16" xfId="1" applyNumberFormat="1" applyFont="1" applyFill="1" applyBorder="1" applyAlignment="1" applyProtection="1">
      <alignment horizontal="center"/>
      <protection locked="0"/>
    </xf>
    <xf numFmtId="169" fontId="14" fillId="3" borderId="17" xfId="1" applyNumberFormat="1" applyFont="1" applyFill="1" applyBorder="1" applyAlignment="1" applyProtection="1">
      <alignment horizontal="center"/>
      <protection locked="0"/>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169" fontId="14" fillId="0" borderId="89" xfId="1" applyNumberFormat="1" applyFont="1" applyFill="1" applyBorder="1" applyAlignment="1" applyProtection="1">
      <alignment horizontal="center" vertical="center" wrapText="1"/>
      <protection locked="0"/>
    </xf>
    <xf numFmtId="169" fontId="14" fillId="0" borderId="90" xfId="1" applyNumberFormat="1" applyFont="1" applyFill="1" applyBorder="1" applyAlignment="1" applyProtection="1">
      <alignment horizontal="center" vertical="center" wrapText="1"/>
      <protection locked="0"/>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6" fillId="0" borderId="58"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103" xfId="0" applyFont="1" applyBorder="1" applyAlignment="1">
      <alignment horizontal="center" vertical="center" wrapText="1"/>
    </xf>
    <xf numFmtId="0" fontId="13" fillId="0" borderId="53" xfId="0" applyFont="1" applyBorder="1" applyAlignment="1">
      <alignment horizontal="left" vertical="center"/>
    </xf>
    <xf numFmtId="0" fontId="13" fillId="0" borderId="54" xfId="0" applyFont="1" applyBorder="1" applyAlignment="1">
      <alignment horizontal="left" vertic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10" xfId="0" applyFont="1" applyBorder="1" applyAlignment="1">
      <alignment horizontal="center" vertical="center" wrapText="1"/>
    </xf>
    <xf numFmtId="0" fontId="118" fillId="0" borderId="117" xfId="0" applyFont="1" applyBorder="1" applyAlignment="1">
      <alignment horizontal="left" vertical="center" wrapText="1"/>
    </xf>
    <xf numFmtId="0" fontId="118" fillId="0" borderId="118" xfId="0" applyFont="1" applyBorder="1" applyAlignment="1">
      <alignment horizontal="left" vertical="center" wrapText="1"/>
    </xf>
    <xf numFmtId="0" fontId="118" fillId="0" borderId="120" xfId="0" applyFont="1" applyBorder="1" applyAlignment="1">
      <alignment horizontal="left" vertical="center" wrapText="1"/>
    </xf>
    <xf numFmtId="0" fontId="118" fillId="0" borderId="121" xfId="0" applyFont="1" applyBorder="1" applyAlignment="1">
      <alignment horizontal="left" vertical="center" wrapText="1"/>
    </xf>
    <xf numFmtId="0" fontId="118" fillId="0" borderId="123" xfId="0" applyFont="1" applyBorder="1" applyAlignment="1">
      <alignment horizontal="left" vertical="center" wrapText="1"/>
    </xf>
    <xf numFmtId="0" fontId="118" fillId="0" borderId="124" xfId="0" applyFont="1" applyBorder="1" applyAlignment="1">
      <alignment horizontal="left" vertical="center" wrapText="1"/>
    </xf>
    <xf numFmtId="0" fontId="119" fillId="0" borderId="143" xfId="0" applyFont="1" applyBorder="1" applyAlignment="1">
      <alignment horizontal="center" vertical="center" wrapText="1"/>
    </xf>
    <xf numFmtId="0" fontId="119" fillId="0" borderId="142" xfId="0" applyFont="1" applyBorder="1" applyAlignment="1">
      <alignment horizontal="center" vertical="center" wrapText="1"/>
    </xf>
    <xf numFmtId="0" fontId="119" fillId="0" borderId="119" xfId="0" applyFont="1" applyBorder="1" applyAlignment="1">
      <alignment horizontal="center" vertical="center" wrapText="1"/>
    </xf>
    <xf numFmtId="0" fontId="119" fillId="0" borderId="52" xfId="0" applyFont="1" applyBorder="1" applyAlignment="1">
      <alignment horizontal="center" vertical="center" wrapText="1"/>
    </xf>
    <xf numFmtId="0" fontId="119" fillId="0" borderId="122" xfId="0" applyFont="1" applyBorder="1" applyAlignment="1">
      <alignment horizontal="center" vertical="center" wrapText="1"/>
    </xf>
    <xf numFmtId="0" fontId="119" fillId="0" borderId="11" xfId="0" applyFont="1" applyBorder="1" applyAlignment="1">
      <alignment horizontal="center" vertical="center" wrapText="1"/>
    </xf>
    <xf numFmtId="0" fontId="115" fillId="0" borderId="145"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4" xfId="0" applyFont="1" applyBorder="1" applyAlignment="1">
      <alignment horizontal="center" vertical="center" wrapText="1"/>
    </xf>
    <xf numFmtId="0" fontId="115" fillId="0" borderId="147" xfId="0" applyFont="1" applyBorder="1" applyAlignment="1">
      <alignment horizontal="center" vertical="center" wrapText="1"/>
    </xf>
    <xf numFmtId="0" fontId="115" fillId="0" borderId="146" xfId="0" applyFont="1" applyBorder="1" applyAlignment="1">
      <alignment horizontal="center" vertical="center" wrapText="1"/>
    </xf>
    <xf numFmtId="0" fontId="123" fillId="0" borderId="144" xfId="0" applyFont="1" applyBorder="1" applyAlignment="1">
      <alignment horizontal="center" vertical="center"/>
    </xf>
    <xf numFmtId="0" fontId="117" fillId="0" borderId="143" xfId="0" applyFont="1" applyBorder="1" applyAlignment="1">
      <alignment horizontal="center" vertical="center"/>
    </xf>
    <xf numFmtId="0" fontId="117" fillId="0" borderId="148" xfId="0" applyFont="1" applyBorder="1" applyAlignment="1">
      <alignment horizontal="center" vertical="center"/>
    </xf>
    <xf numFmtId="0" fontId="117" fillId="0" borderId="52" xfId="0" applyFont="1" applyBorder="1" applyAlignment="1">
      <alignment horizontal="center" vertical="center"/>
    </xf>
    <xf numFmtId="0" fontId="117" fillId="0" borderId="11" xfId="0" applyFont="1" applyBorder="1" applyAlignment="1">
      <alignment horizontal="center" vertical="center"/>
    </xf>
    <xf numFmtId="0" fontId="118" fillId="0" borderId="144" xfId="0" applyFont="1" applyBorder="1" applyAlignment="1">
      <alignment horizontal="center" vertical="center" wrapText="1"/>
    </xf>
    <xf numFmtId="0" fontId="118" fillId="0" borderId="143" xfId="0" applyFont="1" applyBorder="1" applyAlignment="1">
      <alignment horizontal="center" vertical="center" wrapText="1"/>
    </xf>
    <xf numFmtId="0" fontId="118" fillId="0" borderId="148" xfId="0" applyFont="1" applyBorder="1" applyAlignment="1">
      <alignment horizontal="center" vertical="center" wrapText="1"/>
    </xf>
    <xf numFmtId="0" fontId="118" fillId="0" borderId="125" xfId="0" applyFont="1" applyBorder="1" applyAlignment="1">
      <alignment horizontal="center" vertical="center" wrapText="1"/>
    </xf>
    <xf numFmtId="0" fontId="118" fillId="0" borderId="126" xfId="0" applyFont="1" applyBorder="1" applyAlignment="1">
      <alignment horizontal="center" vertical="center" wrapText="1"/>
    </xf>
    <xf numFmtId="0" fontId="118" fillId="0" borderId="52" xfId="0" applyFont="1" applyBorder="1" applyAlignment="1">
      <alignment horizontal="center" vertical="center" wrapText="1"/>
    </xf>
    <xf numFmtId="0" fontId="118" fillId="0" borderId="11" xfId="0" applyFont="1" applyBorder="1" applyAlignment="1">
      <alignment horizontal="center" vertical="center" wrapText="1"/>
    </xf>
    <xf numFmtId="0" fontId="115" fillId="0" borderId="149" xfId="0" applyFont="1" applyBorder="1" applyAlignment="1">
      <alignment horizontal="center" vertical="center" wrapText="1"/>
    </xf>
    <xf numFmtId="0" fontId="118" fillId="0" borderId="127" xfId="0" applyFont="1" applyBorder="1" applyAlignment="1">
      <alignment horizontal="center" vertical="center" wrapText="1"/>
    </xf>
    <xf numFmtId="0" fontId="118" fillId="0" borderId="7" xfId="0" applyFont="1" applyBorder="1" applyAlignment="1">
      <alignment horizontal="center" vertical="center" wrapText="1"/>
    </xf>
    <xf numFmtId="0" fontId="115" fillId="0" borderId="127" xfId="0" applyFont="1" applyBorder="1" applyAlignment="1">
      <alignment horizontal="center" vertical="center" wrapText="1"/>
    </xf>
    <xf numFmtId="0" fontId="115" fillId="0" borderId="143" xfId="0" applyFont="1" applyBorder="1" applyAlignment="1">
      <alignment horizontal="center" vertical="center" wrapText="1"/>
    </xf>
    <xf numFmtId="0" fontId="115" fillId="0" borderId="142" xfId="0" applyFont="1" applyBorder="1" applyAlignment="1">
      <alignment horizontal="center" vertical="center" wrapText="1"/>
    </xf>
    <xf numFmtId="0" fontId="115" fillId="0" borderId="148"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153" xfId="0" applyFont="1" applyBorder="1" applyAlignment="1">
      <alignment horizontal="center" vertical="center" wrapText="1"/>
    </xf>
    <xf numFmtId="0" fontId="115" fillId="0" borderId="53" xfId="0" applyFont="1" applyBorder="1" applyAlignment="1">
      <alignment horizontal="center" vertical="center" wrapText="1"/>
    </xf>
    <xf numFmtId="0" fontId="115" fillId="0" borderId="54" xfId="0" applyFont="1" applyBorder="1" applyAlignment="1">
      <alignment horizontal="center" vertical="center" wrapText="1"/>
    </xf>
    <xf numFmtId="0" fontId="115" fillId="0" borderId="103" xfId="0" applyFont="1" applyBorder="1" applyAlignment="1">
      <alignment horizontal="center" vertical="center" wrapText="1"/>
    </xf>
    <xf numFmtId="0" fontId="118" fillId="0" borderId="53" xfId="0" applyFont="1" applyBorder="1" applyAlignment="1">
      <alignment horizontal="left" vertical="top" wrapText="1"/>
    </xf>
    <xf numFmtId="0" fontId="118" fillId="0" borderId="103" xfId="0" applyFont="1" applyBorder="1" applyAlignment="1">
      <alignment horizontal="left" vertical="top" wrapText="1"/>
    </xf>
    <xf numFmtId="0" fontId="118" fillId="0" borderId="62" xfId="0" applyFont="1" applyBorder="1" applyAlignment="1">
      <alignment horizontal="left" vertical="top" wrapText="1"/>
    </xf>
    <xf numFmtId="0" fontId="118" fillId="0" borderId="91" xfId="0" applyFont="1" applyBorder="1" applyAlignment="1">
      <alignment horizontal="left" vertical="top" wrapText="1"/>
    </xf>
    <xf numFmtId="0" fontId="118" fillId="0" borderId="116" xfId="0" applyFont="1" applyBorder="1" applyAlignment="1">
      <alignment horizontal="left" vertical="top" wrapText="1"/>
    </xf>
    <xf numFmtId="0" fontId="118" fillId="0" borderId="155" xfId="0" applyFont="1" applyBorder="1" applyAlignment="1">
      <alignment horizontal="left" vertical="top" wrapText="1"/>
    </xf>
    <xf numFmtId="0" fontId="118" fillId="0" borderId="156" xfId="0" applyFont="1" applyBorder="1" applyAlignment="1">
      <alignment horizontal="center" vertical="center" wrapText="1"/>
    </xf>
    <xf numFmtId="0" fontId="118" fillId="0" borderId="68" xfId="0" applyFont="1" applyBorder="1" applyAlignment="1">
      <alignment horizontal="center" vertical="center" wrapText="1"/>
    </xf>
    <xf numFmtId="0" fontId="115" fillId="0" borderId="143" xfId="0" applyFont="1" applyBorder="1" applyAlignment="1">
      <alignment horizontal="center" vertical="top" wrapText="1"/>
    </xf>
    <xf numFmtId="0" fontId="115" fillId="0" borderId="142" xfId="0" applyFont="1" applyBorder="1" applyAlignment="1">
      <alignment horizontal="center" vertical="top" wrapText="1"/>
    </xf>
    <xf numFmtId="0" fontId="115" fillId="0" borderId="149" xfId="0" applyFont="1" applyBorder="1" applyAlignment="1">
      <alignment horizontal="center" vertical="top" wrapText="1"/>
    </xf>
    <xf numFmtId="0" fontId="115" fillId="0" borderId="146" xfId="0" applyFont="1" applyBorder="1" applyAlignment="1">
      <alignment horizontal="center" vertical="top" wrapText="1"/>
    </xf>
    <xf numFmtId="0" fontId="104" fillId="0" borderId="128" xfId="0" applyFont="1" applyBorder="1" applyAlignment="1">
      <alignment horizontal="left" vertical="top" wrapText="1"/>
    </xf>
    <xf numFmtId="0" fontId="104" fillId="0" borderId="129" xfId="0" applyFont="1" applyBorder="1" applyAlignment="1">
      <alignment horizontal="left" vertical="top" wrapText="1"/>
    </xf>
    <xf numFmtId="0" fontId="121" fillId="0" borderId="144" xfId="0" applyFont="1" applyBorder="1" applyAlignment="1">
      <alignment horizontal="center" vertical="center"/>
    </xf>
    <xf numFmtId="0" fontId="120" fillId="0" borderId="144" xfId="0" applyFont="1" applyBorder="1" applyAlignment="1">
      <alignment horizontal="center" vertical="center" wrapText="1"/>
    </xf>
    <xf numFmtId="0" fontId="120" fillId="0" borderId="145" xfId="0" applyFont="1" applyBorder="1" applyAlignment="1">
      <alignment horizontal="center" vertical="center" wrapText="1"/>
    </xf>
    <xf numFmtId="0" fontId="104" fillId="76" borderId="147" xfId="0" applyFont="1" applyFill="1" applyBorder="1" applyAlignment="1">
      <alignment horizontal="center" vertical="center" wrapText="1"/>
    </xf>
    <xf numFmtId="0" fontId="104" fillId="76" borderId="146" xfId="0" applyFont="1" applyFill="1" applyBorder="1" applyAlignment="1">
      <alignment horizontal="center" vertical="center" wrapText="1"/>
    </xf>
    <xf numFmtId="0" fontId="105" fillId="0" borderId="147" xfId="0" applyFont="1" applyBorder="1" applyAlignment="1">
      <alignment horizontal="left" vertical="center" wrapText="1"/>
    </xf>
    <xf numFmtId="0" fontId="105" fillId="0" borderId="146" xfId="0" applyFont="1" applyBorder="1" applyAlignment="1">
      <alignment horizontal="left" vertical="center" wrapText="1"/>
    </xf>
    <xf numFmtId="0" fontId="105" fillId="0" borderId="147" xfId="13" applyFont="1" applyBorder="1" applyAlignment="1" applyProtection="1">
      <alignment horizontal="left" vertical="top" wrapText="1"/>
      <protection locked="0"/>
    </xf>
    <xf numFmtId="0" fontId="105" fillId="0" borderId="146" xfId="13" applyFont="1" applyBorder="1" applyAlignment="1" applyProtection="1">
      <alignment horizontal="left" vertical="top" wrapText="1"/>
      <protection locked="0"/>
    </xf>
    <xf numFmtId="0" fontId="105" fillId="0" borderId="147" xfId="0" applyFont="1" applyBorder="1" applyAlignment="1">
      <alignment horizontal="left" vertical="top" wrapText="1"/>
    </xf>
    <xf numFmtId="0" fontId="105" fillId="0" borderId="146" xfId="0" applyFont="1" applyBorder="1" applyAlignment="1">
      <alignment horizontal="left" vertical="top" wrapText="1"/>
    </xf>
    <xf numFmtId="49" fontId="105" fillId="0" borderId="0" xfId="0" applyNumberFormat="1" applyFont="1" applyAlignment="1">
      <alignment horizontal="center" vertical="center" wrapText="1"/>
    </xf>
    <xf numFmtId="0" fontId="105" fillId="0" borderId="144" xfId="0" applyFont="1" applyBorder="1" applyAlignment="1">
      <alignment horizontal="left" vertical="top" wrapText="1"/>
    </xf>
    <xf numFmtId="0" fontId="105" fillId="0" borderId="144" xfId="0" applyFont="1" applyBorder="1" applyAlignment="1">
      <alignment horizontal="left" vertical="center" wrapText="1"/>
    </xf>
    <xf numFmtId="0" fontId="104" fillId="76" borderId="144" xfId="0" applyFont="1" applyFill="1" applyBorder="1" applyAlignment="1">
      <alignment horizontal="center" vertical="center" wrapText="1"/>
    </xf>
    <xf numFmtId="0" fontId="105" fillId="0" borderId="144" xfId="0" applyFont="1" applyBorder="1" applyAlignment="1">
      <alignment horizontal="center" wrapText="1"/>
    </xf>
    <xf numFmtId="0" fontId="105" fillId="0" borderId="98" xfId="0" applyFont="1" applyBorder="1" applyAlignment="1">
      <alignment horizontal="left" vertical="center" wrapText="1"/>
    </xf>
    <xf numFmtId="0" fontId="105" fillId="0" borderId="96" xfId="0" applyFont="1" applyBorder="1" applyAlignment="1">
      <alignment horizontal="left" vertical="center" wrapText="1"/>
    </xf>
    <xf numFmtId="0" fontId="104" fillId="0" borderId="144" xfId="0" applyFont="1" applyBorder="1" applyAlignment="1">
      <alignment horizontal="center" vertical="center" wrapText="1"/>
    </xf>
    <xf numFmtId="0" fontId="105" fillId="3" borderId="147" xfId="13" applyFont="1" applyFill="1" applyBorder="1" applyAlignment="1" applyProtection="1">
      <alignment horizontal="left" vertical="top" wrapText="1"/>
      <protection locked="0"/>
    </xf>
    <xf numFmtId="0" fontId="105" fillId="3" borderId="146" xfId="13" applyFont="1" applyFill="1" applyBorder="1" applyAlignment="1" applyProtection="1">
      <alignment horizontal="left" vertical="top" wrapText="1"/>
      <protection locked="0"/>
    </xf>
    <xf numFmtId="0" fontId="104" fillId="0" borderId="84" xfId="0" applyFont="1" applyBorder="1" applyAlignment="1">
      <alignment horizontal="center" vertical="center" wrapText="1"/>
    </xf>
    <xf numFmtId="0" fontId="104" fillId="76" borderId="81" xfId="0" applyFont="1" applyFill="1" applyBorder="1" applyAlignment="1">
      <alignment horizontal="center" vertical="center" wrapText="1"/>
    </xf>
    <xf numFmtId="0" fontId="104" fillId="76" borderId="0" xfId="0" applyFont="1" applyFill="1" applyAlignment="1">
      <alignment horizontal="center" vertical="center" wrapText="1"/>
    </xf>
    <xf numFmtId="0" fontId="104" fillId="76" borderId="82" xfId="0" applyFont="1" applyFill="1" applyBorder="1" applyAlignment="1">
      <alignment horizontal="center" vertical="center" wrapText="1"/>
    </xf>
    <xf numFmtId="0" fontId="105" fillId="77" borderId="98" xfId="0" applyFont="1" applyFill="1" applyBorder="1" applyAlignment="1">
      <alignment vertical="center" wrapText="1"/>
    </xf>
    <xf numFmtId="0" fontId="105" fillId="77" borderId="96" xfId="0" applyFont="1" applyFill="1" applyBorder="1" applyAlignment="1">
      <alignment vertical="center" wrapText="1"/>
    </xf>
    <xf numFmtId="0" fontId="105" fillId="0" borderId="98" xfId="0" applyFont="1" applyBorder="1" applyAlignment="1">
      <alignment vertical="center" wrapText="1"/>
    </xf>
    <xf numFmtId="0" fontId="105" fillId="0" borderId="96" xfId="0" applyFont="1" applyBorder="1" applyAlignment="1">
      <alignment vertical="center" wrapText="1"/>
    </xf>
    <xf numFmtId="0" fontId="104" fillId="76" borderId="86" xfId="0" applyFont="1" applyFill="1" applyBorder="1" applyAlignment="1">
      <alignment horizontal="center" vertical="center" wrapText="1"/>
    </xf>
    <xf numFmtId="0" fontId="104" fillId="76" borderId="87" xfId="0" applyFont="1" applyFill="1" applyBorder="1" applyAlignment="1">
      <alignment horizontal="center" vertical="center" wrapText="1"/>
    </xf>
    <xf numFmtId="0" fontId="104" fillId="76" borderId="88" xfId="0" applyFont="1" applyFill="1" applyBorder="1" applyAlignment="1">
      <alignment horizontal="center" vertical="center" wrapText="1"/>
    </xf>
    <xf numFmtId="0" fontId="105" fillId="3" borderId="98" xfId="0" applyFont="1" applyFill="1" applyBorder="1" applyAlignment="1">
      <alignment horizontal="left" vertical="center" wrapText="1"/>
    </xf>
    <xf numFmtId="0" fontId="105" fillId="3" borderId="96" xfId="0" applyFont="1" applyFill="1" applyBorder="1" applyAlignment="1">
      <alignment horizontal="left" vertical="center" wrapText="1"/>
    </xf>
    <xf numFmtId="0" fontId="105" fillId="0" borderId="76" xfId="0" applyFont="1" applyBorder="1" applyAlignment="1">
      <alignment horizontal="left" vertical="center" wrapText="1"/>
    </xf>
    <xf numFmtId="0" fontId="105" fillId="0" borderId="77" xfId="0" applyFont="1" applyBorder="1" applyAlignment="1">
      <alignment horizontal="left" vertical="center" wrapText="1"/>
    </xf>
    <xf numFmtId="0" fontId="104" fillId="76" borderId="72" xfId="0" applyFont="1" applyFill="1" applyBorder="1" applyAlignment="1">
      <alignment horizontal="center" vertical="center" wrapText="1"/>
    </xf>
    <xf numFmtId="0" fontId="104" fillId="76" borderId="73" xfId="0" applyFont="1" applyFill="1" applyBorder="1" applyAlignment="1">
      <alignment horizontal="center" vertical="center" wrapText="1"/>
    </xf>
    <xf numFmtId="0" fontId="104" fillId="76" borderId="74" xfId="0" applyFont="1" applyFill="1" applyBorder="1" applyAlignment="1">
      <alignment horizontal="center" vertical="center" wrapText="1"/>
    </xf>
    <xf numFmtId="0" fontId="105" fillId="0" borderId="52" xfId="0" applyFont="1" applyBorder="1" applyAlignment="1">
      <alignment horizontal="left" vertical="center" wrapText="1"/>
    </xf>
    <xf numFmtId="0" fontId="105" fillId="0" borderId="11" xfId="0" applyFont="1" applyBorder="1" applyAlignment="1">
      <alignment horizontal="left" vertical="center" wrapText="1"/>
    </xf>
    <xf numFmtId="0" fontId="105" fillId="82" borderId="98" xfId="0" applyFont="1" applyFill="1" applyBorder="1" applyAlignment="1">
      <alignment vertical="center" wrapText="1"/>
    </xf>
    <xf numFmtId="0" fontId="105" fillId="82" borderId="96" xfId="0" applyFont="1" applyFill="1" applyBorder="1" applyAlignment="1">
      <alignment vertical="center" wrapText="1"/>
    </xf>
    <xf numFmtId="0" fontId="105" fillId="82" borderId="137" xfId="0" applyFont="1" applyFill="1" applyBorder="1" applyAlignment="1">
      <alignment horizontal="left" vertical="center" wrapText="1"/>
    </xf>
    <xf numFmtId="0" fontId="105" fillId="82" borderId="138" xfId="0" applyFont="1" applyFill="1" applyBorder="1" applyAlignment="1">
      <alignment horizontal="left" vertical="center" wrapText="1"/>
    </xf>
    <xf numFmtId="0" fontId="105" fillId="82" borderId="139" xfId="0" applyFont="1" applyFill="1" applyBorder="1" applyAlignment="1">
      <alignment horizontal="left" vertical="center" wrapText="1"/>
    </xf>
    <xf numFmtId="0" fontId="105" fillId="3" borderId="76" xfId="0" applyFont="1" applyFill="1" applyBorder="1" applyAlignment="1">
      <alignment horizontal="left" vertical="center" wrapText="1"/>
    </xf>
    <xf numFmtId="0" fontId="105" fillId="3" borderId="77" xfId="0" applyFont="1" applyFill="1" applyBorder="1" applyAlignment="1">
      <alignment horizontal="left" vertical="center" wrapText="1"/>
    </xf>
    <xf numFmtId="0" fontId="105" fillId="82" borderId="79" xfId="0" applyFont="1" applyFill="1" applyBorder="1" applyAlignment="1">
      <alignment horizontal="left" vertical="center" wrapText="1"/>
    </xf>
    <xf numFmtId="0" fontId="105" fillId="82" borderId="80" xfId="0" applyFont="1" applyFill="1" applyBorder="1" applyAlignment="1">
      <alignment horizontal="left" vertical="center" wrapText="1"/>
    </xf>
    <xf numFmtId="0" fontId="105" fillId="82" borderId="52" xfId="0" applyFont="1" applyFill="1" applyBorder="1" applyAlignment="1">
      <alignment vertical="center" wrapText="1"/>
    </xf>
    <xf numFmtId="0" fontId="105" fillId="82" borderId="11" xfId="0" applyFont="1" applyFill="1" applyBorder="1" applyAlignment="1">
      <alignment vertical="center" wrapText="1"/>
    </xf>
    <xf numFmtId="0" fontId="105" fillId="3" borderId="98" xfId="0" applyFont="1" applyFill="1" applyBorder="1" applyAlignment="1">
      <alignment vertical="center" wrapText="1"/>
    </xf>
    <xf numFmtId="0" fontId="105" fillId="3" borderId="96" xfId="0" applyFont="1" applyFill="1" applyBorder="1" applyAlignment="1">
      <alignment vertical="center" wrapText="1"/>
    </xf>
    <xf numFmtId="0" fontId="104" fillId="0" borderId="69" xfId="0" applyFont="1" applyBorder="1" applyAlignment="1">
      <alignment horizontal="center" vertical="center" wrapText="1"/>
    </xf>
    <xf numFmtId="0" fontId="104" fillId="0" borderId="70" xfId="0" applyFont="1" applyBorder="1" applyAlignment="1">
      <alignment horizontal="center" vertical="center" wrapText="1"/>
    </xf>
    <xf numFmtId="0" fontId="104" fillId="0" borderId="71" xfId="0" applyFont="1" applyBorder="1" applyAlignment="1">
      <alignment horizontal="center" vertical="center" wrapText="1"/>
    </xf>
    <xf numFmtId="0" fontId="105" fillId="0" borderId="97" xfId="0" applyFont="1" applyBorder="1" applyAlignment="1">
      <alignment horizontal="left" vertical="center" wrapText="1"/>
    </xf>
    <xf numFmtId="0" fontId="125" fillId="3" borderId="98" xfId="0" applyFont="1" applyFill="1" applyBorder="1" applyAlignment="1">
      <alignment vertical="center" wrapText="1"/>
    </xf>
    <xf numFmtId="0" fontId="125" fillId="3" borderId="96" xfId="0" applyFont="1" applyFill="1" applyBorder="1" applyAlignment="1">
      <alignment vertical="center" wrapText="1"/>
    </xf>
    <xf numFmtId="0" fontId="105" fillId="0" borderId="98" xfId="0" applyFont="1" applyBorder="1" applyAlignment="1">
      <alignment horizontal="left" wrapText="1"/>
    </xf>
    <xf numFmtId="0" fontId="105" fillId="0" borderId="96" xfId="0" applyFont="1" applyBorder="1" applyAlignment="1">
      <alignment horizontal="left"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DLEditWorkbookLocalCurrency" xfId="21416" xr:uid="{F125C303-D28C-4F1D-8E2F-2C41166320E8}"/>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2 2 2 2 2" xfId="21415" xr:uid="{75A3FAEE-A549-45DB-9462-E238B297F539}"/>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FFFFCC"/>
      <color rgb="FF0000FF"/>
      <color rgb="FF00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Financial%20Statement\PCH%20Reports\Chart%20of%20Accounts%202023\03.2023\RP\final\report_v_03_23.0_GEORGI_v1.xlsx" TargetMode="External"/><Relationship Id="rId1" Type="http://schemas.openxmlformats.org/officeDocument/2006/relationships/externalLinkPath" Target="/Financial%20Statement/PCH%20Reports/Chart%20of%20Accounts%202023/03.2023/RP/final/report_v_03_23.0_GEORGI_v1.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elp Sheet"/>
      <sheetName val="Changes in RP template"/>
      <sheetName val="Technical guide"/>
      <sheetName val="Overview"/>
      <sheetName val="Account balances"/>
      <sheetName val="IFRS transition"/>
      <sheetName val="Statistics"/>
      <sheetName val="IC report"/>
      <sheetName val="Capital transactions"/>
      <sheetName val="Cash"/>
      <sheetName val="Derivatives"/>
      <sheetName val="LP movement"/>
      <sheetName val="LLP movement"/>
      <sheetName val="Customer loans"/>
      <sheetName val="COVID-19"/>
      <sheetName val="LP Rating grades"/>
      <sheetName val="Fixed assets"/>
      <sheetName val="Deferred taxes"/>
      <sheetName val="Repossessed properties"/>
      <sheetName val="Asset encumbrance"/>
      <sheetName val="Liabilities"/>
      <sheetName val="Provisions"/>
      <sheetName val="Fair value"/>
      <sheetName val="Related parties"/>
      <sheetName val="Off balance"/>
      <sheetName val="Currency risk"/>
      <sheetName val="Liquidity risk"/>
      <sheetName val="Interest rate risk"/>
      <sheetName val="Counterparty ratings"/>
      <sheetName val="Leasing"/>
      <sheetName val="Shares in subsidiaries"/>
      <sheetName val="Training exp.; Borrowing costs"/>
      <sheetName val="Others"/>
    </sheetNames>
    <sheetDataSet>
      <sheetData sheetId="0">
        <row r="27">
          <cell r="C27" t="str">
            <v>Quarterly reporting</v>
          </cell>
        </row>
      </sheetData>
      <sheetData sheetId="1"/>
      <sheetData sheetId="2"/>
      <sheetData sheetId="3">
        <row r="3">
          <cell r="B3">
            <v>45016</v>
          </cell>
        </row>
        <row r="4">
          <cell r="B4" t="str">
            <v>EOQ</v>
          </cell>
        </row>
      </sheetData>
      <sheetData sheetId="4">
        <row r="2">
          <cell r="B2" t="str">
            <v>GEORGI</v>
          </cell>
        </row>
        <row r="3">
          <cell r="C3" t="str">
            <v>I6</v>
          </cell>
          <cell r="D3" t="str">
            <v>I6</v>
          </cell>
        </row>
        <row r="4">
          <cell r="A4" t="str">
            <v>CA2005</v>
          </cell>
          <cell r="C4" t="str">
            <v>12.2022</v>
          </cell>
          <cell r="D4" t="str">
            <v>03.2023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zoomScale="85" zoomScaleNormal="85" workbookViewId="0">
      <pane xSplit="1" ySplit="7" topLeftCell="B8" activePane="bottomRight" state="frozen"/>
      <selection pane="topRight" activeCell="B1" sqref="B1"/>
      <selection pane="bottomLeft" activeCell="A8" sqref="A8"/>
      <selection pane="bottomRight" activeCell="B16" sqref="B16"/>
    </sheetView>
  </sheetViews>
  <sheetFormatPr defaultRowHeight="15"/>
  <cols>
    <col min="1" max="1" width="10.28515625" style="1" customWidth="1"/>
    <col min="2" max="2" width="153" bestFit="1" customWidth="1"/>
    <col min="3" max="3" width="39.42578125" customWidth="1"/>
    <col min="7" max="7" width="25" customWidth="1"/>
  </cols>
  <sheetData>
    <row r="1" spans="1:3" ht="15.75">
      <c r="A1" s="3"/>
      <c r="B1" s="113" t="s">
        <v>159</v>
      </c>
      <c r="C1" s="42"/>
    </row>
    <row r="2" spans="1:3" s="110" customFormat="1" ht="15.75">
      <c r="A2" s="143">
        <v>1</v>
      </c>
      <c r="B2" s="111" t="s">
        <v>160</v>
      </c>
      <c r="C2" s="518" t="s">
        <v>970</v>
      </c>
    </row>
    <row r="3" spans="1:3" s="110" customFormat="1" ht="15.75">
      <c r="A3" s="143">
        <v>2</v>
      </c>
      <c r="B3" s="112" t="s">
        <v>161</v>
      </c>
      <c r="C3" s="109"/>
    </row>
    <row r="4" spans="1:3" s="110" customFormat="1" ht="15.75">
      <c r="A4" s="143">
        <v>3</v>
      </c>
      <c r="B4" s="112" t="s">
        <v>162</v>
      </c>
      <c r="C4" s="109"/>
    </row>
    <row r="5" spans="1:3" s="110" customFormat="1" ht="15.75">
      <c r="A5" s="144">
        <v>4</v>
      </c>
      <c r="B5" s="115" t="s">
        <v>163</v>
      </c>
      <c r="C5" s="109"/>
    </row>
    <row r="6" spans="1:3" s="114" customFormat="1" ht="65.25" customHeight="1">
      <c r="A6" s="764" t="s">
        <v>321</v>
      </c>
      <c r="B6" s="765"/>
      <c r="C6" s="765"/>
    </row>
    <row r="7" spans="1:3">
      <c r="A7" s="216" t="s">
        <v>251</v>
      </c>
      <c r="B7" s="217" t="s">
        <v>164</v>
      </c>
    </row>
    <row r="8" spans="1:3">
      <c r="A8" s="218">
        <v>1</v>
      </c>
      <c r="B8" s="214" t="s">
        <v>139</v>
      </c>
    </row>
    <row r="9" spans="1:3">
      <c r="A9" s="218">
        <v>2</v>
      </c>
      <c r="B9" s="214" t="s">
        <v>165</v>
      </c>
    </row>
    <row r="10" spans="1:3">
      <c r="A10" s="218">
        <v>3</v>
      </c>
      <c r="B10" s="214" t="s">
        <v>166</v>
      </c>
    </row>
    <row r="11" spans="1:3">
      <c r="A11" s="218">
        <v>4</v>
      </c>
      <c r="B11" s="214" t="s">
        <v>167</v>
      </c>
    </row>
    <row r="12" spans="1:3">
      <c r="A12" s="218">
        <v>5</v>
      </c>
      <c r="B12" s="214" t="s">
        <v>107</v>
      </c>
    </row>
    <row r="13" spans="1:3">
      <c r="A13" s="218">
        <v>6</v>
      </c>
      <c r="B13" s="219" t="s">
        <v>91</v>
      </c>
    </row>
    <row r="14" spans="1:3">
      <c r="A14" s="218">
        <v>7</v>
      </c>
      <c r="B14" s="214" t="s">
        <v>168</v>
      </c>
    </row>
    <row r="15" spans="1:3">
      <c r="A15" s="218">
        <v>8</v>
      </c>
      <c r="B15" s="214" t="s">
        <v>171</v>
      </c>
    </row>
    <row r="16" spans="1:3">
      <c r="A16" s="218">
        <v>9</v>
      </c>
      <c r="B16" s="214" t="s">
        <v>85</v>
      </c>
    </row>
    <row r="17" spans="1:2">
      <c r="A17" s="220" t="s">
        <v>378</v>
      </c>
      <c r="B17" s="214" t="s">
        <v>358</v>
      </c>
    </row>
    <row r="18" spans="1:2">
      <c r="A18" s="218">
        <v>10</v>
      </c>
      <c r="B18" s="214" t="s">
        <v>172</v>
      </c>
    </row>
    <row r="19" spans="1:2">
      <c r="A19" s="218">
        <v>11</v>
      </c>
      <c r="B19" s="219" t="s">
        <v>155</v>
      </c>
    </row>
    <row r="20" spans="1:2">
      <c r="A20" s="218">
        <v>12</v>
      </c>
      <c r="B20" s="219" t="s">
        <v>152</v>
      </c>
    </row>
    <row r="21" spans="1:2">
      <c r="A21" s="218">
        <v>13</v>
      </c>
      <c r="B21" s="221" t="s">
        <v>297</v>
      </c>
    </row>
    <row r="22" spans="1:2">
      <c r="A22" s="218">
        <v>14</v>
      </c>
      <c r="B22" s="214" t="s">
        <v>351</v>
      </c>
    </row>
    <row r="23" spans="1:2">
      <c r="A23" s="218">
        <v>15</v>
      </c>
      <c r="B23" s="214" t="s">
        <v>74</v>
      </c>
    </row>
    <row r="24" spans="1:2">
      <c r="A24" s="218">
        <v>15.1</v>
      </c>
      <c r="B24" s="214" t="s">
        <v>387</v>
      </c>
    </row>
    <row r="25" spans="1:2">
      <c r="A25" s="218">
        <v>16</v>
      </c>
      <c r="B25" s="214" t="s">
        <v>450</v>
      </c>
    </row>
    <row r="26" spans="1:2">
      <c r="A26" s="218">
        <v>17</v>
      </c>
      <c r="B26" s="214" t="s">
        <v>674</v>
      </c>
    </row>
    <row r="27" spans="1:2">
      <c r="A27" s="218">
        <v>18</v>
      </c>
      <c r="B27" s="214" t="s">
        <v>933</v>
      </c>
    </row>
    <row r="28" spans="1:2">
      <c r="A28" s="218">
        <v>19</v>
      </c>
      <c r="B28" s="214" t="s">
        <v>934</v>
      </c>
    </row>
    <row r="29" spans="1:2">
      <c r="A29" s="218">
        <v>20</v>
      </c>
      <c r="B29" s="214" t="s">
        <v>935</v>
      </c>
    </row>
    <row r="30" spans="1:2">
      <c r="A30" s="218">
        <v>21</v>
      </c>
      <c r="B30" s="214" t="s">
        <v>543</v>
      </c>
    </row>
    <row r="31" spans="1:2">
      <c r="A31" s="218">
        <v>22</v>
      </c>
      <c r="B31" s="214" t="s">
        <v>936</v>
      </c>
    </row>
    <row r="32" spans="1:2" ht="25.5">
      <c r="A32" s="218">
        <v>23</v>
      </c>
      <c r="B32" s="488" t="s">
        <v>932</v>
      </c>
    </row>
    <row r="33" spans="1:2">
      <c r="A33" s="218">
        <v>24</v>
      </c>
      <c r="B33" s="214" t="s">
        <v>937</v>
      </c>
    </row>
    <row r="34" spans="1:2">
      <c r="A34" s="218">
        <v>25</v>
      </c>
      <c r="B34" s="214" t="s">
        <v>938</v>
      </c>
    </row>
    <row r="35" spans="1:2">
      <c r="A35" s="218">
        <v>26</v>
      </c>
      <c r="B35" s="214" t="s">
        <v>719</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 ref="B25" location="'16. NSFR'!A1" display="წმინდა სტაბილური დაფინანსების კოეფიციენტი" xr:uid="{00000000-0004-0000-0000-000011000000}"/>
    <hyperlink ref="B26"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0" location="'21. NPL'!A1" display="უმოქმედო სესხების ცვლილება" xr:uid="{00000000-0004-0000-0000-000015000000}"/>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29" location="'20. Reserves'!A1" display="რეზერვის ცვლილება სესხებზე და კორპორატიულ სავალო ფასიანი ქაღალდებზე" xr:uid="{00000000-0004-0000-0000-00001A000000}"/>
    <hyperlink ref="B35" location="'26. Retail Products'!A1" display="ზოგადი ინფორმაცია საცალო პროდუქტებზე" xr:uid="{00000000-0004-0000-0000-00001B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6"/>
  <sheetViews>
    <sheetView zoomScaleNormal="100" workbookViewId="0">
      <pane xSplit="1" ySplit="5" topLeftCell="B41" activePane="bottomRight" state="frozen"/>
      <selection pane="topRight" activeCell="B1" sqref="B1"/>
      <selection pane="bottomLeft" activeCell="A5" sqref="A5"/>
      <selection pane="bottomRight" activeCell="E14" sqref="E14"/>
    </sheetView>
  </sheetViews>
  <sheetFormatPr defaultRowHeight="15"/>
  <cols>
    <col min="1" max="1" width="9.5703125" style="1" bestFit="1" customWidth="1"/>
    <col min="2" max="2" width="132.42578125" style="1" customWidth="1"/>
    <col min="3" max="3" width="18.42578125" style="1" customWidth="1"/>
    <col min="4" max="4" width="12.28515625" bestFit="1" customWidth="1"/>
  </cols>
  <sheetData>
    <row r="1" spans="1:6" ht="15.75">
      <c r="A1" s="10" t="s">
        <v>108</v>
      </c>
      <c r="B1" s="9" t="str">
        <f>Info!C2</f>
        <v>ს.ს "პროკრედიტ ბანკი"</v>
      </c>
      <c r="D1" s="1"/>
      <c r="E1" s="1"/>
      <c r="F1" s="1"/>
    </row>
    <row r="2" spans="1:6" s="10" customFormat="1" ht="15.75" customHeight="1">
      <c r="A2" s="10" t="s">
        <v>109</v>
      </c>
      <c r="B2" s="271">
        <f>'1. key ratios'!B2</f>
        <v>45107</v>
      </c>
    </row>
    <row r="3" spans="1:6" s="10" customFormat="1" ht="15.75" customHeight="1"/>
    <row r="4" spans="1:6" ht="15.75" thickBot="1">
      <c r="A4" s="1" t="s">
        <v>257</v>
      </c>
      <c r="B4" s="19" t="s">
        <v>85</v>
      </c>
    </row>
    <row r="5" spans="1:6">
      <c r="A5" s="71" t="s">
        <v>25</v>
      </c>
      <c r="B5" s="72"/>
      <c r="C5" s="73" t="s">
        <v>26</v>
      </c>
    </row>
    <row r="6" spans="1:6">
      <c r="A6" s="74">
        <v>1</v>
      </c>
      <c r="B6" s="38" t="s">
        <v>27</v>
      </c>
      <c r="C6" s="146">
        <v>308786982.57999998</v>
      </c>
      <c r="D6" s="520"/>
    </row>
    <row r="7" spans="1:6">
      <c r="A7" s="74">
        <v>2</v>
      </c>
      <c r="B7" s="35" t="s">
        <v>28</v>
      </c>
      <c r="C7" s="147">
        <v>112482805</v>
      </c>
      <c r="D7" s="520"/>
    </row>
    <row r="8" spans="1:6">
      <c r="A8" s="74">
        <v>3</v>
      </c>
      <c r="B8" s="30" t="s">
        <v>29</v>
      </c>
      <c r="C8" s="147">
        <v>72117569.829999998</v>
      </c>
      <c r="D8" s="520"/>
    </row>
    <row r="9" spans="1:6">
      <c r="A9" s="74">
        <v>4</v>
      </c>
      <c r="B9" s="30" t="s">
        <v>30</v>
      </c>
      <c r="C9" s="147">
        <v>0</v>
      </c>
      <c r="D9" s="520"/>
    </row>
    <row r="10" spans="1:6">
      <c r="A10" s="74">
        <v>5</v>
      </c>
      <c r="B10" s="30" t="s">
        <v>31</v>
      </c>
      <c r="C10" s="147">
        <v>0</v>
      </c>
      <c r="D10" s="520"/>
    </row>
    <row r="11" spans="1:6">
      <c r="A11" s="74">
        <v>6</v>
      </c>
      <c r="B11" s="36" t="s">
        <v>32</v>
      </c>
      <c r="C11" s="147">
        <v>124186607.75</v>
      </c>
      <c r="D11" s="520"/>
    </row>
    <row r="12" spans="1:6" s="2" customFormat="1">
      <c r="A12" s="74">
        <v>7</v>
      </c>
      <c r="B12" s="38" t="s">
        <v>33</v>
      </c>
      <c r="C12" s="148">
        <v>9864775.9261940997</v>
      </c>
      <c r="D12" s="520"/>
    </row>
    <row r="13" spans="1:6" s="2" customFormat="1">
      <c r="A13" s="74">
        <v>8</v>
      </c>
      <c r="B13" s="37" t="s">
        <v>34</v>
      </c>
      <c r="C13" s="147">
        <v>0</v>
      </c>
      <c r="D13" s="520"/>
    </row>
    <row r="14" spans="1:6" s="2" customFormat="1" ht="25.5">
      <c r="A14" s="74">
        <v>9</v>
      </c>
      <c r="B14" s="31" t="s">
        <v>35</v>
      </c>
      <c r="C14" s="147">
        <v>0</v>
      </c>
      <c r="D14" s="520"/>
    </row>
    <row r="15" spans="1:6" s="2" customFormat="1">
      <c r="A15" s="74">
        <v>10</v>
      </c>
      <c r="B15" s="32" t="s">
        <v>36</v>
      </c>
      <c r="C15" s="147">
        <v>1913257.95</v>
      </c>
      <c r="D15" s="520"/>
    </row>
    <row r="16" spans="1:6" s="2" customFormat="1">
      <c r="A16" s="74">
        <v>11</v>
      </c>
      <c r="B16" s="33" t="s">
        <v>37</v>
      </c>
      <c r="C16" s="147">
        <v>0</v>
      </c>
      <c r="D16" s="520"/>
    </row>
    <row r="17" spans="1:4" s="2" customFormat="1">
      <c r="A17" s="74">
        <v>12</v>
      </c>
      <c r="B17" s="32" t="s">
        <v>38</v>
      </c>
      <c r="C17" s="147">
        <v>0</v>
      </c>
      <c r="D17" s="520"/>
    </row>
    <row r="18" spans="1:4" s="2" customFormat="1">
      <c r="A18" s="74">
        <v>13</v>
      </c>
      <c r="B18" s="32" t="s">
        <v>39</v>
      </c>
      <c r="C18" s="147">
        <v>0</v>
      </c>
      <c r="D18" s="520"/>
    </row>
    <row r="19" spans="1:4" s="2" customFormat="1">
      <c r="A19" s="74">
        <v>14</v>
      </c>
      <c r="B19" s="32" t="s">
        <v>40</v>
      </c>
      <c r="C19" s="147">
        <v>0</v>
      </c>
      <c r="D19" s="520"/>
    </row>
    <row r="20" spans="1:4" s="2" customFormat="1" ht="25.5">
      <c r="A20" s="74">
        <v>15</v>
      </c>
      <c r="B20" s="32" t="s">
        <v>41</v>
      </c>
      <c r="C20" s="147">
        <v>0</v>
      </c>
      <c r="D20" s="520"/>
    </row>
    <row r="21" spans="1:4" s="2" customFormat="1" ht="25.5">
      <c r="A21" s="74">
        <v>16</v>
      </c>
      <c r="B21" s="31" t="s">
        <v>42</v>
      </c>
      <c r="C21" s="147">
        <v>0</v>
      </c>
      <c r="D21" s="520"/>
    </row>
    <row r="22" spans="1:4" s="2" customFormat="1">
      <c r="A22" s="74">
        <v>17</v>
      </c>
      <c r="B22" s="75" t="s">
        <v>43</v>
      </c>
      <c r="C22" s="147">
        <v>7951517.9761941005</v>
      </c>
      <c r="D22" s="520"/>
    </row>
    <row r="23" spans="1:4" s="2" customFormat="1">
      <c r="A23" s="74">
        <v>18</v>
      </c>
      <c r="B23" s="745" t="s">
        <v>722</v>
      </c>
      <c r="C23" s="147">
        <v>0</v>
      </c>
      <c r="D23" s="520"/>
    </row>
    <row r="24" spans="1:4" s="2" customFormat="1" ht="25.5">
      <c r="A24" s="74">
        <v>19</v>
      </c>
      <c r="B24" s="31" t="s">
        <v>44</v>
      </c>
      <c r="C24" s="147">
        <v>0</v>
      </c>
      <c r="D24" s="520"/>
    </row>
    <row r="25" spans="1:4" s="2" customFormat="1" ht="25.5">
      <c r="A25" s="74">
        <v>20</v>
      </c>
      <c r="B25" s="31" t="s">
        <v>45</v>
      </c>
      <c r="C25" s="147">
        <v>0</v>
      </c>
      <c r="D25" s="520"/>
    </row>
    <row r="26" spans="1:4" s="2" customFormat="1" ht="25.5">
      <c r="A26" s="74">
        <v>21</v>
      </c>
      <c r="B26" s="33" t="s">
        <v>46</v>
      </c>
      <c r="C26" s="147">
        <v>0</v>
      </c>
      <c r="D26" s="520"/>
    </row>
    <row r="27" spans="1:4" s="2" customFormat="1">
      <c r="A27" s="74">
        <v>22</v>
      </c>
      <c r="B27" s="33" t="s">
        <v>47</v>
      </c>
      <c r="C27" s="147">
        <v>0</v>
      </c>
      <c r="D27" s="520"/>
    </row>
    <row r="28" spans="1:4" s="2" customFormat="1" ht="25.5">
      <c r="A28" s="74">
        <v>23</v>
      </c>
      <c r="B28" s="33" t="s">
        <v>48</v>
      </c>
      <c r="C28" s="147">
        <v>0</v>
      </c>
      <c r="D28" s="520"/>
    </row>
    <row r="29" spans="1:4" s="2" customFormat="1">
      <c r="A29" s="74">
        <v>24</v>
      </c>
      <c r="B29" s="39" t="s">
        <v>22</v>
      </c>
      <c r="C29" s="148">
        <v>298922206.65380591</v>
      </c>
      <c r="D29" s="520"/>
    </row>
    <row r="30" spans="1:4" s="2" customFormat="1">
      <c r="A30" s="76"/>
      <c r="B30" s="34"/>
      <c r="C30" s="149"/>
      <c r="D30" s="520"/>
    </row>
    <row r="31" spans="1:4" s="2" customFormat="1">
      <c r="A31" s="76">
        <v>25</v>
      </c>
      <c r="B31" s="39" t="s">
        <v>49</v>
      </c>
      <c r="C31" s="148">
        <v>0</v>
      </c>
      <c r="D31" s="520"/>
    </row>
    <row r="32" spans="1:4" s="2" customFormat="1">
      <c r="A32" s="76">
        <v>26</v>
      </c>
      <c r="B32" s="30" t="s">
        <v>50</v>
      </c>
      <c r="C32" s="150">
        <v>0</v>
      </c>
      <c r="D32" s="520"/>
    </row>
    <row r="33" spans="1:4" s="2" customFormat="1">
      <c r="A33" s="76">
        <v>27</v>
      </c>
      <c r="B33" s="107" t="s">
        <v>51</v>
      </c>
      <c r="C33" s="147">
        <v>0</v>
      </c>
      <c r="D33" s="520"/>
    </row>
    <row r="34" spans="1:4" s="2" customFormat="1">
      <c r="A34" s="76">
        <v>28</v>
      </c>
      <c r="B34" s="107" t="s">
        <v>52</v>
      </c>
      <c r="C34" s="147">
        <v>0</v>
      </c>
      <c r="D34" s="520"/>
    </row>
    <row r="35" spans="1:4" s="2" customFormat="1">
      <c r="A35" s="76">
        <v>29</v>
      </c>
      <c r="B35" s="30" t="s">
        <v>53</v>
      </c>
      <c r="C35" s="147">
        <v>0</v>
      </c>
      <c r="D35" s="520"/>
    </row>
    <row r="36" spans="1:4" s="2" customFormat="1">
      <c r="A36" s="76">
        <v>30</v>
      </c>
      <c r="B36" s="39" t="s">
        <v>54</v>
      </c>
      <c r="C36" s="148">
        <v>0</v>
      </c>
      <c r="D36" s="520"/>
    </row>
    <row r="37" spans="1:4" s="2" customFormat="1">
      <c r="A37" s="76">
        <v>31</v>
      </c>
      <c r="B37" s="31" t="s">
        <v>55</v>
      </c>
      <c r="C37" s="147">
        <v>0</v>
      </c>
      <c r="D37" s="520"/>
    </row>
    <row r="38" spans="1:4" s="2" customFormat="1">
      <c r="A38" s="76">
        <v>32</v>
      </c>
      <c r="B38" s="32" t="s">
        <v>56</v>
      </c>
      <c r="C38" s="147">
        <v>0</v>
      </c>
      <c r="D38" s="520"/>
    </row>
    <row r="39" spans="1:4" s="2" customFormat="1" ht="25.5">
      <c r="A39" s="76">
        <v>33</v>
      </c>
      <c r="B39" s="31" t="s">
        <v>57</v>
      </c>
      <c r="C39" s="147">
        <v>0</v>
      </c>
      <c r="D39" s="520"/>
    </row>
    <row r="40" spans="1:4" s="2" customFormat="1" ht="25.5">
      <c r="A40" s="76">
        <v>34</v>
      </c>
      <c r="B40" s="31" t="s">
        <v>45</v>
      </c>
      <c r="C40" s="147">
        <v>0</v>
      </c>
      <c r="D40" s="520"/>
    </row>
    <row r="41" spans="1:4" s="2" customFormat="1" ht="25.5">
      <c r="A41" s="76">
        <v>35</v>
      </c>
      <c r="B41" s="33" t="s">
        <v>58</v>
      </c>
      <c r="C41" s="147">
        <v>0</v>
      </c>
      <c r="D41" s="520"/>
    </row>
    <row r="42" spans="1:4" s="2" customFormat="1">
      <c r="A42" s="76">
        <v>36</v>
      </c>
      <c r="B42" s="39" t="s">
        <v>23</v>
      </c>
      <c r="C42" s="148">
        <v>0</v>
      </c>
      <c r="D42" s="520"/>
    </row>
    <row r="43" spans="1:4" s="2" customFormat="1">
      <c r="A43" s="76"/>
      <c r="B43" s="34"/>
      <c r="C43" s="149"/>
      <c r="D43" s="520"/>
    </row>
    <row r="44" spans="1:4" s="2" customFormat="1">
      <c r="A44" s="76">
        <v>37</v>
      </c>
      <c r="B44" s="40" t="s">
        <v>59</v>
      </c>
      <c r="C44" s="148">
        <v>14232499.999999998</v>
      </c>
      <c r="D44" s="520"/>
    </row>
    <row r="45" spans="1:4" s="2" customFormat="1">
      <c r="A45" s="76">
        <v>38</v>
      </c>
      <c r="B45" s="30" t="s">
        <v>60</v>
      </c>
      <c r="C45" s="147">
        <v>14232499.999999998</v>
      </c>
      <c r="D45" s="520"/>
    </row>
    <row r="46" spans="1:4" s="2" customFormat="1">
      <c r="A46" s="76">
        <v>39</v>
      </c>
      <c r="B46" s="30" t="s">
        <v>61</v>
      </c>
      <c r="C46" s="147">
        <v>0</v>
      </c>
      <c r="D46" s="520"/>
    </row>
    <row r="47" spans="1:4" s="2" customFormat="1">
      <c r="A47" s="76">
        <v>40</v>
      </c>
      <c r="B47" s="695" t="s">
        <v>721</v>
      </c>
      <c r="C47" s="147">
        <v>0</v>
      </c>
      <c r="D47" s="520"/>
    </row>
    <row r="48" spans="1:4" s="2" customFormat="1">
      <c r="A48" s="76">
        <v>41</v>
      </c>
      <c r="B48" s="40" t="s">
        <v>62</v>
      </c>
      <c r="C48" s="148">
        <v>0</v>
      </c>
      <c r="D48" s="520"/>
    </row>
    <row r="49" spans="1:4" s="2" customFormat="1">
      <c r="A49" s="76">
        <v>42</v>
      </c>
      <c r="B49" s="31" t="s">
        <v>63</v>
      </c>
      <c r="C49" s="149">
        <v>0</v>
      </c>
      <c r="D49" s="520"/>
    </row>
    <row r="50" spans="1:4" s="2" customFormat="1">
      <c r="A50" s="76">
        <v>43</v>
      </c>
      <c r="B50" s="32" t="s">
        <v>64</v>
      </c>
      <c r="C50" s="149">
        <v>0</v>
      </c>
      <c r="D50" s="520"/>
    </row>
    <row r="51" spans="1:4" s="2" customFormat="1" ht="25.5">
      <c r="A51" s="76">
        <v>44</v>
      </c>
      <c r="B51" s="31" t="s">
        <v>65</v>
      </c>
      <c r="C51" s="149">
        <v>0</v>
      </c>
      <c r="D51" s="520"/>
    </row>
    <row r="52" spans="1:4" s="2" customFormat="1" ht="25.5">
      <c r="A52" s="76">
        <v>45</v>
      </c>
      <c r="B52" s="31" t="s">
        <v>45</v>
      </c>
      <c r="C52" s="149">
        <v>0</v>
      </c>
      <c r="D52" s="520"/>
    </row>
    <row r="53" spans="1:4" s="2" customFormat="1" ht="15.75" thickBot="1">
      <c r="A53" s="76">
        <v>46</v>
      </c>
      <c r="B53" s="77" t="s">
        <v>24</v>
      </c>
      <c r="C53" s="151">
        <v>14232499.999999998</v>
      </c>
      <c r="D53" s="520"/>
    </row>
    <row r="54" spans="1:4">
      <c r="D54" s="520"/>
    </row>
    <row r="55" spans="1:4">
      <c r="D55" s="520"/>
    </row>
    <row r="56" spans="1:4">
      <c r="B56" s="1" t="s">
        <v>141</v>
      </c>
      <c r="D56" s="520"/>
    </row>
  </sheetData>
  <dataValidations count="1">
    <dataValidation operator="lessThanOrEqual" allowBlank="1" showInputMessage="1" showErrorMessage="1" errorTitle="Should be negative number" error="Should be whole negative number or 0" sqref="C29:C32 C36 C42:C44 C48: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3"/>
  <sheetViews>
    <sheetView workbookViewId="0">
      <selection activeCell="E33" sqref="E33"/>
    </sheetView>
  </sheetViews>
  <sheetFormatPr defaultColWidth="9.140625" defaultRowHeight="12.75"/>
  <cols>
    <col min="1" max="1" width="10.85546875" style="1" bestFit="1" customWidth="1"/>
    <col min="2" max="2" width="59" style="1" customWidth="1"/>
    <col min="3" max="3" width="16.7109375" style="1" bestFit="1" customWidth="1"/>
    <col min="4" max="4" width="22.140625" style="1" customWidth="1"/>
    <col min="5" max="16384" width="9.140625" style="1"/>
  </cols>
  <sheetData>
    <row r="1" spans="1:6" ht="15">
      <c r="A1" s="10" t="s">
        <v>108</v>
      </c>
      <c r="B1" s="9" t="str">
        <f>Info!C2</f>
        <v>ს.ს "პროკრედიტ ბანკი"</v>
      </c>
    </row>
    <row r="2" spans="1:6" s="10" customFormat="1" ht="15.75" customHeight="1">
      <c r="A2" s="10" t="s">
        <v>109</v>
      </c>
      <c r="B2" s="271">
        <f>'1. key ratios'!B2</f>
        <v>45107</v>
      </c>
    </row>
    <row r="3" spans="1:6" s="10" customFormat="1" ht="15.75" customHeight="1"/>
    <row r="4" spans="1:6" ht="13.5" thickBot="1">
      <c r="A4" s="1" t="s">
        <v>357</v>
      </c>
      <c r="B4" s="209" t="s">
        <v>358</v>
      </c>
    </row>
    <row r="5" spans="1:6" s="27" customFormat="1">
      <c r="A5" s="801" t="s">
        <v>359</v>
      </c>
      <c r="B5" s="802"/>
      <c r="C5" s="199" t="s">
        <v>360</v>
      </c>
      <c r="D5" s="200" t="s">
        <v>361</v>
      </c>
    </row>
    <row r="6" spans="1:6" s="210" customFormat="1">
      <c r="A6" s="201">
        <v>1</v>
      </c>
      <c r="B6" s="202" t="s">
        <v>362</v>
      </c>
      <c r="C6" s="202"/>
      <c r="D6" s="203"/>
    </row>
    <row r="7" spans="1:6" s="210" customFormat="1">
      <c r="A7" s="204" t="s">
        <v>363</v>
      </c>
      <c r="B7" s="205" t="s">
        <v>364</v>
      </c>
      <c r="C7" s="246">
        <v>4.4999999999999998E-2</v>
      </c>
      <c r="D7" s="701">
        <v>55703798.233511031</v>
      </c>
      <c r="E7" s="523"/>
      <c r="F7" s="523"/>
    </row>
    <row r="8" spans="1:6" s="210" customFormat="1">
      <c r="A8" s="204" t="s">
        <v>365</v>
      </c>
      <c r="B8" s="205" t="s">
        <v>366</v>
      </c>
      <c r="C8" s="246">
        <v>0.06</v>
      </c>
      <c r="D8" s="701">
        <v>74271730.978014708</v>
      </c>
      <c r="E8" s="523"/>
      <c r="F8" s="523"/>
    </row>
    <row r="9" spans="1:6" s="210" customFormat="1">
      <c r="A9" s="204" t="s">
        <v>367</v>
      </c>
      <c r="B9" s="205" t="s">
        <v>368</v>
      </c>
      <c r="C9" s="246">
        <v>0.08</v>
      </c>
      <c r="D9" s="701">
        <v>99028974.637352943</v>
      </c>
      <c r="E9" s="523"/>
      <c r="F9" s="523"/>
    </row>
    <row r="10" spans="1:6" s="210" customFormat="1">
      <c r="A10" s="201" t="s">
        <v>369</v>
      </c>
      <c r="B10" s="202" t="s">
        <v>370</v>
      </c>
      <c r="C10" s="696"/>
      <c r="D10" s="702"/>
      <c r="E10" s="523"/>
      <c r="F10" s="523"/>
    </row>
    <row r="11" spans="1:6" s="211" customFormat="1">
      <c r="A11" s="206" t="s">
        <v>371</v>
      </c>
      <c r="B11" s="207" t="s">
        <v>433</v>
      </c>
      <c r="C11" s="246">
        <v>2.5000000000000001E-2</v>
      </c>
      <c r="D11" s="701">
        <v>30946554.574172795</v>
      </c>
      <c r="E11" s="523"/>
      <c r="F11" s="523"/>
    </row>
    <row r="12" spans="1:6" s="211" customFormat="1">
      <c r="A12" s="206" t="s">
        <v>372</v>
      </c>
      <c r="B12" s="207" t="s">
        <v>373</v>
      </c>
      <c r="C12" s="246">
        <v>0</v>
      </c>
      <c r="D12" s="701">
        <v>0</v>
      </c>
      <c r="E12" s="523"/>
      <c r="F12" s="523"/>
    </row>
    <row r="13" spans="1:6" s="211" customFormat="1">
      <c r="A13" s="206" t="s">
        <v>374</v>
      </c>
      <c r="B13" s="207" t="s">
        <v>375</v>
      </c>
      <c r="C13" s="246">
        <v>0</v>
      </c>
      <c r="D13" s="701">
        <v>0</v>
      </c>
      <c r="E13" s="523"/>
      <c r="F13" s="523"/>
    </row>
    <row r="14" spans="1:6" s="210" customFormat="1">
      <c r="A14" s="201" t="s">
        <v>376</v>
      </c>
      <c r="B14" s="202" t="s">
        <v>431</v>
      </c>
      <c r="C14" s="697"/>
      <c r="D14" s="702"/>
      <c r="E14" s="523"/>
      <c r="F14" s="523"/>
    </row>
    <row r="15" spans="1:6" s="210" customFormat="1">
      <c r="A15" s="215" t="s">
        <v>379</v>
      </c>
      <c r="B15" s="207" t="s">
        <v>432</v>
      </c>
      <c r="C15" s="246">
        <v>4.3560226066662079E-2</v>
      </c>
      <c r="D15" s="701">
        <v>53921556.529410496</v>
      </c>
      <c r="E15" s="523"/>
      <c r="F15" s="523"/>
    </row>
    <row r="16" spans="1:6" s="210" customFormat="1">
      <c r="A16" s="215" t="s">
        <v>380</v>
      </c>
      <c r="B16" s="207" t="s">
        <v>382</v>
      </c>
      <c r="C16" s="246">
        <v>5.3524909978401786E-2</v>
      </c>
      <c r="D16" s="701">
        <v>66256461.908971876</v>
      </c>
      <c r="E16" s="523"/>
      <c r="F16" s="523"/>
    </row>
    <row r="17" spans="1:6" s="210" customFormat="1">
      <c r="A17" s="215" t="s">
        <v>381</v>
      </c>
      <c r="B17" s="207" t="s">
        <v>429</v>
      </c>
      <c r="C17" s="246">
        <v>6.6636336178059294E-2</v>
      </c>
      <c r="D17" s="701">
        <v>82486600.566289485</v>
      </c>
      <c r="E17" s="523"/>
      <c r="F17" s="523"/>
    </row>
    <row r="18" spans="1:6" s="27" customFormat="1">
      <c r="A18" s="803" t="s">
        <v>430</v>
      </c>
      <c r="B18" s="804"/>
      <c r="C18" s="698" t="s">
        <v>360</v>
      </c>
      <c r="D18" s="699" t="s">
        <v>361</v>
      </c>
      <c r="E18" s="523"/>
      <c r="F18" s="523"/>
    </row>
    <row r="19" spans="1:6" s="210" customFormat="1">
      <c r="A19" s="208">
        <v>4</v>
      </c>
      <c r="B19" s="207" t="s">
        <v>22</v>
      </c>
      <c r="C19" s="246">
        <v>0.11356022606666208</v>
      </c>
      <c r="D19" s="701">
        <v>140571909.33709431</v>
      </c>
      <c r="E19" s="523"/>
      <c r="F19" s="523"/>
    </row>
    <row r="20" spans="1:6" s="210" customFormat="1">
      <c r="A20" s="208">
        <v>5</v>
      </c>
      <c r="B20" s="207" t="s">
        <v>86</v>
      </c>
      <c r="C20" s="246">
        <v>0.13852490997840178</v>
      </c>
      <c r="D20" s="701">
        <v>171474747.46115938</v>
      </c>
      <c r="E20" s="523"/>
      <c r="F20" s="523"/>
    </row>
    <row r="21" spans="1:6" s="210" customFormat="1" ht="13.5" thickBot="1">
      <c r="A21" s="212" t="s">
        <v>377</v>
      </c>
      <c r="B21" s="213" t="s">
        <v>85</v>
      </c>
      <c r="C21" s="700">
        <v>0.17163633617805929</v>
      </c>
      <c r="D21" s="703">
        <v>212462129.77781522</v>
      </c>
      <c r="E21" s="523"/>
      <c r="F21" s="523"/>
    </row>
    <row r="23" spans="1:6">
      <c r="B23" s="14"/>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0"/>
  <sheetViews>
    <sheetView zoomScale="80" zoomScaleNormal="80" workbookViewId="0">
      <pane xSplit="1" ySplit="5" topLeftCell="B48" activePane="bottomRight" state="frozen"/>
      <selection pane="topRight" activeCell="B1" sqref="B1"/>
      <selection pane="bottomLeft" activeCell="A5" sqref="A5"/>
      <selection pane="bottomRight" activeCell="H21" sqref="H21"/>
    </sheetView>
  </sheetViews>
  <sheetFormatPr defaultRowHeight="15.75"/>
  <cols>
    <col min="1" max="1" width="10.7109375" style="28" customWidth="1"/>
    <col min="2" max="2" width="91.85546875" style="28" customWidth="1"/>
    <col min="3" max="3" width="38.140625" style="28" customWidth="1"/>
    <col min="4" max="4" width="32.28515625" style="28" customWidth="1"/>
  </cols>
  <sheetData>
    <row r="1" spans="1:5">
      <c r="A1" s="10" t="s">
        <v>108</v>
      </c>
      <c r="B1" s="11" t="str">
        <f>Info!C2</f>
        <v>ს.ს "პროკრედიტ ბანკი"</v>
      </c>
    </row>
    <row r="2" spans="1:5" s="10" customFormat="1" ht="15.75" customHeight="1">
      <c r="A2" s="10" t="s">
        <v>109</v>
      </c>
      <c r="B2" s="271">
        <f>'1. key ratios'!B2</f>
        <v>45107</v>
      </c>
    </row>
    <row r="3" spans="1:5" s="10" customFormat="1" ht="15.75" customHeight="1">
      <c r="A3" s="16"/>
    </row>
    <row r="4" spans="1:5" s="10" customFormat="1" ht="15.75" customHeight="1" thickBot="1">
      <c r="A4" s="10" t="s">
        <v>258</v>
      </c>
      <c r="B4" s="130" t="s">
        <v>172</v>
      </c>
      <c r="D4" s="132" t="s">
        <v>87</v>
      </c>
    </row>
    <row r="5" spans="1:5" ht="63" customHeight="1">
      <c r="A5" s="83" t="s">
        <v>25</v>
      </c>
      <c r="B5" s="84" t="s">
        <v>144</v>
      </c>
      <c r="C5" s="85" t="s">
        <v>854</v>
      </c>
      <c r="D5" s="131" t="s">
        <v>173</v>
      </c>
    </row>
    <row r="6" spans="1:5">
      <c r="A6" s="358">
        <v>1</v>
      </c>
      <c r="B6" s="320" t="s">
        <v>839</v>
      </c>
      <c r="C6" s="528">
        <v>420977356.89719999</v>
      </c>
      <c r="D6" s="78"/>
      <c r="E6" s="506"/>
    </row>
    <row r="7" spans="1:5">
      <c r="A7" s="358">
        <v>1.1000000000000001</v>
      </c>
      <c r="B7" s="321" t="s">
        <v>96</v>
      </c>
      <c r="C7" s="529">
        <v>46592094.8345</v>
      </c>
      <c r="D7" s="79"/>
      <c r="E7" s="506"/>
    </row>
    <row r="8" spans="1:5">
      <c r="A8" s="358">
        <v>1.2</v>
      </c>
      <c r="B8" s="321" t="s">
        <v>97</v>
      </c>
      <c r="C8" s="529">
        <v>243748740.01030001</v>
      </c>
      <c r="D8" s="79"/>
      <c r="E8" s="506"/>
    </row>
    <row r="9" spans="1:5">
      <c r="A9" s="358">
        <v>1.3</v>
      </c>
      <c r="B9" s="321" t="s">
        <v>98</v>
      </c>
      <c r="C9" s="529">
        <v>130636522.05239999</v>
      </c>
      <c r="D9" s="79"/>
      <c r="E9" s="506"/>
    </row>
    <row r="10" spans="1:5">
      <c r="A10" s="358">
        <v>2</v>
      </c>
      <c r="B10" s="322" t="s">
        <v>726</v>
      </c>
      <c r="C10" s="529">
        <v>0</v>
      </c>
      <c r="D10" s="79"/>
      <c r="E10" s="506"/>
    </row>
    <row r="11" spans="1:5">
      <c r="A11" s="358">
        <v>2.1</v>
      </c>
      <c r="B11" s="323" t="s">
        <v>727</v>
      </c>
      <c r="C11" s="529">
        <v>0</v>
      </c>
      <c r="D11" s="80"/>
      <c r="E11" s="506"/>
    </row>
    <row r="12" spans="1:5" ht="23.45" customHeight="1">
      <c r="A12" s="358">
        <v>3</v>
      </c>
      <c r="B12" s="324" t="s">
        <v>728</v>
      </c>
      <c r="C12" s="529">
        <v>1991045.78</v>
      </c>
      <c r="D12" s="80"/>
      <c r="E12" s="506"/>
    </row>
    <row r="13" spans="1:5" ht="23.45" customHeight="1">
      <c r="A13" s="490"/>
      <c r="B13" s="538" t="s">
        <v>43</v>
      </c>
      <c r="C13" s="540">
        <v>1851517.9761941005</v>
      </c>
      <c r="D13" s="539" t="s">
        <v>971</v>
      </c>
      <c r="E13" s="506"/>
    </row>
    <row r="14" spans="1:5" ht="23.1" customHeight="1">
      <c r="A14" s="358">
        <v>4</v>
      </c>
      <c r="B14" s="325" t="s">
        <v>729</v>
      </c>
      <c r="C14" s="529">
        <v>0</v>
      </c>
      <c r="D14" s="80"/>
      <c r="E14" s="506"/>
    </row>
    <row r="15" spans="1:5">
      <c r="A15" s="358">
        <v>5</v>
      </c>
      <c r="B15" s="325" t="s">
        <v>730</v>
      </c>
      <c r="C15" s="530">
        <v>0</v>
      </c>
      <c r="D15" s="80"/>
      <c r="E15" s="506"/>
    </row>
    <row r="16" spans="1:5">
      <c r="A16" s="358">
        <v>5.0999999999999996</v>
      </c>
      <c r="B16" s="326" t="s">
        <v>731</v>
      </c>
      <c r="C16" s="529">
        <v>0</v>
      </c>
      <c r="D16" s="80"/>
      <c r="E16" s="506"/>
    </row>
    <row r="17" spans="1:5">
      <c r="A17" s="358">
        <v>5.2</v>
      </c>
      <c r="B17" s="326" t="s">
        <v>566</v>
      </c>
      <c r="C17" s="529">
        <v>0</v>
      </c>
      <c r="D17" s="79"/>
      <c r="E17" s="506"/>
    </row>
    <row r="18" spans="1:5">
      <c r="A18" s="358">
        <v>5.3</v>
      </c>
      <c r="B18" s="326" t="s">
        <v>732</v>
      </c>
      <c r="C18" s="529">
        <v>0</v>
      </c>
      <c r="D18" s="79"/>
      <c r="E18" s="506"/>
    </row>
    <row r="19" spans="1:5">
      <c r="A19" s="358">
        <v>6</v>
      </c>
      <c r="B19" s="324" t="s">
        <v>733</v>
      </c>
      <c r="C19" s="531">
        <v>1221530171.7341149</v>
      </c>
      <c r="D19" s="79"/>
      <c r="E19" s="506"/>
    </row>
    <row r="20" spans="1:5">
      <c r="A20" s="358">
        <v>6.1</v>
      </c>
      <c r="B20" s="326" t="s">
        <v>566</v>
      </c>
      <c r="C20" s="529">
        <v>109662300.11</v>
      </c>
      <c r="D20" s="79"/>
      <c r="E20" s="506"/>
    </row>
    <row r="21" spans="1:5">
      <c r="A21" s="358">
        <v>6.2</v>
      </c>
      <c r="B21" s="326" t="s">
        <v>732</v>
      </c>
      <c r="C21" s="529">
        <v>1111867871.624115</v>
      </c>
      <c r="D21" s="79"/>
      <c r="E21" s="506"/>
    </row>
    <row r="22" spans="1:5">
      <c r="A22" s="358">
        <v>7</v>
      </c>
      <c r="B22" s="327" t="s">
        <v>734</v>
      </c>
      <c r="C22" s="529">
        <v>6100000</v>
      </c>
      <c r="D22" s="79"/>
      <c r="E22" s="506"/>
    </row>
    <row r="23" spans="1:5" ht="21">
      <c r="A23" s="490"/>
      <c r="B23" s="538" t="s">
        <v>43</v>
      </c>
      <c r="C23" s="540">
        <v>6100000</v>
      </c>
      <c r="D23" s="539" t="s">
        <v>971</v>
      </c>
      <c r="E23" s="506"/>
    </row>
    <row r="24" spans="1:5">
      <c r="A24" s="358">
        <v>8</v>
      </c>
      <c r="B24" s="328" t="s">
        <v>735</v>
      </c>
      <c r="C24" s="529">
        <v>0</v>
      </c>
      <c r="D24" s="79"/>
      <c r="E24" s="506"/>
    </row>
    <row r="25" spans="1:5">
      <c r="A25" s="358">
        <v>9</v>
      </c>
      <c r="B25" s="325" t="s">
        <v>736</v>
      </c>
      <c r="C25" s="531">
        <v>44809177.07</v>
      </c>
      <c r="D25" s="368"/>
      <c r="E25" s="506"/>
    </row>
    <row r="26" spans="1:5">
      <c r="A26" s="358">
        <v>9.1</v>
      </c>
      <c r="B26" s="329" t="s">
        <v>737</v>
      </c>
      <c r="C26" s="529">
        <v>40507785.880000003</v>
      </c>
      <c r="D26" s="81"/>
      <c r="E26" s="506"/>
    </row>
    <row r="27" spans="1:5">
      <c r="A27" s="358">
        <v>9.1999999999999993</v>
      </c>
      <c r="B27" s="329" t="s">
        <v>738</v>
      </c>
      <c r="C27" s="529">
        <v>4301391.1900000004</v>
      </c>
      <c r="D27" s="367"/>
      <c r="E27" s="506"/>
    </row>
    <row r="28" spans="1:5">
      <c r="A28" s="358">
        <v>10</v>
      </c>
      <c r="B28" s="325" t="s">
        <v>36</v>
      </c>
      <c r="C28" s="532">
        <v>1913257.95</v>
      </c>
      <c r="D28" s="471" t="s">
        <v>929</v>
      </c>
      <c r="E28" s="506"/>
    </row>
    <row r="29" spans="1:5">
      <c r="A29" s="358">
        <v>10.1</v>
      </c>
      <c r="B29" s="329" t="s">
        <v>739</v>
      </c>
      <c r="C29" s="529">
        <v>0</v>
      </c>
      <c r="D29" s="79"/>
      <c r="E29" s="506"/>
    </row>
    <row r="30" spans="1:5">
      <c r="A30" s="358">
        <v>10.199999999999999</v>
      </c>
      <c r="B30" s="329" t="s">
        <v>740</v>
      </c>
      <c r="C30" s="529">
        <v>1913257.95</v>
      </c>
      <c r="D30" s="79"/>
      <c r="E30" s="506"/>
    </row>
    <row r="31" spans="1:5">
      <c r="A31" s="358">
        <v>11</v>
      </c>
      <c r="B31" s="325" t="s">
        <v>741</v>
      </c>
      <c r="C31" s="531">
        <v>0</v>
      </c>
      <c r="D31" s="79"/>
      <c r="E31" s="506"/>
    </row>
    <row r="32" spans="1:5">
      <c r="A32" s="358">
        <v>11.1</v>
      </c>
      <c r="B32" s="329" t="s">
        <v>742</v>
      </c>
      <c r="C32" s="529">
        <v>0</v>
      </c>
      <c r="D32" s="79"/>
      <c r="E32" s="506"/>
    </row>
    <row r="33" spans="1:5">
      <c r="A33" s="358">
        <v>11.2</v>
      </c>
      <c r="B33" s="329" t="s">
        <v>743</v>
      </c>
      <c r="C33" s="529">
        <v>0</v>
      </c>
      <c r="D33" s="79"/>
      <c r="E33" s="506"/>
    </row>
    <row r="34" spans="1:5">
      <c r="A34" s="358">
        <v>13</v>
      </c>
      <c r="B34" s="325" t="s">
        <v>99</v>
      </c>
      <c r="C34" s="531">
        <v>5646715.5319849998</v>
      </c>
      <c r="D34" s="79"/>
      <c r="E34" s="506"/>
    </row>
    <row r="35" spans="1:5">
      <c r="A35" s="358">
        <v>13.1</v>
      </c>
      <c r="B35" s="330" t="s">
        <v>744</v>
      </c>
      <c r="C35" s="529">
        <v>79370</v>
      </c>
      <c r="D35" s="79"/>
      <c r="E35" s="506"/>
    </row>
    <row r="36" spans="1:5">
      <c r="A36" s="358">
        <v>13.2</v>
      </c>
      <c r="B36" s="330" t="s">
        <v>745</v>
      </c>
      <c r="C36" s="529">
        <v>0</v>
      </c>
      <c r="D36" s="81"/>
      <c r="E36" s="506"/>
    </row>
    <row r="37" spans="1:5">
      <c r="A37" s="358">
        <v>14</v>
      </c>
      <c r="B37" s="331" t="s">
        <v>746</v>
      </c>
      <c r="C37" s="533">
        <v>1702967724.9633</v>
      </c>
      <c r="D37" s="81"/>
      <c r="E37" s="506"/>
    </row>
    <row r="38" spans="1:5">
      <c r="A38" s="358"/>
      <c r="B38" s="332" t="s">
        <v>104</v>
      </c>
      <c r="C38" s="536"/>
      <c r="D38" s="82"/>
      <c r="E38" s="506"/>
    </row>
    <row r="39" spans="1:5">
      <c r="A39" s="358">
        <v>15</v>
      </c>
      <c r="B39" s="333" t="s">
        <v>747</v>
      </c>
      <c r="C39" s="529">
        <v>0</v>
      </c>
      <c r="D39" s="367"/>
      <c r="E39" s="506"/>
    </row>
    <row r="40" spans="1:5">
      <c r="A40" s="358">
        <v>15.1</v>
      </c>
      <c r="B40" s="335" t="s">
        <v>727</v>
      </c>
      <c r="C40" s="529">
        <v>0</v>
      </c>
      <c r="D40" s="79"/>
      <c r="E40" s="506"/>
    </row>
    <row r="41" spans="1:5" ht="21">
      <c r="A41" s="358">
        <v>16</v>
      </c>
      <c r="B41" s="327" t="s">
        <v>748</v>
      </c>
      <c r="C41" s="529">
        <v>0</v>
      </c>
      <c r="D41" s="79"/>
      <c r="E41" s="506"/>
    </row>
    <row r="42" spans="1:5">
      <c r="A42" s="358">
        <v>17</v>
      </c>
      <c r="B42" s="327" t="s">
        <v>749</v>
      </c>
      <c r="C42" s="531">
        <v>1372171315.227015</v>
      </c>
      <c r="D42" s="79"/>
      <c r="E42" s="506"/>
    </row>
    <row r="43" spans="1:5">
      <c r="A43" s="358">
        <v>17.100000000000001</v>
      </c>
      <c r="B43" s="336" t="s">
        <v>750</v>
      </c>
      <c r="C43" s="529">
        <v>946345867.09176421</v>
      </c>
      <c r="D43" s="79"/>
      <c r="E43" s="506"/>
    </row>
    <row r="44" spans="1:5">
      <c r="A44" s="361">
        <v>17.2</v>
      </c>
      <c r="B44" s="362" t="s">
        <v>100</v>
      </c>
      <c r="C44" s="529">
        <v>423933069.91619992</v>
      </c>
      <c r="D44" s="81"/>
      <c r="E44" s="506"/>
    </row>
    <row r="45" spans="1:5">
      <c r="A45" s="358">
        <v>17.3</v>
      </c>
      <c r="B45" s="363" t="s">
        <v>751</v>
      </c>
      <c r="C45" s="529">
        <v>0</v>
      </c>
      <c r="D45" s="79"/>
      <c r="E45" s="506"/>
    </row>
    <row r="46" spans="1:5">
      <c r="A46" s="358">
        <v>17.399999999999999</v>
      </c>
      <c r="B46" s="363" t="s">
        <v>752</v>
      </c>
      <c r="C46" s="529">
        <v>1892378.2190509993</v>
      </c>
      <c r="D46" s="79"/>
      <c r="E46" s="506"/>
    </row>
    <row r="47" spans="1:5">
      <c r="A47" s="358">
        <v>18</v>
      </c>
      <c r="B47" s="344" t="s">
        <v>753</v>
      </c>
      <c r="C47" s="529">
        <v>987768.59909999999</v>
      </c>
      <c r="D47" s="79"/>
      <c r="E47" s="506"/>
    </row>
    <row r="48" spans="1:5">
      <c r="A48" s="358">
        <v>19</v>
      </c>
      <c r="B48" s="344" t="s">
        <v>754</v>
      </c>
      <c r="C48" s="534">
        <v>4843000.5199999996</v>
      </c>
      <c r="D48" s="79"/>
      <c r="E48" s="506"/>
    </row>
    <row r="49" spans="1:5">
      <c r="A49" s="358">
        <v>19.100000000000001</v>
      </c>
      <c r="B49" s="364" t="s">
        <v>755</v>
      </c>
      <c r="C49" s="529">
        <v>3493633.33</v>
      </c>
      <c r="D49" s="79"/>
      <c r="E49" s="506"/>
    </row>
    <row r="50" spans="1:5">
      <c r="A50" s="358">
        <v>19.2</v>
      </c>
      <c r="B50" s="364" t="s">
        <v>756</v>
      </c>
      <c r="C50" s="529">
        <v>1349367.19</v>
      </c>
      <c r="D50" s="79"/>
      <c r="E50" s="506"/>
    </row>
    <row r="51" spans="1:5">
      <c r="A51" s="358">
        <v>20</v>
      </c>
      <c r="B51" s="340" t="s">
        <v>101</v>
      </c>
      <c r="C51" s="529">
        <v>14234846.5692</v>
      </c>
      <c r="D51" s="79"/>
      <c r="E51" s="506"/>
    </row>
    <row r="52" spans="1:5">
      <c r="A52" s="358">
        <v>21</v>
      </c>
      <c r="B52" s="341" t="s">
        <v>89</v>
      </c>
      <c r="C52" s="529">
        <v>1943811.27</v>
      </c>
      <c r="D52" s="79"/>
      <c r="E52" s="506"/>
    </row>
    <row r="53" spans="1:5">
      <c r="A53" s="358">
        <v>21.1</v>
      </c>
      <c r="B53" s="337" t="s">
        <v>757</v>
      </c>
      <c r="C53" s="529">
        <v>0</v>
      </c>
      <c r="D53" s="79"/>
      <c r="E53" s="506"/>
    </row>
    <row r="54" spans="1:5">
      <c r="A54" s="358">
        <v>22</v>
      </c>
      <c r="B54" s="340" t="s">
        <v>758</v>
      </c>
      <c r="C54" s="534">
        <v>1394180742.1853151</v>
      </c>
      <c r="D54" s="79"/>
      <c r="E54" s="506"/>
    </row>
    <row r="55" spans="1:5">
      <c r="A55" s="358"/>
      <c r="B55" s="342" t="s">
        <v>759</v>
      </c>
      <c r="C55" s="537"/>
      <c r="D55" s="79"/>
      <c r="E55" s="506"/>
    </row>
    <row r="56" spans="1:5">
      <c r="A56" s="358">
        <v>23</v>
      </c>
      <c r="B56" s="340" t="s">
        <v>105</v>
      </c>
      <c r="C56" s="529">
        <v>112482804.98999999</v>
      </c>
      <c r="D56" s="79"/>
      <c r="E56" s="506"/>
    </row>
    <row r="57" spans="1:5">
      <c r="A57" s="358">
        <v>24</v>
      </c>
      <c r="B57" s="340" t="s">
        <v>760</v>
      </c>
      <c r="C57" s="529">
        <v>0</v>
      </c>
      <c r="D57" s="79"/>
      <c r="E57" s="506"/>
    </row>
    <row r="58" spans="1:5">
      <c r="A58" s="358">
        <v>25</v>
      </c>
      <c r="B58" s="340" t="s">
        <v>102</v>
      </c>
      <c r="C58" s="529">
        <v>72117569.840000004</v>
      </c>
      <c r="D58" s="79"/>
      <c r="E58" s="506"/>
    </row>
    <row r="59" spans="1:5">
      <c r="A59" s="358">
        <v>26</v>
      </c>
      <c r="B59" s="344" t="s">
        <v>761</v>
      </c>
      <c r="C59" s="529">
        <v>0</v>
      </c>
      <c r="D59" s="79"/>
      <c r="E59" s="506"/>
    </row>
    <row r="60" spans="1:5">
      <c r="A60" s="358">
        <v>27</v>
      </c>
      <c r="B60" s="344" t="s">
        <v>762</v>
      </c>
      <c r="C60" s="535">
        <v>0</v>
      </c>
      <c r="D60" s="79"/>
      <c r="E60" s="506"/>
    </row>
    <row r="61" spans="1:5">
      <c r="A61" s="358">
        <v>27.1</v>
      </c>
      <c r="B61" s="364" t="s">
        <v>763</v>
      </c>
      <c r="C61" s="529">
        <v>0</v>
      </c>
      <c r="D61" s="79"/>
      <c r="E61" s="506"/>
    </row>
    <row r="62" spans="1:5">
      <c r="A62" s="358">
        <v>27.2</v>
      </c>
      <c r="B62" s="363" t="s">
        <v>764</v>
      </c>
      <c r="C62" s="529">
        <v>0</v>
      </c>
      <c r="D62" s="79"/>
      <c r="E62" s="506"/>
    </row>
    <row r="63" spans="1:5">
      <c r="A63" s="358">
        <v>28</v>
      </c>
      <c r="B63" s="341" t="s">
        <v>765</v>
      </c>
      <c r="C63" s="529">
        <v>0</v>
      </c>
      <c r="D63" s="79"/>
      <c r="E63" s="506"/>
    </row>
    <row r="64" spans="1:5">
      <c r="A64" s="358">
        <v>29</v>
      </c>
      <c r="B64" s="344" t="s">
        <v>766</v>
      </c>
      <c r="C64" s="535">
        <v>0</v>
      </c>
      <c r="D64" s="79"/>
      <c r="E64" s="506"/>
    </row>
    <row r="65" spans="1:5">
      <c r="A65" s="358">
        <v>29.1</v>
      </c>
      <c r="B65" s="365" t="s">
        <v>767</v>
      </c>
      <c r="C65" s="529">
        <v>0</v>
      </c>
      <c r="D65" s="79"/>
      <c r="E65" s="506"/>
    </row>
    <row r="66" spans="1:5" ht="24" customHeight="1">
      <c r="A66" s="358">
        <v>29.2</v>
      </c>
      <c r="B66" s="364" t="s">
        <v>768</v>
      </c>
      <c r="C66" s="529">
        <v>0</v>
      </c>
      <c r="D66" s="79"/>
      <c r="E66" s="506"/>
    </row>
    <row r="67" spans="1:5" ht="21.95" customHeight="1">
      <c r="A67" s="358">
        <v>29.3</v>
      </c>
      <c r="B67" s="366" t="s">
        <v>769</v>
      </c>
      <c r="C67" s="529">
        <v>0</v>
      </c>
      <c r="D67" s="79"/>
      <c r="E67" s="506"/>
    </row>
    <row r="68" spans="1:5">
      <c r="A68" s="358">
        <v>30</v>
      </c>
      <c r="B68" s="344" t="s">
        <v>103</v>
      </c>
      <c r="C68" s="529">
        <v>124186607.7538</v>
      </c>
      <c r="D68" s="79"/>
      <c r="E68" s="506"/>
    </row>
    <row r="69" spans="1:5">
      <c r="A69" s="358">
        <v>31</v>
      </c>
      <c r="B69" s="343" t="s">
        <v>770</v>
      </c>
      <c r="C69" s="535">
        <v>308786982.58379996</v>
      </c>
      <c r="D69" s="79"/>
      <c r="E69" s="506"/>
    </row>
    <row r="70" spans="1:5" ht="16.5" thickBot="1">
      <c r="A70" s="541">
        <v>32</v>
      </c>
      <c r="B70" s="542" t="s">
        <v>771</v>
      </c>
      <c r="C70" s="543">
        <v>1702967724.769115</v>
      </c>
      <c r="D70" s="544"/>
      <c r="E70" s="506"/>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9"/>
  <sheetViews>
    <sheetView workbookViewId="0">
      <selection activeCell="F27" sqref="F27"/>
    </sheetView>
  </sheetViews>
  <sheetFormatPr defaultColWidth="9.140625" defaultRowHeight="12.75"/>
  <cols>
    <col min="1" max="1" width="10.5703125" style="1" bestFit="1" customWidth="1"/>
    <col min="2" max="2" width="97" style="1" bestFit="1" customWidth="1"/>
    <col min="3" max="3" width="13.5703125" style="1" customWidth="1"/>
    <col min="4" max="4" width="13.28515625" style="1" bestFit="1" customWidth="1"/>
    <col min="5" max="5" width="11.28515625" style="1" bestFit="1" customWidth="1"/>
    <col min="6" max="6" width="13.28515625" style="1" bestFit="1" customWidth="1"/>
    <col min="7" max="7" width="10.28515625" style="1" bestFit="1" customWidth="1"/>
    <col min="8" max="8" width="13.28515625" style="1" bestFit="1" customWidth="1"/>
    <col min="9" max="9" width="9.42578125" style="1" bestFit="1" customWidth="1"/>
    <col min="10" max="10" width="13.28515625" style="1" bestFit="1" customWidth="1"/>
    <col min="11" max="11" width="11.28515625" style="1" bestFit="1" customWidth="1"/>
    <col min="12" max="12" width="13.28515625" style="1" bestFit="1" customWidth="1"/>
    <col min="13" max="13" width="11.28515625" style="1" bestFit="1" customWidth="1"/>
    <col min="14" max="14" width="13.28515625" style="1" bestFit="1" customWidth="1"/>
    <col min="15" max="15" width="9.42578125" style="1" bestFit="1" customWidth="1"/>
    <col min="16" max="16" width="13.28515625" style="1" bestFit="1" customWidth="1"/>
    <col min="17" max="17" width="9.42578125" style="1" bestFit="1" customWidth="1"/>
    <col min="18" max="18" width="13.28515625" style="1" bestFit="1" customWidth="1"/>
    <col min="19" max="19" width="31.5703125" style="1" bestFit="1" customWidth="1"/>
    <col min="20" max="16384" width="9.140625" style="5"/>
  </cols>
  <sheetData>
    <row r="1" spans="1:19">
      <c r="A1" s="1" t="s">
        <v>108</v>
      </c>
      <c r="B1" s="1" t="str">
        <f>Info!C2</f>
        <v>ს.ს "პროკრედიტ ბანკი"</v>
      </c>
    </row>
    <row r="2" spans="1:19">
      <c r="A2" s="1" t="s">
        <v>109</v>
      </c>
      <c r="B2" s="271">
        <f>'1. key ratios'!B2</f>
        <v>45107</v>
      </c>
    </row>
    <row r="4" spans="1:19" ht="26.25" thickBot="1">
      <c r="A4" s="27" t="s">
        <v>259</v>
      </c>
      <c r="B4" s="174" t="s">
        <v>294</v>
      </c>
    </row>
    <row r="5" spans="1:19">
      <c r="A5" s="69"/>
      <c r="B5" s="70"/>
      <c r="C5" s="63" t="s">
        <v>0</v>
      </c>
      <c r="D5" s="63" t="s">
        <v>1</v>
      </c>
      <c r="E5" s="63" t="s">
        <v>2</v>
      </c>
      <c r="F5" s="63" t="s">
        <v>3</v>
      </c>
      <c r="G5" s="63" t="s">
        <v>4</v>
      </c>
      <c r="H5" s="63" t="s">
        <v>5</v>
      </c>
      <c r="I5" s="63" t="s">
        <v>145</v>
      </c>
      <c r="J5" s="63" t="s">
        <v>146</v>
      </c>
      <c r="K5" s="63" t="s">
        <v>147</v>
      </c>
      <c r="L5" s="63" t="s">
        <v>148</v>
      </c>
      <c r="M5" s="63" t="s">
        <v>149</v>
      </c>
      <c r="N5" s="63" t="s">
        <v>150</v>
      </c>
      <c r="O5" s="63" t="s">
        <v>281</v>
      </c>
      <c r="P5" s="63" t="s">
        <v>282</v>
      </c>
      <c r="Q5" s="63" t="s">
        <v>283</v>
      </c>
      <c r="R5" s="167" t="s">
        <v>284</v>
      </c>
      <c r="S5" s="64" t="s">
        <v>285</v>
      </c>
    </row>
    <row r="6" spans="1:19" ht="46.5" customHeight="1">
      <c r="A6" s="86"/>
      <c r="B6" s="809" t="s">
        <v>286</v>
      </c>
      <c r="C6" s="807">
        <v>0</v>
      </c>
      <c r="D6" s="808"/>
      <c r="E6" s="807">
        <v>0.2</v>
      </c>
      <c r="F6" s="808"/>
      <c r="G6" s="807">
        <v>0.35</v>
      </c>
      <c r="H6" s="808"/>
      <c r="I6" s="807">
        <v>0.5</v>
      </c>
      <c r="J6" s="808"/>
      <c r="K6" s="807">
        <v>0.75</v>
      </c>
      <c r="L6" s="808"/>
      <c r="M6" s="807">
        <v>1</v>
      </c>
      <c r="N6" s="808"/>
      <c r="O6" s="807">
        <v>1.5</v>
      </c>
      <c r="P6" s="808"/>
      <c r="Q6" s="807">
        <v>2.5</v>
      </c>
      <c r="R6" s="808"/>
      <c r="S6" s="805" t="s">
        <v>156</v>
      </c>
    </row>
    <row r="7" spans="1:19">
      <c r="A7" s="86"/>
      <c r="B7" s="810"/>
      <c r="C7" s="173" t="s">
        <v>279</v>
      </c>
      <c r="D7" s="173" t="s">
        <v>280</v>
      </c>
      <c r="E7" s="173" t="s">
        <v>279</v>
      </c>
      <c r="F7" s="173" t="s">
        <v>280</v>
      </c>
      <c r="G7" s="173" t="s">
        <v>279</v>
      </c>
      <c r="H7" s="173" t="s">
        <v>280</v>
      </c>
      <c r="I7" s="173" t="s">
        <v>279</v>
      </c>
      <c r="J7" s="173" t="s">
        <v>280</v>
      </c>
      <c r="K7" s="173" t="s">
        <v>279</v>
      </c>
      <c r="L7" s="173" t="s">
        <v>280</v>
      </c>
      <c r="M7" s="173" t="s">
        <v>279</v>
      </c>
      <c r="N7" s="173" t="s">
        <v>280</v>
      </c>
      <c r="O7" s="173" t="s">
        <v>279</v>
      </c>
      <c r="P7" s="173" t="s">
        <v>280</v>
      </c>
      <c r="Q7" s="173" t="s">
        <v>279</v>
      </c>
      <c r="R7" s="173" t="s">
        <v>280</v>
      </c>
      <c r="S7" s="806"/>
    </row>
    <row r="8" spans="1:19">
      <c r="A8" s="67">
        <v>1</v>
      </c>
      <c r="B8" s="106" t="s">
        <v>134</v>
      </c>
      <c r="C8" s="152">
        <v>165307987.59999999</v>
      </c>
      <c r="D8" s="152"/>
      <c r="E8" s="152">
        <v>0</v>
      </c>
      <c r="F8" s="168"/>
      <c r="G8" s="152">
        <v>0</v>
      </c>
      <c r="H8" s="152"/>
      <c r="I8" s="152">
        <v>0</v>
      </c>
      <c r="J8" s="152"/>
      <c r="K8" s="152">
        <v>0</v>
      </c>
      <c r="L8" s="152"/>
      <c r="M8" s="152">
        <v>188103052.51720402</v>
      </c>
      <c r="N8" s="152"/>
      <c r="O8" s="152">
        <v>0</v>
      </c>
      <c r="P8" s="152"/>
      <c r="Q8" s="152">
        <v>0</v>
      </c>
      <c r="R8" s="168"/>
      <c r="S8" s="754">
        <v>188103052.51720402</v>
      </c>
    </row>
    <row r="9" spans="1:19">
      <c r="A9" s="67">
        <v>2</v>
      </c>
      <c r="B9" s="106" t="s">
        <v>135</v>
      </c>
      <c r="C9" s="152">
        <v>0</v>
      </c>
      <c r="D9" s="152"/>
      <c r="E9" s="152">
        <v>0</v>
      </c>
      <c r="F9" s="168"/>
      <c r="G9" s="152">
        <v>0</v>
      </c>
      <c r="H9" s="152"/>
      <c r="I9" s="152">
        <v>0</v>
      </c>
      <c r="J9" s="152"/>
      <c r="K9" s="152">
        <v>0</v>
      </c>
      <c r="L9" s="152"/>
      <c r="M9" s="152">
        <v>0</v>
      </c>
      <c r="N9" s="152"/>
      <c r="O9" s="152">
        <v>0</v>
      </c>
      <c r="P9" s="152"/>
      <c r="Q9" s="152">
        <v>0</v>
      </c>
      <c r="R9" s="168"/>
      <c r="S9" s="754">
        <v>0</v>
      </c>
    </row>
    <row r="10" spans="1:19">
      <c r="A10" s="67">
        <v>3</v>
      </c>
      <c r="B10" s="106" t="s">
        <v>136</v>
      </c>
      <c r="C10" s="152">
        <v>0</v>
      </c>
      <c r="D10" s="152"/>
      <c r="E10" s="152">
        <v>0</v>
      </c>
      <c r="F10" s="168"/>
      <c r="G10" s="152">
        <v>0</v>
      </c>
      <c r="H10" s="152"/>
      <c r="I10" s="152">
        <v>0</v>
      </c>
      <c r="J10" s="152"/>
      <c r="K10" s="152">
        <v>0</v>
      </c>
      <c r="L10" s="152"/>
      <c r="M10" s="152">
        <v>0</v>
      </c>
      <c r="N10" s="152"/>
      <c r="O10" s="152">
        <v>0</v>
      </c>
      <c r="P10" s="152"/>
      <c r="Q10" s="152">
        <v>0</v>
      </c>
      <c r="R10" s="168"/>
      <c r="S10" s="754">
        <v>0</v>
      </c>
    </row>
    <row r="11" spans="1:19">
      <c r="A11" s="67">
        <v>4</v>
      </c>
      <c r="B11" s="106" t="s">
        <v>137</v>
      </c>
      <c r="C11" s="152">
        <v>0</v>
      </c>
      <c r="D11" s="152"/>
      <c r="E11" s="152">
        <v>0</v>
      </c>
      <c r="F11" s="168"/>
      <c r="G11" s="152">
        <v>0</v>
      </c>
      <c r="H11" s="152"/>
      <c r="I11" s="152">
        <v>0</v>
      </c>
      <c r="J11" s="152"/>
      <c r="K11" s="152">
        <v>0</v>
      </c>
      <c r="L11" s="152"/>
      <c r="M11" s="152">
        <v>0</v>
      </c>
      <c r="N11" s="152"/>
      <c r="O11" s="152">
        <v>0</v>
      </c>
      <c r="P11" s="152"/>
      <c r="Q11" s="152">
        <v>0</v>
      </c>
      <c r="R11" s="168"/>
      <c r="S11" s="754">
        <v>0</v>
      </c>
    </row>
    <row r="12" spans="1:19">
      <c r="A12" s="67">
        <v>5</v>
      </c>
      <c r="B12" s="106" t="s">
        <v>942</v>
      </c>
      <c r="C12" s="152">
        <v>0</v>
      </c>
      <c r="D12" s="152"/>
      <c r="E12" s="152">
        <v>0</v>
      </c>
      <c r="F12" s="168"/>
      <c r="G12" s="152">
        <v>0</v>
      </c>
      <c r="H12" s="152"/>
      <c r="I12" s="152">
        <v>0</v>
      </c>
      <c r="J12" s="152"/>
      <c r="K12" s="152">
        <v>0</v>
      </c>
      <c r="L12" s="152"/>
      <c r="M12" s="152">
        <v>0</v>
      </c>
      <c r="N12" s="152"/>
      <c r="O12" s="152">
        <v>0</v>
      </c>
      <c r="P12" s="152"/>
      <c r="Q12" s="152">
        <v>0</v>
      </c>
      <c r="R12" s="168"/>
      <c r="S12" s="754">
        <v>0</v>
      </c>
    </row>
    <row r="13" spans="1:19">
      <c r="A13" s="67">
        <v>6</v>
      </c>
      <c r="B13" s="106" t="s">
        <v>138</v>
      </c>
      <c r="C13" s="152">
        <v>0</v>
      </c>
      <c r="D13" s="152"/>
      <c r="E13" s="152">
        <v>124264205.91092534</v>
      </c>
      <c r="F13" s="168"/>
      <c r="G13" s="152">
        <v>0</v>
      </c>
      <c r="H13" s="152"/>
      <c r="I13" s="152">
        <v>6844223.5492516486</v>
      </c>
      <c r="J13" s="152"/>
      <c r="K13" s="152">
        <v>0</v>
      </c>
      <c r="L13" s="152"/>
      <c r="M13" s="152">
        <v>244563.72983499023</v>
      </c>
      <c r="N13" s="152"/>
      <c r="O13" s="152">
        <v>0</v>
      </c>
      <c r="P13" s="152"/>
      <c r="Q13" s="152">
        <v>0</v>
      </c>
      <c r="R13" s="168"/>
      <c r="S13" s="754">
        <v>28519516.678555887</v>
      </c>
    </row>
    <row r="14" spans="1:19">
      <c r="A14" s="67">
        <v>7</v>
      </c>
      <c r="B14" s="106" t="s">
        <v>71</v>
      </c>
      <c r="C14" s="152">
        <v>0</v>
      </c>
      <c r="D14" s="152"/>
      <c r="E14" s="152">
        <v>0</v>
      </c>
      <c r="F14" s="168"/>
      <c r="G14" s="152">
        <v>0</v>
      </c>
      <c r="H14" s="152"/>
      <c r="I14" s="152">
        <v>0</v>
      </c>
      <c r="J14" s="152"/>
      <c r="K14" s="152">
        <v>0</v>
      </c>
      <c r="L14" s="152"/>
      <c r="M14" s="152">
        <v>744373593.03040004</v>
      </c>
      <c r="N14" s="152">
        <v>72098623.730300009</v>
      </c>
      <c r="O14" s="152">
        <v>0</v>
      </c>
      <c r="P14" s="152"/>
      <c r="Q14" s="152">
        <v>0</v>
      </c>
      <c r="R14" s="168"/>
      <c r="S14" s="754">
        <v>816472216.76069999</v>
      </c>
    </row>
    <row r="15" spans="1:19">
      <c r="A15" s="67">
        <v>8</v>
      </c>
      <c r="B15" s="106" t="s">
        <v>72</v>
      </c>
      <c r="C15" s="152">
        <v>0</v>
      </c>
      <c r="D15" s="152"/>
      <c r="E15" s="152">
        <v>0</v>
      </c>
      <c r="F15" s="168"/>
      <c r="G15" s="152">
        <v>0</v>
      </c>
      <c r="H15" s="152"/>
      <c r="I15" s="152">
        <v>0</v>
      </c>
      <c r="J15" s="152"/>
      <c r="K15" s="152">
        <v>269795107.37919998</v>
      </c>
      <c r="L15" s="152"/>
      <c r="M15" s="152">
        <v>0</v>
      </c>
      <c r="N15" s="152"/>
      <c r="O15" s="152">
        <v>0</v>
      </c>
      <c r="P15" s="152"/>
      <c r="Q15" s="152">
        <v>0</v>
      </c>
      <c r="R15" s="168"/>
      <c r="S15" s="754">
        <v>202346330.53439999</v>
      </c>
    </row>
    <row r="16" spans="1:19">
      <c r="A16" s="67">
        <v>9</v>
      </c>
      <c r="B16" s="106" t="s">
        <v>943</v>
      </c>
      <c r="C16" s="152">
        <v>0</v>
      </c>
      <c r="D16" s="152"/>
      <c r="E16" s="152">
        <v>0</v>
      </c>
      <c r="F16" s="168"/>
      <c r="G16" s="152">
        <v>90344218.524100006</v>
      </c>
      <c r="H16" s="152"/>
      <c r="I16" s="152">
        <v>0</v>
      </c>
      <c r="J16" s="152"/>
      <c r="K16" s="152">
        <v>0</v>
      </c>
      <c r="L16" s="152"/>
      <c r="M16" s="152">
        <v>0</v>
      </c>
      <c r="N16" s="152"/>
      <c r="O16" s="152">
        <v>0</v>
      </c>
      <c r="P16" s="152"/>
      <c r="Q16" s="152">
        <v>0</v>
      </c>
      <c r="R16" s="168"/>
      <c r="S16" s="754">
        <v>31620476.483435001</v>
      </c>
    </row>
    <row r="17" spans="1:19">
      <c r="A17" s="67">
        <v>10</v>
      </c>
      <c r="B17" s="106" t="s">
        <v>67</v>
      </c>
      <c r="C17" s="152">
        <v>0</v>
      </c>
      <c r="D17" s="152"/>
      <c r="E17" s="152">
        <v>0</v>
      </c>
      <c r="F17" s="168"/>
      <c r="G17" s="152">
        <v>0</v>
      </c>
      <c r="H17" s="152"/>
      <c r="I17" s="152">
        <v>270790.554</v>
      </c>
      <c r="J17" s="152"/>
      <c r="K17" s="152">
        <v>0</v>
      </c>
      <c r="L17" s="152"/>
      <c r="M17" s="152">
        <v>2854769.6145000001</v>
      </c>
      <c r="N17" s="152"/>
      <c r="O17" s="152">
        <v>958576.24140000006</v>
      </c>
      <c r="P17" s="152"/>
      <c r="Q17" s="152">
        <v>0</v>
      </c>
      <c r="R17" s="168"/>
      <c r="S17" s="754">
        <v>4428029.2535999995</v>
      </c>
    </row>
    <row r="18" spans="1:19">
      <c r="A18" s="67">
        <v>11</v>
      </c>
      <c r="B18" s="106" t="s">
        <v>68</v>
      </c>
      <c r="C18" s="152">
        <v>0</v>
      </c>
      <c r="D18" s="152"/>
      <c r="E18" s="152">
        <v>0</v>
      </c>
      <c r="F18" s="168"/>
      <c r="G18" s="152">
        <v>0</v>
      </c>
      <c r="H18" s="152"/>
      <c r="I18" s="152">
        <v>0</v>
      </c>
      <c r="J18" s="152"/>
      <c r="K18" s="152">
        <v>0</v>
      </c>
      <c r="L18" s="152"/>
      <c r="M18" s="152">
        <v>0</v>
      </c>
      <c r="N18" s="152"/>
      <c r="O18" s="152">
        <v>0</v>
      </c>
      <c r="P18" s="152"/>
      <c r="Q18" s="152">
        <v>4301391.1900000004</v>
      </c>
      <c r="R18" s="168"/>
      <c r="S18" s="754">
        <v>10753477.975000001</v>
      </c>
    </row>
    <row r="19" spans="1:19">
      <c r="A19" s="67">
        <v>12</v>
      </c>
      <c r="B19" s="106" t="s">
        <v>69</v>
      </c>
      <c r="C19" s="152">
        <v>0</v>
      </c>
      <c r="D19" s="152"/>
      <c r="E19" s="152">
        <v>0</v>
      </c>
      <c r="F19" s="168"/>
      <c r="G19" s="152">
        <v>0</v>
      </c>
      <c r="H19" s="152"/>
      <c r="I19" s="152">
        <v>0</v>
      </c>
      <c r="J19" s="152"/>
      <c r="K19" s="152">
        <v>0</v>
      </c>
      <c r="L19" s="152"/>
      <c r="M19" s="152">
        <v>0</v>
      </c>
      <c r="N19" s="152"/>
      <c r="O19" s="152">
        <v>0</v>
      </c>
      <c r="P19" s="152"/>
      <c r="Q19" s="152">
        <v>0</v>
      </c>
      <c r="R19" s="168"/>
      <c r="S19" s="754">
        <v>0</v>
      </c>
    </row>
    <row r="20" spans="1:19">
      <c r="A20" s="67">
        <v>13</v>
      </c>
      <c r="B20" s="106" t="s">
        <v>70</v>
      </c>
      <c r="C20" s="152">
        <v>0</v>
      </c>
      <c r="D20" s="152"/>
      <c r="E20" s="152">
        <v>0</v>
      </c>
      <c r="F20" s="168"/>
      <c r="G20" s="152">
        <v>0</v>
      </c>
      <c r="H20" s="152"/>
      <c r="I20" s="152">
        <v>0</v>
      </c>
      <c r="J20" s="152"/>
      <c r="K20" s="152">
        <v>0</v>
      </c>
      <c r="L20" s="152"/>
      <c r="M20" s="152">
        <v>0</v>
      </c>
      <c r="N20" s="152"/>
      <c r="O20" s="152">
        <v>0</v>
      </c>
      <c r="P20" s="152"/>
      <c r="Q20" s="152">
        <v>0</v>
      </c>
      <c r="R20" s="168"/>
      <c r="S20" s="754">
        <v>0</v>
      </c>
    </row>
    <row r="21" spans="1:19">
      <c r="A21" s="67">
        <v>14</v>
      </c>
      <c r="B21" s="106" t="s">
        <v>154</v>
      </c>
      <c r="C21" s="152">
        <v>46592094.829999998</v>
      </c>
      <c r="D21" s="152"/>
      <c r="E21" s="152">
        <v>0</v>
      </c>
      <c r="F21" s="168"/>
      <c r="G21" s="152">
        <v>0</v>
      </c>
      <c r="H21" s="152"/>
      <c r="I21" s="152">
        <v>0</v>
      </c>
      <c r="J21" s="152"/>
      <c r="K21" s="152">
        <v>0</v>
      </c>
      <c r="L21" s="152"/>
      <c r="M21" s="152">
        <v>48848374.363970906</v>
      </c>
      <c r="N21" s="152"/>
      <c r="O21" s="152">
        <v>0</v>
      </c>
      <c r="P21" s="152"/>
      <c r="Q21" s="152">
        <v>0</v>
      </c>
      <c r="R21" s="168"/>
      <c r="S21" s="754">
        <v>48848374.363970906</v>
      </c>
    </row>
    <row r="22" spans="1:19" ht="13.5" thickBot="1">
      <c r="A22" s="50"/>
      <c r="B22" s="90" t="s">
        <v>66</v>
      </c>
      <c r="C22" s="153">
        <f>SUM(C8:C21)</f>
        <v>211900082.43000001</v>
      </c>
      <c r="D22" s="153">
        <f t="shared" ref="D22:S22" si="0">SUM(D8:D21)</f>
        <v>0</v>
      </c>
      <c r="E22" s="153">
        <f t="shared" si="0"/>
        <v>124264205.91092534</v>
      </c>
      <c r="F22" s="153">
        <f t="shared" si="0"/>
        <v>0</v>
      </c>
      <c r="G22" s="153">
        <f t="shared" si="0"/>
        <v>90344218.524100006</v>
      </c>
      <c r="H22" s="153">
        <f t="shared" si="0"/>
        <v>0</v>
      </c>
      <c r="I22" s="153">
        <f t="shared" si="0"/>
        <v>7115014.1032516491</v>
      </c>
      <c r="J22" s="153">
        <f t="shared" si="0"/>
        <v>0</v>
      </c>
      <c r="K22" s="153">
        <f t="shared" si="0"/>
        <v>269795107.37919998</v>
      </c>
      <c r="L22" s="153">
        <f t="shared" si="0"/>
        <v>0</v>
      </c>
      <c r="M22" s="153">
        <f t="shared" si="0"/>
        <v>984424353.25591004</v>
      </c>
      <c r="N22" s="153">
        <f t="shared" si="0"/>
        <v>72098623.730300009</v>
      </c>
      <c r="O22" s="153">
        <f t="shared" si="0"/>
        <v>958576.24140000006</v>
      </c>
      <c r="P22" s="153">
        <f t="shared" si="0"/>
        <v>0</v>
      </c>
      <c r="Q22" s="153">
        <f t="shared" si="0"/>
        <v>4301391.1900000004</v>
      </c>
      <c r="R22" s="153">
        <f t="shared" si="0"/>
        <v>0</v>
      </c>
      <c r="S22" s="755">
        <f t="shared" si="0"/>
        <v>1331091474.5668657</v>
      </c>
    </row>
    <row r="23" spans="1:19">
      <c r="C23" s="522"/>
      <c r="D23" s="522"/>
      <c r="E23" s="522"/>
      <c r="F23" s="522"/>
      <c r="G23" s="522"/>
      <c r="H23" s="522"/>
      <c r="I23" s="522"/>
      <c r="J23" s="522"/>
      <c r="K23" s="522"/>
      <c r="L23" s="522"/>
      <c r="M23" s="522"/>
      <c r="N23" s="522"/>
      <c r="O23" s="522"/>
      <c r="P23" s="522"/>
      <c r="Q23" s="522"/>
      <c r="R23" s="522"/>
      <c r="S23" s="524"/>
    </row>
    <row r="25" spans="1:19">
      <c r="C25" s="522"/>
      <c r="D25" s="522"/>
      <c r="E25" s="522"/>
      <c r="F25" s="522"/>
      <c r="G25" s="522"/>
      <c r="H25" s="522"/>
      <c r="I25" s="522"/>
      <c r="J25" s="522"/>
      <c r="K25" s="522"/>
      <c r="L25" s="522"/>
      <c r="M25" s="522"/>
      <c r="N25" s="522"/>
      <c r="O25" s="522"/>
      <c r="P25" s="522"/>
      <c r="Q25" s="522"/>
      <c r="R25" s="522"/>
      <c r="S25" s="522"/>
    </row>
    <row r="26" spans="1:19">
      <c r="C26" s="522"/>
      <c r="D26" s="522"/>
      <c r="E26" s="522"/>
      <c r="F26" s="522"/>
      <c r="G26" s="522"/>
      <c r="H26" s="522"/>
      <c r="I26" s="522"/>
      <c r="J26" s="522"/>
      <c r="K26" s="522"/>
      <c r="L26" s="522"/>
      <c r="M26" s="522"/>
      <c r="N26" s="522"/>
      <c r="O26" s="522"/>
      <c r="P26" s="522"/>
      <c r="Q26" s="522"/>
      <c r="R26" s="522"/>
      <c r="S26" s="522"/>
    </row>
    <row r="27" spans="1:19">
      <c r="C27" s="522"/>
      <c r="D27" s="522"/>
      <c r="E27" s="522"/>
      <c r="F27" s="522"/>
      <c r="G27" s="522"/>
      <c r="H27" s="522"/>
      <c r="I27" s="522"/>
      <c r="J27" s="522"/>
      <c r="K27" s="522"/>
      <c r="L27" s="522"/>
      <c r="M27" s="522"/>
      <c r="N27" s="522"/>
      <c r="O27" s="522"/>
      <c r="P27" s="522"/>
      <c r="Q27" s="522"/>
      <c r="R27" s="522"/>
      <c r="S27" s="522"/>
    </row>
    <row r="28" spans="1:19">
      <c r="C28" s="522"/>
      <c r="D28" s="522"/>
      <c r="E28" s="522"/>
      <c r="F28" s="522"/>
      <c r="G28" s="522"/>
      <c r="H28" s="522"/>
      <c r="I28" s="522"/>
      <c r="J28" s="522"/>
      <c r="K28" s="522"/>
      <c r="L28" s="522"/>
      <c r="M28" s="522"/>
      <c r="N28" s="522"/>
      <c r="O28" s="522"/>
      <c r="P28" s="522"/>
      <c r="Q28" s="522"/>
      <c r="R28" s="522"/>
      <c r="S28" s="522"/>
    </row>
    <row r="29" spans="1:19">
      <c r="C29" s="522"/>
      <c r="D29" s="522"/>
      <c r="E29" s="522"/>
      <c r="F29" s="522"/>
      <c r="G29" s="522"/>
      <c r="H29" s="522"/>
      <c r="I29" s="522"/>
      <c r="J29" s="522"/>
      <c r="K29" s="522"/>
      <c r="L29" s="522"/>
      <c r="M29" s="522"/>
      <c r="N29" s="522"/>
      <c r="O29" s="522"/>
      <c r="P29" s="522"/>
      <c r="Q29" s="522"/>
      <c r="R29" s="522"/>
      <c r="S29" s="522"/>
    </row>
    <row r="30" spans="1:19">
      <c r="C30" s="522"/>
      <c r="D30" s="522"/>
      <c r="E30" s="522"/>
      <c r="F30" s="522"/>
      <c r="G30" s="522"/>
      <c r="H30" s="522"/>
      <c r="I30" s="522"/>
      <c r="J30" s="522"/>
      <c r="K30" s="522"/>
      <c r="L30" s="522"/>
      <c r="M30" s="522"/>
      <c r="N30" s="522"/>
      <c r="O30" s="522"/>
      <c r="P30" s="522"/>
      <c r="Q30" s="522"/>
      <c r="R30" s="522"/>
      <c r="S30" s="522"/>
    </row>
    <row r="31" spans="1:19">
      <c r="C31" s="522"/>
      <c r="D31" s="522"/>
      <c r="E31" s="522"/>
      <c r="F31" s="522"/>
      <c r="G31" s="522"/>
      <c r="H31" s="522"/>
      <c r="I31" s="522"/>
      <c r="J31" s="522"/>
      <c r="K31" s="522"/>
      <c r="L31" s="522"/>
      <c r="M31" s="522"/>
      <c r="N31" s="522"/>
      <c r="O31" s="522"/>
      <c r="P31" s="522"/>
      <c r="Q31" s="522"/>
      <c r="R31" s="522"/>
      <c r="S31" s="522"/>
    </row>
    <row r="32" spans="1:19">
      <c r="C32" s="522"/>
      <c r="D32" s="522"/>
      <c r="E32" s="522"/>
      <c r="F32" s="522"/>
      <c r="G32" s="522"/>
      <c r="H32" s="522"/>
      <c r="I32" s="522"/>
      <c r="J32" s="522"/>
      <c r="K32" s="522"/>
      <c r="L32" s="522"/>
      <c r="M32" s="522"/>
      <c r="N32" s="522"/>
      <c r="O32" s="522"/>
      <c r="P32" s="522"/>
      <c r="Q32" s="522"/>
      <c r="R32" s="522"/>
      <c r="S32" s="522"/>
    </row>
    <row r="33" spans="3:19">
      <c r="C33" s="522"/>
      <c r="D33" s="522"/>
      <c r="E33" s="522"/>
      <c r="F33" s="522"/>
      <c r="G33" s="522"/>
      <c r="H33" s="522"/>
      <c r="I33" s="522"/>
      <c r="J33" s="522"/>
      <c r="K33" s="522"/>
      <c r="L33" s="522"/>
      <c r="M33" s="522"/>
      <c r="N33" s="522"/>
      <c r="O33" s="522"/>
      <c r="P33" s="522"/>
      <c r="Q33" s="522"/>
      <c r="R33" s="522"/>
      <c r="S33" s="522"/>
    </row>
    <row r="34" spans="3:19">
      <c r="C34" s="522"/>
      <c r="D34" s="522"/>
      <c r="E34" s="522"/>
      <c r="F34" s="522"/>
      <c r="G34" s="522"/>
      <c r="H34" s="522"/>
      <c r="I34" s="522"/>
      <c r="J34" s="522"/>
      <c r="K34" s="522"/>
      <c r="L34" s="522"/>
      <c r="M34" s="522"/>
      <c r="N34" s="522"/>
      <c r="O34" s="522"/>
      <c r="P34" s="522"/>
      <c r="Q34" s="522"/>
      <c r="R34" s="522"/>
      <c r="S34" s="522"/>
    </row>
    <row r="35" spans="3:19">
      <c r="C35" s="522"/>
      <c r="D35" s="522"/>
      <c r="E35" s="522"/>
      <c r="F35" s="522"/>
      <c r="G35" s="522"/>
      <c r="H35" s="522"/>
      <c r="I35" s="522"/>
      <c r="J35" s="522"/>
      <c r="K35" s="522"/>
      <c r="L35" s="522"/>
      <c r="M35" s="522"/>
      <c r="N35" s="522"/>
      <c r="O35" s="522"/>
      <c r="P35" s="522"/>
      <c r="Q35" s="522"/>
      <c r="R35" s="522"/>
      <c r="S35" s="522"/>
    </row>
    <row r="36" spans="3:19">
      <c r="C36" s="522"/>
      <c r="D36" s="522"/>
      <c r="E36" s="522"/>
      <c r="F36" s="522"/>
      <c r="G36" s="522"/>
      <c r="H36" s="522"/>
      <c r="I36" s="522"/>
      <c r="J36" s="522"/>
      <c r="K36" s="522"/>
      <c r="L36" s="522"/>
      <c r="M36" s="522"/>
      <c r="N36" s="522"/>
      <c r="O36" s="522"/>
      <c r="P36" s="522"/>
      <c r="Q36" s="522"/>
      <c r="R36" s="522"/>
      <c r="S36" s="522"/>
    </row>
    <row r="37" spans="3:19">
      <c r="C37" s="522"/>
      <c r="D37" s="522"/>
      <c r="E37" s="522"/>
      <c r="F37" s="522"/>
      <c r="G37" s="522"/>
      <c r="H37" s="522"/>
      <c r="I37" s="522"/>
      <c r="J37" s="522"/>
      <c r="K37" s="522"/>
      <c r="L37" s="522"/>
      <c r="M37" s="522"/>
      <c r="N37" s="522"/>
      <c r="O37" s="522"/>
      <c r="P37" s="522"/>
      <c r="Q37" s="522"/>
      <c r="R37" s="522"/>
      <c r="S37" s="522"/>
    </row>
    <row r="38" spans="3:19">
      <c r="C38" s="522"/>
      <c r="D38" s="522"/>
      <c r="E38" s="522"/>
      <c r="F38" s="522"/>
      <c r="G38" s="522"/>
      <c r="H38" s="522"/>
      <c r="I38" s="522"/>
      <c r="J38" s="522"/>
      <c r="K38" s="522"/>
      <c r="L38" s="522"/>
      <c r="M38" s="522"/>
      <c r="N38" s="522"/>
      <c r="O38" s="522"/>
      <c r="P38" s="522"/>
      <c r="Q38" s="522"/>
      <c r="R38" s="522"/>
      <c r="S38" s="522"/>
    </row>
    <row r="39" spans="3:19">
      <c r="C39" s="522"/>
      <c r="D39" s="522"/>
      <c r="E39" s="522"/>
      <c r="F39" s="522"/>
      <c r="G39" s="522"/>
      <c r="H39" s="522"/>
      <c r="I39" s="522"/>
      <c r="J39" s="522"/>
      <c r="K39" s="522"/>
      <c r="L39" s="522"/>
      <c r="M39" s="522"/>
      <c r="N39" s="522"/>
      <c r="O39" s="522"/>
      <c r="P39" s="522"/>
      <c r="Q39" s="522"/>
      <c r="R39" s="522"/>
      <c r="S39" s="522"/>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42"/>
  <sheetViews>
    <sheetView workbookViewId="0">
      <pane xSplit="2" ySplit="6" topLeftCell="C7" activePane="bottomRight" state="frozen"/>
      <selection pane="topRight" activeCell="C1" sqref="C1"/>
      <selection pane="bottomLeft" activeCell="A6" sqref="A6"/>
      <selection pane="bottomRight" activeCell="E12" sqref="E12"/>
    </sheetView>
  </sheetViews>
  <sheetFormatPr defaultColWidth="9.140625" defaultRowHeight="12.75"/>
  <cols>
    <col min="1" max="1" width="10.5703125" style="1" bestFit="1" customWidth="1"/>
    <col min="2" max="2" width="101.140625"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7109375" style="1" customWidth="1"/>
    <col min="10" max="10" width="21.5703125" style="1" customWidth="1"/>
    <col min="11" max="11" width="15.7109375" style="1" customWidth="1"/>
    <col min="12" max="12" width="13.28515625" style="1" customWidth="1"/>
    <col min="13" max="13" width="20.85546875" style="1" customWidth="1"/>
    <col min="14" max="14" width="19.28515625" style="1" customWidth="1"/>
    <col min="15" max="15" width="18.42578125" style="1" customWidth="1"/>
    <col min="16" max="16" width="19" style="1" customWidth="1"/>
    <col min="17" max="17" width="20.28515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5"/>
  </cols>
  <sheetData>
    <row r="1" spans="1:23">
      <c r="A1" s="1" t="s">
        <v>108</v>
      </c>
      <c r="B1" s="1" t="str">
        <f>Info!C2</f>
        <v>ს.ს "პროკრედიტ ბანკი"</v>
      </c>
    </row>
    <row r="2" spans="1:23">
      <c r="A2" s="1" t="s">
        <v>109</v>
      </c>
      <c r="B2" s="271">
        <f>'1. key ratios'!B2</f>
        <v>45107</v>
      </c>
    </row>
    <row r="4" spans="1:23" ht="27.75" thickBot="1">
      <c r="A4" s="1" t="s">
        <v>260</v>
      </c>
      <c r="B4" s="174" t="s">
        <v>295</v>
      </c>
      <c r="V4" s="132" t="s">
        <v>87</v>
      </c>
    </row>
    <row r="5" spans="1:23">
      <c r="A5" s="48"/>
      <c r="B5" s="49"/>
      <c r="C5" s="811" t="s">
        <v>116</v>
      </c>
      <c r="D5" s="812"/>
      <c r="E5" s="812"/>
      <c r="F5" s="812"/>
      <c r="G5" s="812"/>
      <c r="H5" s="812"/>
      <c r="I5" s="812"/>
      <c r="J5" s="812"/>
      <c r="K5" s="812"/>
      <c r="L5" s="813"/>
      <c r="M5" s="811" t="s">
        <v>117</v>
      </c>
      <c r="N5" s="812"/>
      <c r="O5" s="812"/>
      <c r="P5" s="812"/>
      <c r="Q5" s="812"/>
      <c r="R5" s="812"/>
      <c r="S5" s="813"/>
      <c r="T5" s="816" t="s">
        <v>293</v>
      </c>
      <c r="U5" s="816" t="s">
        <v>292</v>
      </c>
      <c r="V5" s="814" t="s">
        <v>118</v>
      </c>
    </row>
    <row r="6" spans="1:23" s="27" customFormat="1" ht="127.5">
      <c r="A6" s="65"/>
      <c r="B6" s="108"/>
      <c r="C6" s="46" t="s">
        <v>119</v>
      </c>
      <c r="D6" s="45" t="s">
        <v>120</v>
      </c>
      <c r="E6" s="44" t="s">
        <v>121</v>
      </c>
      <c r="F6" s="44" t="s">
        <v>287</v>
      </c>
      <c r="G6" s="45" t="s">
        <v>122</v>
      </c>
      <c r="H6" s="45" t="s">
        <v>123</v>
      </c>
      <c r="I6" s="45" t="s">
        <v>124</v>
      </c>
      <c r="J6" s="45" t="s">
        <v>153</v>
      </c>
      <c r="K6" s="45" t="s">
        <v>125</v>
      </c>
      <c r="L6" s="47" t="s">
        <v>126</v>
      </c>
      <c r="M6" s="46" t="s">
        <v>127</v>
      </c>
      <c r="N6" s="45" t="s">
        <v>128</v>
      </c>
      <c r="O6" s="45" t="s">
        <v>129</v>
      </c>
      <c r="P6" s="45" t="s">
        <v>130</v>
      </c>
      <c r="Q6" s="45" t="s">
        <v>131</v>
      </c>
      <c r="R6" s="45" t="s">
        <v>132</v>
      </c>
      <c r="S6" s="47" t="s">
        <v>133</v>
      </c>
      <c r="T6" s="817"/>
      <c r="U6" s="817"/>
      <c r="V6" s="815"/>
    </row>
    <row r="7" spans="1:23">
      <c r="A7" s="89">
        <v>1</v>
      </c>
      <c r="B7" s="106" t="s">
        <v>134</v>
      </c>
      <c r="C7" s="154"/>
      <c r="D7" s="152"/>
      <c r="E7" s="152"/>
      <c r="F7" s="152"/>
      <c r="G7" s="152"/>
      <c r="H7" s="152"/>
      <c r="I7" s="152"/>
      <c r="J7" s="152"/>
      <c r="K7" s="152"/>
      <c r="L7" s="155"/>
      <c r="M7" s="154"/>
      <c r="N7" s="152"/>
      <c r="O7" s="152">
        <v>188103052.51720402</v>
      </c>
      <c r="P7" s="152"/>
      <c r="Q7" s="152"/>
      <c r="R7" s="152"/>
      <c r="S7" s="155"/>
      <c r="T7" s="171">
        <v>188103052.51720402</v>
      </c>
      <c r="U7" s="170"/>
      <c r="V7" s="156">
        <f>SUM(C7:S7)</f>
        <v>188103052.51720402</v>
      </c>
      <c r="W7" s="525"/>
    </row>
    <row r="8" spans="1:23">
      <c r="A8" s="89">
        <v>2</v>
      </c>
      <c r="B8" s="106" t="s">
        <v>135</v>
      </c>
      <c r="C8" s="154"/>
      <c r="D8" s="152">
        <v>0</v>
      </c>
      <c r="E8" s="152"/>
      <c r="F8" s="152"/>
      <c r="G8" s="152"/>
      <c r="H8" s="152"/>
      <c r="I8" s="152"/>
      <c r="J8" s="152"/>
      <c r="K8" s="152"/>
      <c r="L8" s="155"/>
      <c r="M8" s="154"/>
      <c r="N8" s="152"/>
      <c r="O8" s="152">
        <v>0</v>
      </c>
      <c r="P8" s="152"/>
      <c r="Q8" s="152"/>
      <c r="R8" s="152"/>
      <c r="S8" s="155"/>
      <c r="T8" s="171">
        <v>0</v>
      </c>
      <c r="U8" s="170"/>
      <c r="V8" s="156">
        <f t="shared" ref="V8:V20" si="0">SUM(C8:S8)</f>
        <v>0</v>
      </c>
      <c r="W8" s="525"/>
    </row>
    <row r="9" spans="1:23">
      <c r="A9" s="89">
        <v>3</v>
      </c>
      <c r="B9" s="106" t="s">
        <v>136</v>
      </c>
      <c r="C9" s="154"/>
      <c r="D9" s="152">
        <v>0</v>
      </c>
      <c r="E9" s="152"/>
      <c r="F9" s="152"/>
      <c r="G9" s="152"/>
      <c r="H9" s="152"/>
      <c r="I9" s="152"/>
      <c r="J9" s="152"/>
      <c r="K9" s="152"/>
      <c r="L9" s="155"/>
      <c r="M9" s="154"/>
      <c r="N9" s="152"/>
      <c r="O9" s="152">
        <v>0</v>
      </c>
      <c r="P9" s="152"/>
      <c r="Q9" s="152"/>
      <c r="R9" s="152"/>
      <c r="S9" s="155"/>
      <c r="T9" s="171">
        <v>0</v>
      </c>
      <c r="U9" s="170"/>
      <c r="V9" s="156">
        <f>SUM(C9:S9)</f>
        <v>0</v>
      </c>
      <c r="W9" s="525"/>
    </row>
    <row r="10" spans="1:23">
      <c r="A10" s="89">
        <v>4</v>
      </c>
      <c r="B10" s="106" t="s">
        <v>137</v>
      </c>
      <c r="C10" s="154"/>
      <c r="D10" s="152">
        <v>0</v>
      </c>
      <c r="E10" s="152"/>
      <c r="F10" s="152"/>
      <c r="G10" s="152"/>
      <c r="H10" s="152"/>
      <c r="I10" s="152"/>
      <c r="J10" s="152"/>
      <c r="K10" s="152"/>
      <c r="L10" s="155"/>
      <c r="M10" s="154"/>
      <c r="N10" s="152"/>
      <c r="O10" s="152">
        <v>0</v>
      </c>
      <c r="P10" s="152"/>
      <c r="Q10" s="152"/>
      <c r="R10" s="152"/>
      <c r="S10" s="155"/>
      <c r="T10" s="171">
        <v>0</v>
      </c>
      <c r="U10" s="170"/>
      <c r="V10" s="156">
        <f t="shared" si="0"/>
        <v>0</v>
      </c>
      <c r="W10" s="525"/>
    </row>
    <row r="11" spans="1:23">
      <c r="A11" s="89">
        <v>5</v>
      </c>
      <c r="B11" s="106" t="s">
        <v>942</v>
      </c>
      <c r="C11" s="154"/>
      <c r="D11" s="152">
        <v>0</v>
      </c>
      <c r="E11" s="152"/>
      <c r="F11" s="152"/>
      <c r="G11" s="152"/>
      <c r="H11" s="152"/>
      <c r="I11" s="152"/>
      <c r="J11" s="152"/>
      <c r="K11" s="152"/>
      <c r="L11" s="155"/>
      <c r="M11" s="154"/>
      <c r="N11" s="152"/>
      <c r="O11" s="152">
        <v>0</v>
      </c>
      <c r="P11" s="152"/>
      <c r="Q11" s="152"/>
      <c r="R11" s="152"/>
      <c r="S11" s="155"/>
      <c r="T11" s="171">
        <v>0</v>
      </c>
      <c r="U11" s="170"/>
      <c r="V11" s="156">
        <f t="shared" si="0"/>
        <v>0</v>
      </c>
      <c r="W11" s="525"/>
    </row>
    <row r="12" spans="1:23">
      <c r="A12" s="89">
        <v>6</v>
      </c>
      <c r="B12" s="106" t="s">
        <v>138</v>
      </c>
      <c r="C12" s="154"/>
      <c r="D12" s="152">
        <v>0</v>
      </c>
      <c r="E12" s="152"/>
      <c r="F12" s="152"/>
      <c r="G12" s="152"/>
      <c r="H12" s="152"/>
      <c r="I12" s="152"/>
      <c r="J12" s="152"/>
      <c r="K12" s="152"/>
      <c r="L12" s="155"/>
      <c r="M12" s="154"/>
      <c r="N12" s="152"/>
      <c r="O12" s="152">
        <v>0</v>
      </c>
      <c r="P12" s="152"/>
      <c r="Q12" s="152"/>
      <c r="R12" s="152"/>
      <c r="S12" s="155"/>
      <c r="T12" s="171">
        <v>0</v>
      </c>
      <c r="U12" s="170"/>
      <c r="V12" s="156">
        <f t="shared" si="0"/>
        <v>0</v>
      </c>
      <c r="W12" s="525"/>
    </row>
    <row r="13" spans="1:23">
      <c r="A13" s="89">
        <v>7</v>
      </c>
      <c r="B13" s="106" t="s">
        <v>71</v>
      </c>
      <c r="C13" s="154"/>
      <c r="D13" s="152">
        <v>2809218.2938000001</v>
      </c>
      <c r="E13" s="152"/>
      <c r="F13" s="152"/>
      <c r="G13" s="152"/>
      <c r="H13" s="152"/>
      <c r="I13" s="152"/>
      <c r="J13" s="152"/>
      <c r="K13" s="152"/>
      <c r="L13" s="155"/>
      <c r="M13" s="154"/>
      <c r="N13" s="152"/>
      <c r="O13" s="152">
        <v>59640691.141300008</v>
      </c>
      <c r="P13" s="152"/>
      <c r="Q13" s="152"/>
      <c r="R13" s="152"/>
      <c r="S13" s="155"/>
      <c r="T13" s="171">
        <v>61721339.380500011</v>
      </c>
      <c r="U13" s="170">
        <v>728570.05460000003</v>
      </c>
      <c r="V13" s="156">
        <f t="shared" si="0"/>
        <v>62449909.435100004</v>
      </c>
      <c r="W13" s="525"/>
    </row>
    <row r="14" spans="1:23">
      <c r="A14" s="89">
        <v>8</v>
      </c>
      <c r="B14" s="106" t="s">
        <v>72</v>
      </c>
      <c r="C14" s="154"/>
      <c r="D14" s="152">
        <v>382301.35249999998</v>
      </c>
      <c r="E14" s="152"/>
      <c r="F14" s="152"/>
      <c r="G14" s="152"/>
      <c r="H14" s="152"/>
      <c r="I14" s="152"/>
      <c r="J14" s="152"/>
      <c r="K14" s="152"/>
      <c r="L14" s="155"/>
      <c r="M14" s="154"/>
      <c r="N14" s="152"/>
      <c r="O14" s="152">
        <v>4513372.6764000002</v>
      </c>
      <c r="P14" s="152"/>
      <c r="Q14" s="152"/>
      <c r="R14" s="152"/>
      <c r="S14" s="155"/>
      <c r="T14" s="171">
        <v>4895674.0289000003</v>
      </c>
      <c r="U14" s="170"/>
      <c r="V14" s="156">
        <f t="shared" si="0"/>
        <v>4895674.0289000003</v>
      </c>
      <c r="W14" s="525"/>
    </row>
    <row r="15" spans="1:23">
      <c r="A15" s="89">
        <v>9</v>
      </c>
      <c r="B15" s="106" t="s">
        <v>943</v>
      </c>
      <c r="C15" s="154"/>
      <c r="D15" s="152">
        <v>0</v>
      </c>
      <c r="E15" s="152"/>
      <c r="F15" s="152"/>
      <c r="G15" s="152"/>
      <c r="H15" s="152"/>
      <c r="I15" s="152"/>
      <c r="J15" s="152"/>
      <c r="K15" s="152"/>
      <c r="L15" s="155"/>
      <c r="M15" s="154"/>
      <c r="N15" s="152"/>
      <c r="O15" s="152">
        <v>0</v>
      </c>
      <c r="P15" s="152"/>
      <c r="Q15" s="152"/>
      <c r="R15" s="152"/>
      <c r="S15" s="155"/>
      <c r="T15" s="171">
        <v>0</v>
      </c>
      <c r="U15" s="170"/>
      <c r="V15" s="156">
        <f t="shared" si="0"/>
        <v>0</v>
      </c>
      <c r="W15" s="525"/>
    </row>
    <row r="16" spans="1:23">
      <c r="A16" s="89">
        <v>10</v>
      </c>
      <c r="B16" s="106" t="s">
        <v>67</v>
      </c>
      <c r="C16" s="154"/>
      <c r="D16" s="152">
        <v>0</v>
      </c>
      <c r="E16" s="152"/>
      <c r="F16" s="152"/>
      <c r="G16" s="152"/>
      <c r="H16" s="152"/>
      <c r="I16" s="152"/>
      <c r="J16" s="152"/>
      <c r="K16" s="152"/>
      <c r="L16" s="155"/>
      <c r="M16" s="154"/>
      <c r="N16" s="152"/>
      <c r="O16" s="152">
        <v>0</v>
      </c>
      <c r="P16" s="152"/>
      <c r="Q16" s="152"/>
      <c r="R16" s="152"/>
      <c r="S16" s="155"/>
      <c r="T16" s="171">
        <v>0</v>
      </c>
      <c r="U16" s="170"/>
      <c r="V16" s="156">
        <f t="shared" si="0"/>
        <v>0</v>
      </c>
      <c r="W16" s="525"/>
    </row>
    <row r="17" spans="1:23">
      <c r="A17" s="89">
        <v>11</v>
      </c>
      <c r="B17" s="106" t="s">
        <v>68</v>
      </c>
      <c r="C17" s="154"/>
      <c r="D17" s="152">
        <v>0</v>
      </c>
      <c r="E17" s="152"/>
      <c r="F17" s="152"/>
      <c r="G17" s="152"/>
      <c r="H17" s="152"/>
      <c r="I17" s="152"/>
      <c r="J17" s="152"/>
      <c r="K17" s="152"/>
      <c r="L17" s="155"/>
      <c r="M17" s="154"/>
      <c r="N17" s="152"/>
      <c r="O17" s="152">
        <v>0</v>
      </c>
      <c r="P17" s="152"/>
      <c r="Q17" s="152"/>
      <c r="R17" s="152"/>
      <c r="S17" s="155"/>
      <c r="T17" s="171">
        <v>0</v>
      </c>
      <c r="U17" s="170"/>
      <c r="V17" s="156">
        <f t="shared" si="0"/>
        <v>0</v>
      </c>
      <c r="W17" s="525"/>
    </row>
    <row r="18" spans="1:23">
      <c r="A18" s="89">
        <v>12</v>
      </c>
      <c r="B18" s="106" t="s">
        <v>69</v>
      </c>
      <c r="C18" s="154"/>
      <c r="D18" s="152">
        <v>0</v>
      </c>
      <c r="E18" s="152"/>
      <c r="F18" s="152"/>
      <c r="G18" s="152"/>
      <c r="H18" s="152"/>
      <c r="I18" s="152"/>
      <c r="J18" s="152"/>
      <c r="K18" s="152"/>
      <c r="L18" s="155"/>
      <c r="M18" s="154"/>
      <c r="N18" s="152"/>
      <c r="O18" s="152">
        <v>0</v>
      </c>
      <c r="P18" s="152"/>
      <c r="Q18" s="152"/>
      <c r="R18" s="152"/>
      <c r="S18" s="155"/>
      <c r="T18" s="171">
        <v>0</v>
      </c>
      <c r="U18" s="170"/>
      <c r="V18" s="156">
        <f t="shared" si="0"/>
        <v>0</v>
      </c>
      <c r="W18" s="525"/>
    </row>
    <row r="19" spans="1:23">
      <c r="A19" s="89">
        <v>13</v>
      </c>
      <c r="B19" s="106" t="s">
        <v>70</v>
      </c>
      <c r="C19" s="154"/>
      <c r="D19" s="152">
        <v>0</v>
      </c>
      <c r="E19" s="152"/>
      <c r="F19" s="152"/>
      <c r="G19" s="152"/>
      <c r="H19" s="152"/>
      <c r="I19" s="152"/>
      <c r="J19" s="152"/>
      <c r="K19" s="152"/>
      <c r="L19" s="155"/>
      <c r="M19" s="154"/>
      <c r="N19" s="152"/>
      <c r="O19" s="152">
        <v>0</v>
      </c>
      <c r="P19" s="152"/>
      <c r="Q19" s="152"/>
      <c r="R19" s="152"/>
      <c r="S19" s="155"/>
      <c r="T19" s="171">
        <v>0</v>
      </c>
      <c r="U19" s="170"/>
      <c r="V19" s="156">
        <f t="shared" si="0"/>
        <v>0</v>
      </c>
      <c r="W19" s="525"/>
    </row>
    <row r="20" spans="1:23">
      <c r="A20" s="89">
        <v>14</v>
      </c>
      <c r="B20" s="106" t="s">
        <v>154</v>
      </c>
      <c r="C20" s="154"/>
      <c r="D20" s="152">
        <v>0</v>
      </c>
      <c r="E20" s="152"/>
      <c r="F20" s="152"/>
      <c r="G20" s="152"/>
      <c r="H20" s="152"/>
      <c r="I20" s="152"/>
      <c r="J20" s="152"/>
      <c r="K20" s="152"/>
      <c r="L20" s="155"/>
      <c r="M20" s="154"/>
      <c r="N20" s="152"/>
      <c r="O20" s="152">
        <v>0</v>
      </c>
      <c r="P20" s="152"/>
      <c r="Q20" s="152"/>
      <c r="R20" s="152"/>
      <c r="S20" s="155"/>
      <c r="T20" s="171">
        <v>0</v>
      </c>
      <c r="U20" s="170"/>
      <c r="V20" s="156">
        <f t="shared" si="0"/>
        <v>0</v>
      </c>
      <c r="W20" s="525"/>
    </row>
    <row r="21" spans="1:23" ht="13.5" thickBot="1">
      <c r="A21" s="50"/>
      <c r="B21" s="51" t="s">
        <v>66</v>
      </c>
      <c r="C21" s="157">
        <f>SUM(C7:C20)</f>
        <v>0</v>
      </c>
      <c r="D21" s="153">
        <f t="shared" ref="D21:V21" si="1">SUM(D7:D20)</f>
        <v>3191519.6463000001</v>
      </c>
      <c r="E21" s="153">
        <f t="shared" si="1"/>
        <v>0</v>
      </c>
      <c r="F21" s="153">
        <f t="shared" si="1"/>
        <v>0</v>
      </c>
      <c r="G21" s="153">
        <f t="shared" si="1"/>
        <v>0</v>
      </c>
      <c r="H21" s="153">
        <f t="shared" si="1"/>
        <v>0</v>
      </c>
      <c r="I21" s="153">
        <f t="shared" si="1"/>
        <v>0</v>
      </c>
      <c r="J21" s="153">
        <f t="shared" si="1"/>
        <v>0</v>
      </c>
      <c r="K21" s="153">
        <f t="shared" si="1"/>
        <v>0</v>
      </c>
      <c r="L21" s="158">
        <f t="shared" si="1"/>
        <v>0</v>
      </c>
      <c r="M21" s="157">
        <f t="shared" si="1"/>
        <v>0</v>
      </c>
      <c r="N21" s="153">
        <f t="shared" si="1"/>
        <v>0</v>
      </c>
      <c r="O21" s="153">
        <f t="shared" si="1"/>
        <v>252257116.33490402</v>
      </c>
      <c r="P21" s="153">
        <f t="shared" si="1"/>
        <v>0</v>
      </c>
      <c r="Q21" s="153">
        <f t="shared" si="1"/>
        <v>0</v>
      </c>
      <c r="R21" s="153">
        <f t="shared" si="1"/>
        <v>0</v>
      </c>
      <c r="S21" s="158">
        <f t="shared" si="1"/>
        <v>0</v>
      </c>
      <c r="T21" s="158">
        <f>SUM(T7:T20)</f>
        <v>254720065.92660403</v>
      </c>
      <c r="U21" s="158">
        <f t="shared" si="1"/>
        <v>728570.05460000003</v>
      </c>
      <c r="V21" s="159">
        <f t="shared" si="1"/>
        <v>255448635.981204</v>
      </c>
      <c r="W21" s="525"/>
    </row>
    <row r="23" spans="1:23">
      <c r="C23" s="522"/>
      <c r="D23" s="522"/>
      <c r="E23" s="522"/>
      <c r="F23" s="522"/>
      <c r="G23" s="522"/>
      <c r="H23" s="522"/>
      <c r="I23" s="522"/>
      <c r="J23" s="522"/>
      <c r="K23" s="522"/>
      <c r="L23" s="522"/>
      <c r="M23" s="522"/>
      <c r="N23" s="522"/>
      <c r="O23" s="522"/>
      <c r="P23" s="522"/>
      <c r="Q23" s="522"/>
      <c r="R23" s="522"/>
      <c r="S23" s="522"/>
      <c r="T23" s="522"/>
      <c r="U23" s="522"/>
      <c r="V23" s="522"/>
    </row>
    <row r="24" spans="1:23">
      <c r="C24" s="522"/>
      <c r="D24" s="522"/>
      <c r="E24" s="522"/>
      <c r="F24" s="522"/>
      <c r="G24" s="522"/>
      <c r="H24" s="522"/>
      <c r="I24" s="522"/>
      <c r="J24" s="522"/>
      <c r="K24" s="522"/>
      <c r="L24" s="522"/>
      <c r="M24" s="522"/>
      <c r="N24" s="522"/>
      <c r="O24" s="522"/>
      <c r="P24" s="522"/>
      <c r="Q24" s="522"/>
      <c r="R24" s="522"/>
      <c r="S24" s="522"/>
      <c r="T24" s="522"/>
      <c r="U24" s="522"/>
      <c r="V24" s="522"/>
    </row>
    <row r="25" spans="1:23">
      <c r="C25" s="522"/>
      <c r="D25" s="522"/>
      <c r="E25" s="522"/>
      <c r="F25" s="522"/>
      <c r="G25" s="522"/>
      <c r="H25" s="522"/>
      <c r="I25" s="522"/>
      <c r="J25" s="522"/>
      <c r="K25" s="522"/>
      <c r="L25" s="522"/>
      <c r="M25" s="522"/>
      <c r="N25" s="522"/>
      <c r="O25" s="522"/>
      <c r="P25" s="522"/>
      <c r="Q25" s="522"/>
      <c r="R25" s="522"/>
      <c r="S25" s="522"/>
      <c r="T25" s="522"/>
      <c r="U25" s="522"/>
      <c r="V25" s="522"/>
    </row>
    <row r="26" spans="1:23">
      <c r="C26" s="522"/>
      <c r="D26" s="522"/>
      <c r="E26" s="522"/>
      <c r="F26" s="522"/>
      <c r="G26" s="522"/>
      <c r="H26" s="522"/>
      <c r="I26" s="522"/>
      <c r="J26" s="522"/>
      <c r="K26" s="522"/>
      <c r="L26" s="522"/>
      <c r="M26" s="522"/>
      <c r="N26" s="522"/>
      <c r="O26" s="522"/>
      <c r="P26" s="522"/>
      <c r="Q26" s="522"/>
      <c r="R26" s="522"/>
      <c r="S26" s="522"/>
      <c r="T26" s="522"/>
      <c r="U26" s="522"/>
      <c r="V26" s="522"/>
    </row>
    <row r="27" spans="1:23">
      <c r="C27" s="522"/>
      <c r="D27" s="522"/>
      <c r="E27" s="522"/>
      <c r="F27" s="522"/>
      <c r="G27" s="522"/>
      <c r="H27" s="522"/>
      <c r="I27" s="522"/>
      <c r="J27" s="522"/>
      <c r="K27" s="522"/>
      <c r="L27" s="522"/>
      <c r="M27" s="522"/>
      <c r="N27" s="522"/>
      <c r="O27" s="522"/>
      <c r="P27" s="522"/>
      <c r="Q27" s="522"/>
      <c r="R27" s="522"/>
      <c r="S27" s="522"/>
      <c r="T27" s="522"/>
      <c r="U27" s="522"/>
      <c r="V27" s="522"/>
    </row>
    <row r="28" spans="1:23">
      <c r="C28" s="522"/>
      <c r="D28" s="522"/>
      <c r="E28" s="522"/>
      <c r="F28" s="522"/>
      <c r="G28" s="522"/>
      <c r="H28" s="522"/>
      <c r="I28" s="522"/>
      <c r="J28" s="522"/>
      <c r="K28" s="522"/>
      <c r="L28" s="522"/>
      <c r="M28" s="522"/>
      <c r="N28" s="522"/>
      <c r="O28" s="522"/>
      <c r="P28" s="522"/>
      <c r="Q28" s="522"/>
      <c r="R28" s="522"/>
      <c r="S28" s="522"/>
      <c r="T28" s="522"/>
      <c r="U28" s="522"/>
      <c r="V28" s="522"/>
    </row>
    <row r="29" spans="1:23">
      <c r="C29" s="522"/>
      <c r="D29" s="522"/>
      <c r="E29" s="522"/>
      <c r="F29" s="522"/>
      <c r="G29" s="522"/>
      <c r="H29" s="522"/>
      <c r="I29" s="522"/>
      <c r="J29" s="522"/>
      <c r="K29" s="522"/>
      <c r="L29" s="522"/>
      <c r="M29" s="522"/>
      <c r="N29" s="522"/>
      <c r="O29" s="522"/>
      <c r="P29" s="522"/>
      <c r="Q29" s="522"/>
      <c r="R29" s="522"/>
      <c r="S29" s="522"/>
      <c r="T29" s="522"/>
      <c r="U29" s="522"/>
      <c r="V29" s="522"/>
    </row>
    <row r="30" spans="1:23">
      <c r="C30" s="522"/>
      <c r="D30" s="522"/>
      <c r="E30" s="522"/>
      <c r="F30" s="522"/>
      <c r="G30" s="522"/>
      <c r="H30" s="522"/>
      <c r="I30" s="522"/>
      <c r="J30" s="522"/>
      <c r="K30" s="522"/>
      <c r="L30" s="522"/>
      <c r="M30" s="522"/>
      <c r="N30" s="522"/>
      <c r="O30" s="522"/>
      <c r="P30" s="522"/>
      <c r="Q30" s="522"/>
      <c r="R30" s="522"/>
      <c r="S30" s="522"/>
      <c r="T30" s="522"/>
      <c r="U30" s="522"/>
      <c r="V30" s="522"/>
    </row>
    <row r="31" spans="1:23">
      <c r="C31" s="522"/>
      <c r="D31" s="522"/>
      <c r="E31" s="522"/>
      <c r="F31" s="522"/>
      <c r="G31" s="522"/>
      <c r="H31" s="522"/>
      <c r="I31" s="522"/>
      <c r="J31" s="522"/>
      <c r="K31" s="522"/>
      <c r="L31" s="522"/>
      <c r="M31" s="522"/>
      <c r="N31" s="522"/>
      <c r="O31" s="522"/>
      <c r="P31" s="522"/>
      <c r="Q31" s="522"/>
      <c r="R31" s="522"/>
      <c r="S31" s="522"/>
      <c r="T31" s="522"/>
      <c r="U31" s="522"/>
      <c r="V31" s="522"/>
    </row>
    <row r="32" spans="1:23">
      <c r="C32" s="522"/>
      <c r="D32" s="522"/>
      <c r="E32" s="522"/>
      <c r="F32" s="522"/>
      <c r="G32" s="522"/>
      <c r="H32" s="522"/>
      <c r="I32" s="522"/>
      <c r="J32" s="522"/>
      <c r="K32" s="522"/>
      <c r="L32" s="522"/>
      <c r="M32" s="522"/>
      <c r="N32" s="522"/>
      <c r="O32" s="522"/>
      <c r="P32" s="522"/>
      <c r="Q32" s="522"/>
      <c r="R32" s="522"/>
      <c r="S32" s="522"/>
      <c r="T32" s="522"/>
      <c r="U32" s="522"/>
      <c r="V32" s="522"/>
    </row>
    <row r="33" spans="3:22">
      <c r="C33" s="522"/>
      <c r="D33" s="522"/>
      <c r="E33" s="522"/>
      <c r="F33" s="522"/>
      <c r="G33" s="522"/>
      <c r="H33" s="522"/>
      <c r="I33" s="522"/>
      <c r="J33" s="522"/>
      <c r="K33" s="522"/>
      <c r="L33" s="522"/>
      <c r="M33" s="522"/>
      <c r="N33" s="522"/>
      <c r="O33" s="522"/>
      <c r="P33" s="522"/>
      <c r="Q33" s="522"/>
      <c r="R33" s="522"/>
      <c r="S33" s="522"/>
      <c r="T33" s="522"/>
      <c r="U33" s="522"/>
      <c r="V33" s="522"/>
    </row>
    <row r="34" spans="3:22">
      <c r="C34" s="522"/>
      <c r="D34" s="522"/>
      <c r="E34" s="522"/>
      <c r="F34" s="522"/>
      <c r="G34" s="522"/>
      <c r="H34" s="522"/>
      <c r="I34" s="522"/>
      <c r="J34" s="522"/>
      <c r="K34" s="522"/>
      <c r="L34" s="522"/>
      <c r="M34" s="522"/>
      <c r="N34" s="522"/>
      <c r="O34" s="522"/>
      <c r="P34" s="522"/>
      <c r="Q34" s="522"/>
      <c r="R34" s="522"/>
      <c r="S34" s="522"/>
      <c r="T34" s="522"/>
      <c r="U34" s="522"/>
      <c r="V34" s="522"/>
    </row>
    <row r="35" spans="3:22">
      <c r="C35" s="522"/>
      <c r="D35" s="522"/>
      <c r="E35" s="522"/>
      <c r="F35" s="522"/>
      <c r="G35" s="522"/>
      <c r="H35" s="522"/>
      <c r="I35" s="522"/>
      <c r="J35" s="522"/>
      <c r="K35" s="522"/>
      <c r="L35" s="522"/>
      <c r="M35" s="522"/>
      <c r="N35" s="522"/>
      <c r="O35" s="522"/>
      <c r="P35" s="522"/>
      <c r="Q35" s="522"/>
      <c r="R35" s="522"/>
      <c r="S35" s="522"/>
      <c r="T35" s="522"/>
      <c r="U35" s="522"/>
      <c r="V35" s="522"/>
    </row>
    <row r="36" spans="3:22">
      <c r="C36" s="522"/>
      <c r="D36" s="522"/>
      <c r="E36" s="522"/>
      <c r="F36" s="522"/>
      <c r="G36" s="522"/>
      <c r="H36" s="522"/>
      <c r="I36" s="522"/>
      <c r="J36" s="522"/>
      <c r="K36" s="522"/>
      <c r="L36" s="522"/>
      <c r="M36" s="522"/>
      <c r="N36" s="522"/>
      <c r="O36" s="522"/>
      <c r="P36" s="522"/>
      <c r="Q36" s="522"/>
      <c r="R36" s="522"/>
      <c r="S36" s="522"/>
      <c r="T36" s="522"/>
      <c r="U36" s="522"/>
      <c r="V36" s="522"/>
    </row>
    <row r="37" spans="3:22">
      <c r="C37" s="522"/>
      <c r="D37" s="522"/>
      <c r="E37" s="522"/>
      <c r="F37" s="522"/>
      <c r="G37" s="522"/>
      <c r="H37" s="522"/>
      <c r="I37" s="522"/>
      <c r="J37" s="522"/>
      <c r="K37" s="522"/>
      <c r="L37" s="522"/>
      <c r="M37" s="522"/>
      <c r="N37" s="522"/>
      <c r="O37" s="522"/>
      <c r="P37" s="522"/>
      <c r="Q37" s="522"/>
      <c r="R37" s="522"/>
      <c r="S37" s="522"/>
      <c r="T37" s="522"/>
      <c r="U37" s="522"/>
      <c r="V37" s="522"/>
    </row>
    <row r="38" spans="3:22">
      <c r="C38" s="522"/>
      <c r="D38" s="522"/>
      <c r="E38" s="522"/>
      <c r="F38" s="522"/>
      <c r="G38" s="522"/>
      <c r="H38" s="522"/>
      <c r="I38" s="522"/>
      <c r="J38" s="522"/>
      <c r="K38" s="522"/>
      <c r="L38" s="522"/>
      <c r="M38" s="522"/>
      <c r="N38" s="522"/>
      <c r="O38" s="522"/>
      <c r="P38" s="522"/>
      <c r="Q38" s="522"/>
      <c r="R38" s="522"/>
      <c r="S38" s="522"/>
      <c r="T38" s="522"/>
      <c r="U38" s="522"/>
      <c r="V38" s="522"/>
    </row>
    <row r="39" spans="3:22">
      <c r="C39" s="522"/>
      <c r="D39" s="522"/>
      <c r="E39" s="522"/>
      <c r="F39" s="522"/>
      <c r="G39" s="522"/>
      <c r="H39" s="522"/>
      <c r="I39" s="522"/>
      <c r="J39" s="522"/>
      <c r="K39" s="522"/>
      <c r="L39" s="522"/>
      <c r="M39" s="522"/>
      <c r="N39" s="522"/>
      <c r="O39" s="522"/>
      <c r="P39" s="522"/>
      <c r="Q39" s="522"/>
      <c r="R39" s="522"/>
      <c r="S39" s="522"/>
      <c r="T39" s="522"/>
      <c r="U39" s="522"/>
      <c r="V39" s="522"/>
    </row>
    <row r="40" spans="3:22">
      <c r="C40" s="522"/>
      <c r="D40" s="522"/>
      <c r="E40" s="522"/>
      <c r="F40" s="522"/>
      <c r="G40" s="522"/>
      <c r="H40" s="522"/>
      <c r="I40" s="522"/>
      <c r="J40" s="522"/>
      <c r="K40" s="522"/>
      <c r="L40" s="522"/>
      <c r="M40" s="522"/>
      <c r="N40" s="522"/>
      <c r="O40" s="522"/>
      <c r="P40" s="522"/>
      <c r="Q40" s="522"/>
      <c r="R40" s="522"/>
      <c r="S40" s="522"/>
      <c r="T40" s="522"/>
      <c r="U40" s="522"/>
      <c r="V40" s="522"/>
    </row>
    <row r="41" spans="3:22">
      <c r="C41" s="522"/>
      <c r="D41" s="522"/>
      <c r="E41" s="522"/>
      <c r="F41" s="522"/>
      <c r="G41" s="522"/>
      <c r="H41" s="522"/>
      <c r="I41" s="522"/>
      <c r="J41" s="522"/>
      <c r="K41" s="522"/>
      <c r="L41" s="522"/>
      <c r="M41" s="522"/>
      <c r="N41" s="522"/>
      <c r="O41" s="522"/>
      <c r="P41" s="522"/>
      <c r="Q41" s="522"/>
      <c r="R41" s="522"/>
      <c r="S41" s="522"/>
      <c r="T41" s="522"/>
      <c r="U41" s="522"/>
      <c r="V41" s="522"/>
    </row>
    <row r="42" spans="3:22">
      <c r="C42" s="522"/>
      <c r="D42" s="522"/>
      <c r="E42" s="522"/>
      <c r="F42" s="522"/>
      <c r="G42" s="522"/>
      <c r="H42" s="522"/>
      <c r="I42" s="522"/>
      <c r="J42" s="522"/>
      <c r="K42" s="522"/>
      <c r="L42" s="522"/>
      <c r="M42" s="522"/>
      <c r="N42" s="522"/>
      <c r="O42" s="522"/>
      <c r="P42" s="522"/>
      <c r="Q42" s="522"/>
      <c r="R42" s="522"/>
      <c r="S42" s="522"/>
      <c r="T42" s="522"/>
      <c r="U42" s="522"/>
      <c r="V42" s="522"/>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60"/>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G27" sqref="G27"/>
    </sheetView>
  </sheetViews>
  <sheetFormatPr defaultColWidth="9.140625" defaultRowHeight="12.75"/>
  <cols>
    <col min="1" max="1" width="10.5703125" style="1" bestFit="1" customWidth="1"/>
    <col min="2" max="2" width="101.85546875" style="1" customWidth="1"/>
    <col min="3" max="3" width="13.7109375" style="1" customWidth="1"/>
    <col min="4" max="4" width="14.85546875" style="1" bestFit="1" customWidth="1"/>
    <col min="5" max="5" width="17.7109375" style="1" customWidth="1"/>
    <col min="6" max="6" width="21.28515625" style="1" customWidth="1"/>
    <col min="7" max="7" width="22.85546875" style="1" customWidth="1"/>
    <col min="8" max="8" width="15.28515625" style="1" customWidth="1"/>
    <col min="9" max="9" width="9.85546875" style="5" bestFit="1" customWidth="1"/>
    <col min="10" max="16384" width="9.140625" style="5"/>
  </cols>
  <sheetData>
    <row r="1" spans="1:9">
      <c r="A1" s="1" t="s">
        <v>108</v>
      </c>
      <c r="B1" s="1" t="str">
        <f>Info!C2</f>
        <v>ს.ს "პროკრედიტ ბანკი"</v>
      </c>
    </row>
    <row r="2" spans="1:9">
      <c r="A2" s="1" t="s">
        <v>109</v>
      </c>
      <c r="B2" s="271">
        <f>'1. key ratios'!B2</f>
        <v>45107</v>
      </c>
    </row>
    <row r="4" spans="1:9" ht="13.5" thickBot="1">
      <c r="A4" s="1" t="s">
        <v>261</v>
      </c>
      <c r="B4" s="19" t="s">
        <v>296</v>
      </c>
    </row>
    <row r="5" spans="1:9">
      <c r="A5" s="48"/>
      <c r="B5" s="87"/>
      <c r="C5" s="91" t="s">
        <v>0</v>
      </c>
      <c r="D5" s="91" t="s">
        <v>1</v>
      </c>
      <c r="E5" s="91" t="s">
        <v>2</v>
      </c>
      <c r="F5" s="91" t="s">
        <v>3</v>
      </c>
      <c r="G5" s="169" t="s">
        <v>4</v>
      </c>
      <c r="H5" s="92" t="s">
        <v>5</v>
      </c>
      <c r="I5" s="15"/>
    </row>
    <row r="6" spans="1:9" ht="15" customHeight="1">
      <c r="A6" s="86"/>
      <c r="B6" s="13"/>
      <c r="C6" s="809" t="s">
        <v>288</v>
      </c>
      <c r="D6" s="820" t="s">
        <v>309</v>
      </c>
      <c r="E6" s="821"/>
      <c r="F6" s="809" t="s">
        <v>315</v>
      </c>
      <c r="G6" s="809" t="s">
        <v>316</v>
      </c>
      <c r="H6" s="818" t="s">
        <v>290</v>
      </c>
      <c r="I6" s="15"/>
    </row>
    <row r="7" spans="1:9" ht="63.75">
      <c r="A7" s="86"/>
      <c r="B7" s="13"/>
      <c r="C7" s="810"/>
      <c r="D7" s="172" t="s">
        <v>291</v>
      </c>
      <c r="E7" s="172" t="s">
        <v>289</v>
      </c>
      <c r="F7" s="810"/>
      <c r="G7" s="810"/>
      <c r="H7" s="819"/>
      <c r="I7" s="15"/>
    </row>
    <row r="8" spans="1:9">
      <c r="A8" s="41">
        <v>1</v>
      </c>
      <c r="B8" s="106" t="s">
        <v>134</v>
      </c>
      <c r="C8" s="704">
        <v>353411040.11720401</v>
      </c>
      <c r="D8" s="704"/>
      <c r="E8" s="704"/>
      <c r="F8" s="704">
        <v>188103052.51720402</v>
      </c>
      <c r="G8" s="705">
        <v>0</v>
      </c>
      <c r="H8" s="706">
        <v>0</v>
      </c>
      <c r="I8" s="525"/>
    </row>
    <row r="9" spans="1:9" ht="15" customHeight="1">
      <c r="A9" s="41">
        <v>2</v>
      </c>
      <c r="B9" s="106" t="s">
        <v>135</v>
      </c>
      <c r="C9" s="704">
        <v>0</v>
      </c>
      <c r="D9" s="704"/>
      <c r="E9" s="704"/>
      <c r="F9" s="704">
        <v>0</v>
      </c>
      <c r="G9" s="705">
        <v>0</v>
      </c>
      <c r="H9" s="706" t="s">
        <v>979</v>
      </c>
    </row>
    <row r="10" spans="1:9">
      <c r="A10" s="41">
        <v>3</v>
      </c>
      <c r="B10" s="106" t="s">
        <v>136</v>
      </c>
      <c r="C10" s="704">
        <v>0</v>
      </c>
      <c r="D10" s="704"/>
      <c r="E10" s="704"/>
      <c r="F10" s="704">
        <v>0</v>
      </c>
      <c r="G10" s="705">
        <v>0</v>
      </c>
      <c r="H10" s="706" t="s">
        <v>979</v>
      </c>
    </row>
    <row r="11" spans="1:9">
      <c r="A11" s="41">
        <v>4</v>
      </c>
      <c r="B11" s="106" t="s">
        <v>137</v>
      </c>
      <c r="C11" s="704">
        <v>0</v>
      </c>
      <c r="D11" s="704"/>
      <c r="E11" s="704"/>
      <c r="F11" s="704">
        <v>0</v>
      </c>
      <c r="G11" s="705">
        <v>0</v>
      </c>
      <c r="H11" s="706" t="s">
        <v>979</v>
      </c>
    </row>
    <row r="12" spans="1:9">
      <c r="A12" s="41">
        <v>5</v>
      </c>
      <c r="B12" s="106" t="s">
        <v>942</v>
      </c>
      <c r="C12" s="704">
        <v>0</v>
      </c>
      <c r="D12" s="704"/>
      <c r="E12" s="704"/>
      <c r="F12" s="704">
        <v>0</v>
      </c>
      <c r="G12" s="705">
        <v>0</v>
      </c>
      <c r="H12" s="706" t="s">
        <v>979</v>
      </c>
    </row>
    <row r="13" spans="1:9">
      <c r="A13" s="41">
        <v>6</v>
      </c>
      <c r="B13" s="106" t="s">
        <v>138</v>
      </c>
      <c r="C13" s="704">
        <v>131352993.18461865</v>
      </c>
      <c r="D13" s="704"/>
      <c r="E13" s="704"/>
      <c r="F13" s="704">
        <v>28519516.678555887</v>
      </c>
      <c r="G13" s="705">
        <v>28519516.678555887</v>
      </c>
      <c r="H13" s="706">
        <v>0.21712117849093296</v>
      </c>
    </row>
    <row r="14" spans="1:9">
      <c r="A14" s="41">
        <v>7</v>
      </c>
      <c r="B14" s="106" t="s">
        <v>71</v>
      </c>
      <c r="C14" s="704">
        <v>744373593.03040004</v>
      </c>
      <c r="D14" s="704">
        <v>152598613.36900002</v>
      </c>
      <c r="E14" s="704">
        <v>72098623.730300009</v>
      </c>
      <c r="F14" s="704">
        <v>816472216.76069999</v>
      </c>
      <c r="G14" s="705">
        <v>754022307.32560003</v>
      </c>
      <c r="H14" s="706">
        <v>0.9235125113223499</v>
      </c>
    </row>
    <row r="15" spans="1:9">
      <c r="A15" s="41">
        <v>8</v>
      </c>
      <c r="B15" s="106" t="s">
        <v>72</v>
      </c>
      <c r="C15" s="704">
        <v>269795107.37919998</v>
      </c>
      <c r="D15" s="704"/>
      <c r="E15" s="704"/>
      <c r="F15" s="704">
        <v>202346330.53439999</v>
      </c>
      <c r="G15" s="705">
        <v>197450656.50549999</v>
      </c>
      <c r="H15" s="706">
        <v>0.73185410374392346</v>
      </c>
    </row>
    <row r="16" spans="1:9">
      <c r="A16" s="41">
        <v>9</v>
      </c>
      <c r="B16" s="106" t="s">
        <v>943</v>
      </c>
      <c r="C16" s="704">
        <v>90344218.524100006</v>
      </c>
      <c r="D16" s="704"/>
      <c r="E16" s="704"/>
      <c r="F16" s="704">
        <v>31620476.483435001</v>
      </c>
      <c r="G16" s="705">
        <v>31620476.483435001</v>
      </c>
      <c r="H16" s="706">
        <v>0.35</v>
      </c>
    </row>
    <row r="17" spans="1:8">
      <c r="A17" s="41">
        <v>10</v>
      </c>
      <c r="B17" s="106" t="s">
        <v>67</v>
      </c>
      <c r="C17" s="704">
        <v>4084136.4099000003</v>
      </c>
      <c r="D17" s="704"/>
      <c r="E17" s="704"/>
      <c r="F17" s="704">
        <v>4428029.2535999995</v>
      </c>
      <c r="G17" s="705">
        <v>4428029.2535999995</v>
      </c>
      <c r="H17" s="706">
        <v>1.0842020954212985</v>
      </c>
    </row>
    <row r="18" spans="1:8">
      <c r="A18" s="41">
        <v>11</v>
      </c>
      <c r="B18" s="106" t="s">
        <v>68</v>
      </c>
      <c r="C18" s="704">
        <v>4301391.1900000004</v>
      </c>
      <c r="D18" s="704"/>
      <c r="E18" s="704"/>
      <c r="F18" s="704">
        <v>10753477.975000001</v>
      </c>
      <c r="G18" s="705">
        <v>10753477.975000001</v>
      </c>
      <c r="H18" s="706">
        <v>2.5</v>
      </c>
    </row>
    <row r="19" spans="1:8">
      <c r="A19" s="41">
        <v>12</v>
      </c>
      <c r="B19" s="106" t="s">
        <v>69</v>
      </c>
      <c r="C19" s="704">
        <v>0</v>
      </c>
      <c r="D19" s="704"/>
      <c r="E19" s="704"/>
      <c r="F19" s="704">
        <v>0</v>
      </c>
      <c r="G19" s="705">
        <v>0</v>
      </c>
      <c r="H19" s="706" t="s">
        <v>979</v>
      </c>
    </row>
    <row r="20" spans="1:8">
      <c r="A20" s="41">
        <v>13</v>
      </c>
      <c r="B20" s="106" t="s">
        <v>70</v>
      </c>
      <c r="C20" s="704">
        <v>0</v>
      </c>
      <c r="D20" s="704"/>
      <c r="E20" s="704"/>
      <c r="F20" s="704">
        <v>0</v>
      </c>
      <c r="G20" s="705">
        <v>0</v>
      </c>
      <c r="H20" s="706" t="s">
        <v>979</v>
      </c>
    </row>
    <row r="21" spans="1:8">
      <c r="A21" s="41">
        <v>14</v>
      </c>
      <c r="B21" s="106" t="s">
        <v>154</v>
      </c>
      <c r="C21" s="704">
        <v>95440469.193970904</v>
      </c>
      <c r="D21" s="704"/>
      <c r="E21" s="704"/>
      <c r="F21" s="704">
        <v>48848374.363970906</v>
      </c>
      <c r="G21" s="705">
        <v>48848374.363970906</v>
      </c>
      <c r="H21" s="706">
        <v>0.51182035017758187</v>
      </c>
    </row>
    <row r="22" spans="1:8" ht="13.5" thickBot="1">
      <c r="A22" s="88"/>
      <c r="B22" s="93" t="s">
        <v>66</v>
      </c>
      <c r="C22" s="153">
        <f>SUM(C8:C21)</f>
        <v>1693102949.0293937</v>
      </c>
      <c r="D22" s="153">
        <f>SUM(D8:D21)</f>
        <v>152598613.36900002</v>
      </c>
      <c r="E22" s="153">
        <f>SUM(E8:E21)</f>
        <v>72098623.730300009</v>
      </c>
      <c r="F22" s="153">
        <f>SUM(F8:F21)</f>
        <v>1331091474.5668657</v>
      </c>
      <c r="G22" s="153">
        <f>SUM(G8:G21)</f>
        <v>1075642838.5856619</v>
      </c>
      <c r="H22" s="175">
        <f>G22/(C22+E22)</f>
        <v>0.60935977804733976</v>
      </c>
    </row>
    <row r="23" spans="1:8">
      <c r="C23" s="526"/>
      <c r="D23" s="527"/>
      <c r="E23" s="527"/>
      <c r="F23" s="526"/>
      <c r="G23" s="526"/>
    </row>
    <row r="24" spans="1:8">
      <c r="C24" s="526"/>
      <c r="D24" s="526"/>
      <c r="E24" s="526"/>
      <c r="F24" s="526"/>
      <c r="G24" s="526"/>
      <c r="H24" s="526"/>
    </row>
    <row r="25" spans="1:8">
      <c r="C25" s="526"/>
      <c r="D25" s="526"/>
      <c r="E25" s="526"/>
      <c r="F25" s="526"/>
      <c r="G25" s="526"/>
      <c r="H25" s="526"/>
    </row>
    <row r="26" spans="1:8">
      <c r="C26" s="526"/>
      <c r="D26" s="526"/>
      <c r="E26" s="526"/>
      <c r="F26" s="526"/>
      <c r="G26" s="526"/>
      <c r="H26" s="526"/>
    </row>
    <row r="27" spans="1:8">
      <c r="C27" s="526"/>
      <c r="D27" s="526"/>
      <c r="E27" s="526"/>
      <c r="F27" s="526"/>
      <c r="G27" s="526"/>
      <c r="H27" s="526"/>
    </row>
    <row r="28" spans="1:8" ht="10.5" customHeight="1">
      <c r="C28" s="526"/>
      <c r="D28" s="526"/>
      <c r="E28" s="526"/>
      <c r="F28" s="526"/>
      <c r="G28" s="526"/>
      <c r="H28" s="526"/>
    </row>
    <row r="29" spans="1:8">
      <c r="C29" s="526"/>
      <c r="D29" s="526"/>
      <c r="E29" s="526"/>
      <c r="F29" s="526"/>
      <c r="G29" s="526"/>
      <c r="H29" s="526"/>
    </row>
    <row r="30" spans="1:8">
      <c r="C30" s="526"/>
      <c r="D30" s="526"/>
      <c r="E30" s="526"/>
      <c r="F30" s="526"/>
      <c r="G30" s="526"/>
      <c r="H30" s="526"/>
    </row>
    <row r="31" spans="1:8">
      <c r="C31" s="526"/>
      <c r="D31" s="526"/>
      <c r="E31" s="526"/>
      <c r="F31" s="526"/>
      <c r="G31" s="526"/>
      <c r="H31" s="526"/>
    </row>
    <row r="32" spans="1:8">
      <c r="C32" s="526"/>
      <c r="D32" s="526"/>
      <c r="E32" s="526"/>
      <c r="F32" s="526"/>
      <c r="G32" s="526"/>
      <c r="H32" s="526"/>
    </row>
    <row r="33" spans="3:8">
      <c r="C33" s="526"/>
      <c r="D33" s="526"/>
      <c r="E33" s="526"/>
      <c r="F33" s="526"/>
      <c r="G33" s="526"/>
      <c r="H33" s="526"/>
    </row>
    <row r="34" spans="3:8">
      <c r="C34" s="526"/>
      <c r="D34" s="526"/>
      <c r="E34" s="526"/>
      <c r="F34" s="526"/>
      <c r="G34" s="526"/>
      <c r="H34" s="526"/>
    </row>
    <row r="35" spans="3:8">
      <c r="C35" s="526"/>
      <c r="D35" s="526"/>
      <c r="E35" s="526"/>
      <c r="F35" s="526"/>
      <c r="G35" s="526"/>
      <c r="H35" s="526"/>
    </row>
    <row r="36" spans="3:8">
      <c r="C36" s="526"/>
      <c r="D36" s="526"/>
      <c r="E36" s="526"/>
      <c r="F36" s="526"/>
      <c r="G36" s="526"/>
      <c r="H36" s="526"/>
    </row>
    <row r="37" spans="3:8">
      <c r="C37" s="526"/>
      <c r="D37" s="526"/>
      <c r="E37" s="526"/>
      <c r="F37" s="526"/>
      <c r="G37" s="526"/>
      <c r="H37" s="526"/>
    </row>
    <row r="38" spans="3:8">
      <c r="C38" s="526"/>
      <c r="D38" s="526"/>
      <c r="E38" s="526"/>
      <c r="F38" s="526"/>
      <c r="G38" s="526"/>
      <c r="H38" s="526"/>
    </row>
    <row r="39" spans="3:8">
      <c r="C39" s="526"/>
      <c r="D39" s="526"/>
      <c r="E39" s="526"/>
      <c r="F39" s="526"/>
      <c r="G39" s="526"/>
      <c r="H39" s="526"/>
    </row>
    <row r="40" spans="3:8">
      <c r="C40" s="526"/>
      <c r="D40" s="526"/>
      <c r="E40" s="526"/>
      <c r="F40" s="526"/>
      <c r="G40" s="526"/>
      <c r="H40" s="526"/>
    </row>
    <row r="41" spans="3:8">
      <c r="C41" s="526"/>
      <c r="D41" s="526"/>
      <c r="E41" s="526"/>
      <c r="F41" s="526"/>
      <c r="G41" s="526"/>
      <c r="H41" s="526"/>
    </row>
    <row r="42" spans="3:8">
      <c r="C42" s="526"/>
      <c r="D42" s="526"/>
      <c r="E42" s="526"/>
      <c r="F42" s="526"/>
      <c r="G42" s="526"/>
      <c r="H42" s="526"/>
    </row>
    <row r="43" spans="3:8">
      <c r="C43" s="526"/>
      <c r="D43" s="526"/>
      <c r="E43" s="526"/>
      <c r="F43" s="526"/>
      <c r="G43" s="526"/>
      <c r="H43" s="526"/>
    </row>
    <row r="44" spans="3:8">
      <c r="C44" s="526"/>
      <c r="D44" s="526"/>
      <c r="E44" s="526"/>
      <c r="F44" s="526"/>
      <c r="G44" s="526"/>
      <c r="H44" s="526"/>
    </row>
    <row r="45" spans="3:8">
      <c r="C45" s="526"/>
      <c r="D45" s="526"/>
      <c r="E45" s="526"/>
      <c r="F45" s="526"/>
      <c r="G45" s="526"/>
      <c r="H45" s="526"/>
    </row>
    <row r="46" spans="3:8">
      <c r="C46" s="526"/>
      <c r="D46" s="526"/>
      <c r="E46" s="526"/>
      <c r="F46" s="526"/>
      <c r="G46" s="526"/>
      <c r="H46" s="526"/>
    </row>
    <row r="47" spans="3:8">
      <c r="C47" s="526"/>
      <c r="D47" s="526"/>
      <c r="E47" s="526"/>
      <c r="F47" s="526"/>
      <c r="G47" s="526"/>
      <c r="H47" s="526"/>
    </row>
    <row r="48" spans="3:8">
      <c r="C48" s="526"/>
      <c r="D48" s="526"/>
      <c r="E48" s="526"/>
      <c r="F48" s="526"/>
      <c r="G48" s="526"/>
      <c r="H48" s="526"/>
    </row>
    <row r="49" spans="3:8">
      <c r="C49" s="526"/>
      <c r="D49" s="526"/>
      <c r="E49" s="526"/>
      <c r="F49" s="526"/>
      <c r="G49" s="526"/>
      <c r="H49" s="526"/>
    </row>
    <row r="50" spans="3:8">
      <c r="C50" s="526"/>
      <c r="D50" s="526"/>
      <c r="E50" s="526"/>
      <c r="F50" s="526"/>
      <c r="G50" s="526"/>
      <c r="H50" s="526"/>
    </row>
    <row r="51" spans="3:8">
      <c r="C51" s="526"/>
      <c r="D51" s="526"/>
      <c r="E51" s="526"/>
      <c r="F51" s="526"/>
      <c r="G51" s="526"/>
      <c r="H51" s="526"/>
    </row>
    <row r="52" spans="3:8">
      <c r="C52" s="526"/>
      <c r="D52" s="526"/>
      <c r="E52" s="526"/>
      <c r="F52" s="526"/>
      <c r="G52" s="526"/>
      <c r="H52" s="526"/>
    </row>
    <row r="53" spans="3:8">
      <c r="C53" s="526"/>
      <c r="D53" s="526"/>
      <c r="E53" s="526"/>
      <c r="F53" s="526"/>
      <c r="G53" s="526"/>
      <c r="H53" s="526"/>
    </row>
    <row r="54" spans="3:8">
      <c r="C54" s="526"/>
      <c r="D54" s="526"/>
      <c r="E54" s="526"/>
      <c r="F54" s="526"/>
      <c r="G54" s="526"/>
      <c r="H54" s="526"/>
    </row>
    <row r="55" spans="3:8">
      <c r="C55" s="526"/>
      <c r="D55" s="526"/>
      <c r="E55" s="526"/>
      <c r="F55" s="526"/>
      <c r="G55" s="526"/>
      <c r="H55" s="526"/>
    </row>
    <row r="56" spans="3:8">
      <c r="C56" s="526"/>
      <c r="D56" s="526"/>
      <c r="E56" s="526"/>
      <c r="F56" s="526"/>
      <c r="G56" s="526"/>
      <c r="H56" s="526"/>
    </row>
    <row r="57" spans="3:8">
      <c r="C57" s="526"/>
      <c r="D57" s="526"/>
      <c r="E57" s="526"/>
      <c r="F57" s="526"/>
      <c r="G57" s="526"/>
      <c r="H57" s="526"/>
    </row>
    <row r="58" spans="3:8">
      <c r="C58" s="526"/>
      <c r="D58" s="526"/>
      <c r="E58" s="526"/>
      <c r="F58" s="526"/>
      <c r="G58" s="526"/>
      <c r="H58" s="526"/>
    </row>
    <row r="59" spans="3:8">
      <c r="C59" s="526"/>
      <c r="D59" s="526"/>
      <c r="E59" s="526"/>
      <c r="F59" s="526"/>
      <c r="G59" s="526"/>
      <c r="H59" s="526"/>
    </row>
    <row r="60" spans="3:8">
      <c r="C60" s="526"/>
      <c r="D60" s="526"/>
      <c r="E60" s="526"/>
      <c r="F60" s="526"/>
      <c r="G60" s="526"/>
      <c r="H60" s="526"/>
    </row>
  </sheetData>
  <mergeCells count="5">
    <mergeCell ref="C6:C7"/>
    <mergeCell ref="F6:F7"/>
    <mergeCell ref="G6:G7"/>
    <mergeCell ref="H6:H7"/>
    <mergeCell ref="D6:E6"/>
  </mergeCells>
  <pageMargins left="0.7" right="0.7" top="0.75" bottom="0.75" header="0.3" footer="0.3"/>
  <headerFooter>
    <oddHeader>&amp;C&amp;"Calibri"&amp;10&amp;K0078D7 Classification: Restricted to Partners&amp;1#_x000D_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7"/>
  <sheetViews>
    <sheetView zoomScale="90" zoomScaleNormal="90" workbookViewId="0">
      <pane xSplit="2" ySplit="6" topLeftCell="C7" activePane="bottomRight" state="frozen"/>
      <selection pane="topRight" activeCell="C1" sqref="C1"/>
      <selection pane="bottomLeft" activeCell="A6" sqref="A6"/>
      <selection pane="bottomRight" activeCell="H30" sqref="H30"/>
    </sheetView>
  </sheetViews>
  <sheetFormatPr defaultColWidth="9.140625" defaultRowHeight="12.75"/>
  <cols>
    <col min="1" max="1" width="10.5703125" style="1" bestFit="1" customWidth="1"/>
    <col min="2" max="2" width="104.140625" style="1" customWidth="1"/>
    <col min="3" max="3" width="12.7109375" style="1" customWidth="1"/>
    <col min="4" max="5" width="13.5703125" style="1" bestFit="1" customWidth="1"/>
    <col min="6" max="11" width="12.7109375" style="1" customWidth="1"/>
    <col min="12" max="16384" width="9.140625" style="1"/>
  </cols>
  <sheetData>
    <row r="1" spans="1:11">
      <c r="A1" s="1" t="s">
        <v>108</v>
      </c>
      <c r="B1" s="1" t="str">
        <f>Info!C2</f>
        <v>ს.ს "პროკრედიტ ბანკი"</v>
      </c>
    </row>
    <row r="2" spans="1:11">
      <c r="A2" s="1" t="s">
        <v>109</v>
      </c>
      <c r="B2" s="271">
        <f>'1. key ratios'!B2</f>
        <v>45107</v>
      </c>
    </row>
    <row r="4" spans="1:11" ht="13.5" thickBot="1">
      <c r="A4" s="1" t="s">
        <v>352</v>
      </c>
      <c r="B4" s="19" t="s">
        <v>351</v>
      </c>
    </row>
    <row r="5" spans="1:11" ht="30" customHeight="1">
      <c r="A5" s="825"/>
      <c r="B5" s="826"/>
      <c r="C5" s="823" t="s">
        <v>384</v>
      </c>
      <c r="D5" s="823"/>
      <c r="E5" s="823"/>
      <c r="F5" s="823" t="s">
        <v>385</v>
      </c>
      <c r="G5" s="823"/>
      <c r="H5" s="823"/>
      <c r="I5" s="823" t="s">
        <v>386</v>
      </c>
      <c r="J5" s="823"/>
      <c r="K5" s="824"/>
    </row>
    <row r="6" spans="1:11">
      <c r="A6" s="189"/>
      <c r="B6" s="568"/>
      <c r="C6" s="624" t="s">
        <v>26</v>
      </c>
      <c r="D6" s="624" t="s">
        <v>90</v>
      </c>
      <c r="E6" s="624" t="s">
        <v>66</v>
      </c>
      <c r="F6" s="624" t="s">
        <v>26</v>
      </c>
      <c r="G6" s="624" t="s">
        <v>90</v>
      </c>
      <c r="H6" s="624" t="s">
        <v>66</v>
      </c>
      <c r="I6" s="624" t="s">
        <v>26</v>
      </c>
      <c r="J6" s="624" t="s">
        <v>90</v>
      </c>
      <c r="K6" s="709" t="s">
        <v>66</v>
      </c>
    </row>
    <row r="7" spans="1:11">
      <c r="A7" s="190" t="s">
        <v>322</v>
      </c>
      <c r="B7" s="567"/>
      <c r="C7" s="710"/>
      <c r="D7" s="710"/>
      <c r="E7" s="710"/>
      <c r="F7" s="710"/>
      <c r="G7" s="710"/>
      <c r="H7" s="710"/>
      <c r="I7" s="710"/>
      <c r="J7" s="710"/>
      <c r="K7" s="711"/>
    </row>
    <row r="8" spans="1:11">
      <c r="A8" s="188">
        <v>1</v>
      </c>
      <c r="B8" s="180" t="s">
        <v>322</v>
      </c>
      <c r="C8" s="178"/>
      <c r="D8" s="178"/>
      <c r="E8" s="178"/>
      <c r="F8" s="721">
        <v>188669800.97780222</v>
      </c>
      <c r="G8" s="721">
        <v>272764489.13782912</v>
      </c>
      <c r="H8" s="721">
        <v>461434290.11563134</v>
      </c>
      <c r="I8" s="721">
        <v>166947810.78593409</v>
      </c>
      <c r="J8" s="721">
        <v>213745471.74983189</v>
      </c>
      <c r="K8" s="751">
        <v>380693282.53576601</v>
      </c>
    </row>
    <row r="9" spans="1:11">
      <c r="A9" s="190" t="s">
        <v>323</v>
      </c>
      <c r="B9" s="567"/>
      <c r="C9" s="710"/>
      <c r="D9" s="710"/>
      <c r="E9" s="710"/>
      <c r="F9" s="722"/>
      <c r="G9" s="722"/>
      <c r="H9" s="722"/>
      <c r="I9" s="722"/>
      <c r="J9" s="722"/>
      <c r="K9" s="748"/>
    </row>
    <row r="10" spans="1:11">
      <c r="A10" s="569">
        <v>2</v>
      </c>
      <c r="B10" s="563" t="s">
        <v>324</v>
      </c>
      <c r="C10" s="712">
        <v>49065887.157472529</v>
      </c>
      <c r="D10" s="712">
        <v>359216889.40481871</v>
      </c>
      <c r="E10" s="712">
        <v>408282776.56229126</v>
      </c>
      <c r="F10" s="708">
        <v>9811016.6708923075</v>
      </c>
      <c r="G10" s="708">
        <v>65248953.969567828</v>
      </c>
      <c r="H10" s="712">
        <v>75059970.640460134</v>
      </c>
      <c r="I10" s="708">
        <v>2321179.2337252749</v>
      </c>
      <c r="J10" s="708">
        <v>14774117.773106098</v>
      </c>
      <c r="K10" s="746">
        <v>17095297.006831374</v>
      </c>
    </row>
    <row r="11" spans="1:11">
      <c r="A11" s="569">
        <v>3</v>
      </c>
      <c r="B11" s="563" t="s">
        <v>325</v>
      </c>
      <c r="C11" s="712">
        <v>246152617.93076923</v>
      </c>
      <c r="D11" s="712">
        <v>636074051.64243817</v>
      </c>
      <c r="E11" s="712">
        <v>882226669.57320738</v>
      </c>
      <c r="F11" s="708">
        <v>66882414.988410421</v>
      </c>
      <c r="G11" s="708">
        <v>78991544.98884064</v>
      </c>
      <c r="H11" s="712">
        <v>145873959.97725105</v>
      </c>
      <c r="I11" s="708">
        <v>61908940.590676747</v>
      </c>
      <c r="J11" s="708">
        <v>72860870.69953987</v>
      </c>
      <c r="K11" s="746">
        <v>134769811.29021662</v>
      </c>
    </row>
    <row r="12" spans="1:11">
      <c r="A12" s="569">
        <v>4</v>
      </c>
      <c r="B12" s="563" t="s">
        <v>326</v>
      </c>
      <c r="C12" s="712">
        <v>0</v>
      </c>
      <c r="D12" s="712">
        <v>0</v>
      </c>
      <c r="E12" s="712">
        <v>0</v>
      </c>
      <c r="F12" s="708">
        <v>0</v>
      </c>
      <c r="G12" s="708">
        <v>0</v>
      </c>
      <c r="H12" s="712">
        <v>0</v>
      </c>
      <c r="I12" s="708">
        <v>0</v>
      </c>
      <c r="J12" s="708">
        <v>0</v>
      </c>
      <c r="K12" s="746">
        <v>0</v>
      </c>
    </row>
    <row r="13" spans="1:11">
      <c r="A13" s="569">
        <v>5</v>
      </c>
      <c r="B13" s="563" t="s">
        <v>327</v>
      </c>
      <c r="C13" s="712">
        <v>80467787.896813169</v>
      </c>
      <c r="D13" s="712">
        <v>80752092.442857146</v>
      </c>
      <c r="E13" s="712">
        <v>161219880.3396703</v>
      </c>
      <c r="F13" s="708">
        <v>14440560.439053847</v>
      </c>
      <c r="G13" s="708">
        <v>20950045.026435714</v>
      </c>
      <c r="H13" s="712">
        <v>35390605.465489559</v>
      </c>
      <c r="I13" s="708">
        <v>5497974.9343351685</v>
      </c>
      <c r="J13" s="708">
        <v>10107328.672615383</v>
      </c>
      <c r="K13" s="746">
        <v>15605303.606950551</v>
      </c>
    </row>
    <row r="14" spans="1:11">
      <c r="A14" s="569">
        <v>6</v>
      </c>
      <c r="B14" s="563" t="s">
        <v>342</v>
      </c>
      <c r="C14" s="707"/>
      <c r="D14" s="713"/>
      <c r="E14" s="712">
        <v>0</v>
      </c>
      <c r="F14" s="708"/>
      <c r="G14" s="708"/>
      <c r="H14" s="712">
        <v>0</v>
      </c>
      <c r="I14" s="713"/>
      <c r="J14" s="713"/>
      <c r="K14" s="746">
        <v>0</v>
      </c>
    </row>
    <row r="15" spans="1:11">
      <c r="A15" s="569">
        <v>7</v>
      </c>
      <c r="B15" s="563" t="s">
        <v>329</v>
      </c>
      <c r="C15" s="712">
        <v>11470101.003736259</v>
      </c>
      <c r="D15" s="712">
        <v>16908658.554069191</v>
      </c>
      <c r="E15" s="712">
        <v>28378759.557805449</v>
      </c>
      <c r="F15" s="708">
        <v>3533488.8884615386</v>
      </c>
      <c r="G15" s="708">
        <v>10061043.205164835</v>
      </c>
      <c r="H15" s="712">
        <v>13594532.093626373</v>
      </c>
      <c r="I15" s="708">
        <v>3533488.8884615386</v>
      </c>
      <c r="J15" s="708">
        <v>10061043.205164835</v>
      </c>
      <c r="K15" s="746">
        <v>13594532.093626373</v>
      </c>
    </row>
    <row r="16" spans="1:11">
      <c r="A16" s="569">
        <v>8</v>
      </c>
      <c r="B16" s="570" t="s">
        <v>330</v>
      </c>
      <c r="C16" s="747">
        <v>387156393.98879117</v>
      </c>
      <c r="D16" s="747">
        <v>1092951692.0441835</v>
      </c>
      <c r="E16" s="712">
        <v>1480108086.0329747</v>
      </c>
      <c r="F16" s="747">
        <v>94667480.98681812</v>
      </c>
      <c r="G16" s="747">
        <v>175251587.190009</v>
      </c>
      <c r="H16" s="747">
        <v>269919068.17682713</v>
      </c>
      <c r="I16" s="747">
        <v>73261583.647198737</v>
      </c>
      <c r="J16" s="747">
        <v>107803360.35042618</v>
      </c>
      <c r="K16" s="746">
        <v>181064943.99762493</v>
      </c>
    </row>
    <row r="17" spans="1:11">
      <c r="A17" s="190" t="s">
        <v>331</v>
      </c>
      <c r="B17" s="567"/>
      <c r="C17" s="722"/>
      <c r="D17" s="722"/>
      <c r="E17" s="722"/>
      <c r="F17" s="722"/>
      <c r="G17" s="722"/>
      <c r="H17" s="722"/>
      <c r="I17" s="722"/>
      <c r="J17" s="722"/>
      <c r="K17" s="748"/>
    </row>
    <row r="18" spans="1:11">
      <c r="A18" s="569">
        <v>9</v>
      </c>
      <c r="B18" s="563" t="s">
        <v>332</v>
      </c>
      <c r="C18" s="712">
        <v>0</v>
      </c>
      <c r="D18" s="712">
        <v>0</v>
      </c>
      <c r="E18" s="712">
        <v>0</v>
      </c>
      <c r="F18" s="708">
        <v>0</v>
      </c>
      <c r="G18" s="708">
        <v>0</v>
      </c>
      <c r="H18" s="712">
        <v>0</v>
      </c>
      <c r="I18" s="708">
        <v>0</v>
      </c>
      <c r="J18" s="708">
        <v>0</v>
      </c>
      <c r="K18" s="746">
        <v>0</v>
      </c>
    </row>
    <row r="19" spans="1:11">
      <c r="A19" s="569">
        <v>10</v>
      </c>
      <c r="B19" s="707" t="s">
        <v>333</v>
      </c>
      <c r="C19" s="712">
        <v>352016213.45073622</v>
      </c>
      <c r="D19" s="712">
        <v>781173582.20929623</v>
      </c>
      <c r="E19" s="712">
        <v>1133189795.6600325</v>
      </c>
      <c r="F19" s="708">
        <v>7840037.6814010981</v>
      </c>
      <c r="G19" s="708">
        <v>9488371.4087571427</v>
      </c>
      <c r="H19" s="712">
        <v>17328409.090158239</v>
      </c>
      <c r="I19" s="708">
        <v>29562027.87326923</v>
      </c>
      <c r="J19" s="708">
        <v>68643128.375985175</v>
      </c>
      <c r="K19" s="746">
        <v>98205156.249254405</v>
      </c>
    </row>
    <row r="20" spans="1:11">
      <c r="A20" s="569">
        <v>11</v>
      </c>
      <c r="B20" s="563" t="s">
        <v>334</v>
      </c>
      <c r="C20" s="712">
        <v>21266937.211670324</v>
      </c>
      <c r="D20" s="712">
        <v>28149186.813186813</v>
      </c>
      <c r="E20" s="712">
        <v>49416124.024857134</v>
      </c>
      <c r="F20" s="708">
        <v>6284182.8392637372</v>
      </c>
      <c r="G20" s="708">
        <v>0</v>
      </c>
      <c r="H20" s="712">
        <v>6284182.8392637372</v>
      </c>
      <c r="I20" s="708">
        <v>6284182.8392637372</v>
      </c>
      <c r="J20" s="708">
        <v>0</v>
      </c>
      <c r="K20" s="746">
        <v>6284182.8392637372</v>
      </c>
    </row>
    <row r="21" spans="1:11" ht="13.5" thickBot="1">
      <c r="A21" s="571">
        <v>12</v>
      </c>
      <c r="B21" s="572" t="s">
        <v>335</v>
      </c>
      <c r="C21" s="749">
        <v>373283150.66240656</v>
      </c>
      <c r="D21" s="749">
        <v>809322769.02248299</v>
      </c>
      <c r="E21" s="749">
        <v>1182605919.6848896</v>
      </c>
      <c r="F21" s="750">
        <v>14124220.520664835</v>
      </c>
      <c r="G21" s="750">
        <v>9488371.4087571427</v>
      </c>
      <c r="H21" s="749">
        <v>23612591.929421976</v>
      </c>
      <c r="I21" s="708">
        <v>35846210.712532967</v>
      </c>
      <c r="J21" s="708">
        <v>68643128.375985175</v>
      </c>
      <c r="K21" s="746">
        <v>104489339.08851814</v>
      </c>
    </row>
    <row r="22" spans="1:11" ht="38.25" customHeight="1" thickBot="1">
      <c r="A22" s="187"/>
      <c r="B22" s="573"/>
      <c r="C22" s="714"/>
      <c r="D22" s="714"/>
      <c r="E22" s="714"/>
      <c r="F22" s="822" t="s">
        <v>336</v>
      </c>
      <c r="G22" s="823"/>
      <c r="H22" s="823"/>
      <c r="I22" s="822" t="s">
        <v>337</v>
      </c>
      <c r="J22" s="823"/>
      <c r="K22" s="824"/>
    </row>
    <row r="23" spans="1:11">
      <c r="A23" s="183">
        <v>13</v>
      </c>
      <c r="B23" s="181" t="s">
        <v>322</v>
      </c>
      <c r="C23" s="715"/>
      <c r="D23" s="715"/>
      <c r="E23" s="715"/>
      <c r="F23" s="716">
        <v>188669800.97780222</v>
      </c>
      <c r="G23" s="716">
        <v>272764489.13782912</v>
      </c>
      <c r="H23" s="716">
        <v>461434290.1156314</v>
      </c>
      <c r="I23" s="716">
        <v>166947810.78593409</v>
      </c>
      <c r="J23" s="716">
        <v>213745471.74983189</v>
      </c>
      <c r="K23" s="717">
        <v>380693282.53576595</v>
      </c>
    </row>
    <row r="24" spans="1:11" ht="13.5" thickBot="1">
      <c r="A24" s="184">
        <v>14</v>
      </c>
      <c r="B24" s="574" t="s">
        <v>338</v>
      </c>
      <c r="C24" s="191"/>
      <c r="D24" s="186"/>
      <c r="E24" s="301"/>
      <c r="F24" s="718">
        <v>80543260.466153294</v>
      </c>
      <c r="G24" s="718">
        <v>165763215.78125188</v>
      </c>
      <c r="H24" s="718">
        <v>246306476.24740517</v>
      </c>
      <c r="I24" s="718">
        <v>37415372.934665769</v>
      </c>
      <c r="J24" s="718">
        <v>39160231.974441007</v>
      </c>
      <c r="K24" s="719">
        <v>76575604.909106791</v>
      </c>
    </row>
    <row r="25" spans="1:11" ht="13.5" thickBot="1">
      <c r="A25" s="185">
        <v>15</v>
      </c>
      <c r="B25" s="182" t="s">
        <v>339</v>
      </c>
      <c r="C25" s="720"/>
      <c r="D25" s="720"/>
      <c r="E25" s="720"/>
      <c r="F25" s="756">
        <f t="shared" ref="F25:K25" si="0">F23/F24</f>
        <v>2.3424654016469444</v>
      </c>
      <c r="G25" s="756">
        <f t="shared" si="0"/>
        <v>1.6455067419648799</v>
      </c>
      <c r="H25" s="756">
        <f t="shared" si="0"/>
        <v>1.8734151742406431</v>
      </c>
      <c r="I25" s="756">
        <f t="shared" si="0"/>
        <v>4.4620111385086592</v>
      </c>
      <c r="J25" s="756">
        <f t="shared" si="0"/>
        <v>5.4582279259565851</v>
      </c>
      <c r="K25" s="757">
        <f t="shared" si="0"/>
        <v>4.9714694776180846</v>
      </c>
    </row>
    <row r="28" spans="1:11" ht="38.25">
      <c r="B28" s="14" t="s">
        <v>383</v>
      </c>
      <c r="C28" s="553"/>
      <c r="D28" s="553"/>
      <c r="E28" s="553"/>
      <c r="F28" s="553"/>
      <c r="G28" s="553"/>
      <c r="H28" s="553"/>
      <c r="I28" s="553"/>
      <c r="J28" s="553"/>
      <c r="K28" s="553"/>
    </row>
    <row r="29" spans="1:11">
      <c r="C29" s="553"/>
      <c r="D29" s="553"/>
      <c r="E29" s="553"/>
      <c r="F29" s="553"/>
      <c r="G29" s="553"/>
      <c r="H29" s="553"/>
      <c r="I29" s="553"/>
      <c r="J29" s="553"/>
      <c r="K29" s="553"/>
    </row>
    <row r="30" spans="1:11">
      <c r="C30" s="553"/>
      <c r="D30" s="553"/>
      <c r="E30" s="553"/>
      <c r="F30" s="553"/>
      <c r="G30" s="553"/>
      <c r="H30" s="553"/>
      <c r="I30" s="553"/>
      <c r="J30" s="553"/>
      <c r="K30" s="553"/>
    </row>
    <row r="31" spans="1:11">
      <c r="C31" s="553"/>
      <c r="D31" s="553"/>
      <c r="E31" s="553"/>
      <c r="F31" s="553"/>
      <c r="G31" s="553"/>
      <c r="H31" s="553"/>
      <c r="I31" s="553"/>
      <c r="J31" s="553"/>
      <c r="K31" s="553"/>
    </row>
    <row r="32" spans="1:11">
      <c r="C32" s="553"/>
      <c r="D32" s="553"/>
      <c r="E32" s="553"/>
      <c r="F32" s="553"/>
      <c r="G32" s="553"/>
      <c r="H32" s="553"/>
      <c r="I32" s="553"/>
      <c r="J32" s="553"/>
      <c r="K32" s="553"/>
    </row>
    <row r="33" spans="3:11">
      <c r="C33" s="553"/>
      <c r="D33" s="553"/>
      <c r="E33" s="553"/>
      <c r="F33" s="553"/>
      <c r="G33" s="553"/>
      <c r="H33" s="553"/>
      <c r="I33" s="553"/>
      <c r="J33" s="553"/>
      <c r="K33" s="553"/>
    </row>
    <row r="34" spans="3:11" ht="12.75" customHeight="1">
      <c r="C34" s="553"/>
      <c r="D34" s="553"/>
      <c r="E34" s="553"/>
      <c r="F34" s="553"/>
      <c r="G34" s="553"/>
      <c r="H34" s="553"/>
      <c r="I34" s="553"/>
      <c r="J34" s="553"/>
      <c r="K34" s="553"/>
    </row>
    <row r="35" spans="3:11" ht="12.75" customHeight="1">
      <c r="C35" s="553"/>
      <c r="D35" s="553"/>
      <c r="E35" s="553"/>
      <c r="F35" s="553"/>
      <c r="G35" s="553"/>
      <c r="H35" s="553"/>
      <c r="I35" s="553"/>
      <c r="J35" s="553"/>
      <c r="K35" s="553"/>
    </row>
    <row r="36" spans="3:11" ht="12.75" customHeight="1">
      <c r="C36" s="553"/>
      <c r="D36" s="553"/>
      <c r="E36" s="553"/>
      <c r="F36" s="553"/>
      <c r="G36" s="553"/>
      <c r="H36" s="553"/>
      <c r="I36" s="553"/>
      <c r="J36" s="553"/>
      <c r="K36" s="553"/>
    </row>
    <row r="37" spans="3:11" ht="12.75" customHeight="1">
      <c r="C37" s="553"/>
      <c r="D37" s="553"/>
      <c r="E37" s="553"/>
      <c r="F37" s="553"/>
      <c r="G37" s="553"/>
      <c r="H37" s="553"/>
      <c r="I37" s="553"/>
      <c r="J37" s="553"/>
      <c r="K37" s="553"/>
    </row>
    <row r="38" spans="3:11" ht="12.75" customHeight="1">
      <c r="C38" s="553"/>
      <c r="D38" s="553"/>
      <c r="E38" s="553"/>
      <c r="F38" s="553"/>
      <c r="G38" s="553"/>
      <c r="H38" s="553"/>
      <c r="I38" s="553"/>
      <c r="J38" s="553"/>
      <c r="K38" s="553"/>
    </row>
    <row r="39" spans="3:11" ht="12.75" customHeight="1">
      <c r="C39" s="553"/>
      <c r="D39" s="553"/>
      <c r="E39" s="553"/>
      <c r="F39" s="553"/>
      <c r="G39" s="553"/>
      <c r="H39" s="553"/>
      <c r="I39" s="553"/>
      <c r="J39" s="553"/>
      <c r="K39" s="553"/>
    </row>
    <row r="40" spans="3:11" ht="12.75" customHeight="1">
      <c r="C40" s="553"/>
      <c r="D40" s="553"/>
      <c r="E40" s="553"/>
      <c r="F40" s="553"/>
      <c r="G40" s="553"/>
      <c r="H40" s="553"/>
      <c r="I40" s="553"/>
      <c r="J40" s="553"/>
      <c r="K40" s="553"/>
    </row>
    <row r="41" spans="3:11" ht="12.75" customHeight="1">
      <c r="C41" s="553"/>
      <c r="D41" s="553"/>
      <c r="E41" s="553"/>
      <c r="F41" s="553"/>
      <c r="G41" s="553"/>
      <c r="H41" s="553"/>
      <c r="I41" s="553"/>
      <c r="J41" s="553"/>
      <c r="K41" s="553"/>
    </row>
    <row r="42" spans="3:11" ht="12.75" customHeight="1">
      <c r="C42" s="553"/>
      <c r="D42" s="553"/>
      <c r="E42" s="553"/>
      <c r="F42" s="553"/>
      <c r="G42" s="553"/>
      <c r="H42" s="553"/>
      <c r="I42" s="553"/>
      <c r="J42" s="553"/>
      <c r="K42" s="553"/>
    </row>
    <row r="43" spans="3:11">
      <c r="C43" s="553"/>
      <c r="D43" s="553"/>
      <c r="E43" s="553"/>
      <c r="F43" s="553"/>
      <c r="G43" s="553"/>
      <c r="H43" s="553"/>
      <c r="I43" s="553"/>
      <c r="J43" s="553"/>
      <c r="K43" s="553"/>
    </row>
    <row r="44" spans="3:11">
      <c r="C44" s="553"/>
      <c r="D44" s="553"/>
      <c r="E44" s="553"/>
      <c r="F44" s="553"/>
      <c r="G44" s="553"/>
      <c r="H44" s="553"/>
      <c r="I44" s="553"/>
      <c r="J44" s="553"/>
      <c r="K44" s="553"/>
    </row>
    <row r="45" spans="3:11">
      <c r="C45" s="553"/>
      <c r="D45" s="553"/>
      <c r="E45" s="553"/>
      <c r="F45" s="553"/>
      <c r="G45" s="553"/>
      <c r="H45" s="553"/>
      <c r="I45" s="553"/>
      <c r="J45" s="553"/>
      <c r="K45" s="553"/>
    </row>
    <row r="46" spans="3:11">
      <c r="C46" s="553"/>
      <c r="D46" s="553"/>
      <c r="E46" s="553"/>
      <c r="F46" s="553"/>
      <c r="G46" s="553"/>
      <c r="H46" s="553"/>
      <c r="I46" s="553"/>
      <c r="J46" s="553"/>
      <c r="K46" s="553"/>
    </row>
    <row r="47" spans="3:11">
      <c r="C47" s="553"/>
      <c r="D47" s="553"/>
      <c r="E47" s="553"/>
      <c r="F47" s="553"/>
      <c r="G47" s="553"/>
      <c r="H47" s="553"/>
      <c r="I47" s="553"/>
      <c r="J47" s="553"/>
      <c r="K47" s="553"/>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2"/>
  <sheetViews>
    <sheetView zoomScale="78" zoomScaleNormal="78" workbookViewId="0">
      <pane xSplit="1" ySplit="5" topLeftCell="B6" activePane="bottomRight" state="frozen"/>
      <selection pane="topRight" activeCell="B1" sqref="B1"/>
      <selection pane="bottomLeft" activeCell="A5" sqref="A5"/>
      <selection pane="bottomRight" activeCell="J34" sqref="J34"/>
    </sheetView>
  </sheetViews>
  <sheetFormatPr defaultColWidth="9.140625" defaultRowHeight="15"/>
  <cols>
    <col min="1" max="1" width="10.5703125" style="28" bestFit="1" customWidth="1"/>
    <col min="2" max="2" width="95" style="28" customWidth="1"/>
    <col min="3" max="3" width="13.5703125" style="28" bestFit="1" customWidth="1"/>
    <col min="4" max="4" width="10" style="28" bestFit="1" customWidth="1"/>
    <col min="5" max="5" width="18.28515625" style="28" bestFit="1" customWidth="1"/>
    <col min="6" max="13" width="10.7109375" style="28" customWidth="1"/>
    <col min="14" max="14" width="31" style="28" bestFit="1" customWidth="1"/>
    <col min="15" max="16384" width="9.140625" style="1"/>
  </cols>
  <sheetData>
    <row r="1" spans="1:14">
      <c r="A1" s="1" t="s">
        <v>108</v>
      </c>
      <c r="B1" s="28" t="str">
        <f>Info!C2</f>
        <v>ს.ს "პროკრედიტ ბანკი"</v>
      </c>
    </row>
    <row r="2" spans="1:14" ht="14.25" customHeight="1">
      <c r="A2" s="28" t="s">
        <v>109</v>
      </c>
      <c r="B2" s="271">
        <f>'1. key ratios'!B2</f>
        <v>45107</v>
      </c>
    </row>
    <row r="3" spans="1:14" ht="14.25" customHeight="1"/>
    <row r="4" spans="1:14" ht="15.75" thickBot="1">
      <c r="A4" s="1" t="s">
        <v>262</v>
      </c>
      <c r="B4" s="43" t="s">
        <v>74</v>
      </c>
    </row>
    <row r="5" spans="1:14" s="491" customFormat="1" ht="12.75">
      <c r="A5" s="102"/>
      <c r="B5" s="103"/>
      <c r="C5" s="104" t="s">
        <v>0</v>
      </c>
      <c r="D5" s="104" t="s">
        <v>1</v>
      </c>
      <c r="E5" s="104" t="s">
        <v>2</v>
      </c>
      <c r="F5" s="104" t="s">
        <v>3</v>
      </c>
      <c r="G5" s="104" t="s">
        <v>4</v>
      </c>
      <c r="H5" s="104" t="s">
        <v>5</v>
      </c>
      <c r="I5" s="104" t="s">
        <v>145</v>
      </c>
      <c r="J5" s="104" t="s">
        <v>146</v>
      </c>
      <c r="K5" s="104" t="s">
        <v>147</v>
      </c>
      <c r="L5" s="104" t="s">
        <v>148</v>
      </c>
      <c r="M5" s="104" t="s">
        <v>149</v>
      </c>
      <c r="N5" s="105" t="s">
        <v>150</v>
      </c>
    </row>
    <row r="6" spans="1:14" ht="45">
      <c r="A6" s="94"/>
      <c r="B6" s="52"/>
      <c r="C6" s="53" t="s">
        <v>84</v>
      </c>
      <c r="D6" s="54" t="s">
        <v>73</v>
      </c>
      <c r="E6" s="55" t="s">
        <v>83</v>
      </c>
      <c r="F6" s="56">
        <v>0</v>
      </c>
      <c r="G6" s="56">
        <v>0.2</v>
      </c>
      <c r="H6" s="56">
        <v>0.35</v>
      </c>
      <c r="I6" s="56">
        <v>0.5</v>
      </c>
      <c r="J6" s="56">
        <v>0.75</v>
      </c>
      <c r="K6" s="56">
        <v>1</v>
      </c>
      <c r="L6" s="56">
        <v>1.5</v>
      </c>
      <c r="M6" s="56">
        <v>2.5</v>
      </c>
      <c r="N6" s="95" t="s">
        <v>74</v>
      </c>
    </row>
    <row r="7" spans="1:14">
      <c r="A7" s="96">
        <v>1</v>
      </c>
      <c r="B7" s="57" t="s">
        <v>75</v>
      </c>
      <c r="C7" s="160">
        <f>SUM(C8:C13)</f>
        <v>12508500</v>
      </c>
      <c r="D7" s="52"/>
      <c r="E7" s="163">
        <f t="shared" ref="E7:M7" si="0">SUM(E8:E13)</f>
        <v>250170</v>
      </c>
      <c r="F7" s="160">
        <f>SUM(F8:F13)</f>
        <v>0</v>
      </c>
      <c r="G7" s="160">
        <f t="shared" si="0"/>
        <v>0</v>
      </c>
      <c r="H7" s="160">
        <f t="shared" si="0"/>
        <v>0</v>
      </c>
      <c r="I7" s="160">
        <f t="shared" si="0"/>
        <v>250170</v>
      </c>
      <c r="J7" s="160">
        <f t="shared" si="0"/>
        <v>0</v>
      </c>
      <c r="K7" s="160">
        <f t="shared" si="0"/>
        <v>0</v>
      </c>
      <c r="L7" s="160">
        <f t="shared" si="0"/>
        <v>0</v>
      </c>
      <c r="M7" s="160">
        <f t="shared" si="0"/>
        <v>0</v>
      </c>
      <c r="N7" s="97">
        <f>SUM(N8:N13)</f>
        <v>125085</v>
      </c>
    </row>
    <row r="8" spans="1:14">
      <c r="A8" s="96">
        <v>1.1000000000000001</v>
      </c>
      <c r="B8" s="58" t="s">
        <v>76</v>
      </c>
      <c r="C8" s="161">
        <v>12508500</v>
      </c>
      <c r="D8" s="59">
        <v>0.02</v>
      </c>
      <c r="E8" s="163">
        <f>C8*D8</f>
        <v>250170</v>
      </c>
      <c r="F8" s="161">
        <v>0</v>
      </c>
      <c r="G8" s="161">
        <v>0</v>
      </c>
      <c r="H8" s="161">
        <v>0</v>
      </c>
      <c r="I8" s="161">
        <v>250170</v>
      </c>
      <c r="J8" s="161">
        <v>0</v>
      </c>
      <c r="K8" s="161">
        <v>0</v>
      </c>
      <c r="L8" s="161">
        <v>0</v>
      </c>
      <c r="M8" s="161">
        <v>0</v>
      </c>
      <c r="N8" s="97">
        <f t="shared" ref="N8:N13" si="1">SUMPRODUCT($F$6:$M$6,F8:M8)</f>
        <v>125085</v>
      </c>
    </row>
    <row r="9" spans="1:14">
      <c r="A9" s="96">
        <v>1.2</v>
      </c>
      <c r="B9" s="58" t="s">
        <v>77</v>
      </c>
      <c r="C9" s="161">
        <v>0</v>
      </c>
      <c r="D9" s="59">
        <v>0.05</v>
      </c>
      <c r="E9" s="163">
        <f>C9*D9</f>
        <v>0</v>
      </c>
      <c r="F9" s="161">
        <v>0</v>
      </c>
      <c r="G9" s="161">
        <v>0</v>
      </c>
      <c r="H9" s="161">
        <v>0</v>
      </c>
      <c r="I9" s="161">
        <v>0</v>
      </c>
      <c r="J9" s="161">
        <v>0</v>
      </c>
      <c r="K9" s="161">
        <v>0</v>
      </c>
      <c r="L9" s="161">
        <v>0</v>
      </c>
      <c r="M9" s="161">
        <v>0</v>
      </c>
      <c r="N9" s="97">
        <f t="shared" si="1"/>
        <v>0</v>
      </c>
    </row>
    <row r="10" spans="1:14">
      <c r="A10" s="96">
        <v>1.3</v>
      </c>
      <c r="B10" s="58" t="s">
        <v>78</v>
      </c>
      <c r="C10" s="161">
        <v>0</v>
      </c>
      <c r="D10" s="59">
        <v>0.08</v>
      </c>
      <c r="E10" s="163">
        <f>C10*D10</f>
        <v>0</v>
      </c>
      <c r="F10" s="161">
        <v>0</v>
      </c>
      <c r="G10" s="161">
        <v>0</v>
      </c>
      <c r="H10" s="161">
        <v>0</v>
      </c>
      <c r="I10" s="161">
        <v>0</v>
      </c>
      <c r="J10" s="161">
        <v>0</v>
      </c>
      <c r="K10" s="161">
        <v>0</v>
      </c>
      <c r="L10" s="161">
        <v>0</v>
      </c>
      <c r="M10" s="161">
        <v>0</v>
      </c>
      <c r="N10" s="97">
        <f t="shared" si="1"/>
        <v>0</v>
      </c>
    </row>
    <row r="11" spans="1:14">
      <c r="A11" s="96">
        <v>1.4</v>
      </c>
      <c r="B11" s="58" t="s">
        <v>79</v>
      </c>
      <c r="C11" s="161">
        <v>0</v>
      </c>
      <c r="D11" s="59">
        <v>0.11</v>
      </c>
      <c r="E11" s="163">
        <f>C11*D11</f>
        <v>0</v>
      </c>
      <c r="F11" s="161">
        <v>0</v>
      </c>
      <c r="G11" s="161">
        <v>0</v>
      </c>
      <c r="H11" s="161">
        <v>0</v>
      </c>
      <c r="I11" s="161">
        <v>0</v>
      </c>
      <c r="J11" s="161">
        <v>0</v>
      </c>
      <c r="K11" s="161">
        <v>0</v>
      </c>
      <c r="L11" s="161">
        <v>0</v>
      </c>
      <c r="M11" s="161">
        <v>0</v>
      </c>
      <c r="N11" s="97">
        <f t="shared" si="1"/>
        <v>0</v>
      </c>
    </row>
    <row r="12" spans="1:14">
      <c r="A12" s="96">
        <v>1.5</v>
      </c>
      <c r="B12" s="58" t="s">
        <v>80</v>
      </c>
      <c r="C12" s="161">
        <v>0</v>
      </c>
      <c r="D12" s="59">
        <v>0.14000000000000001</v>
      </c>
      <c r="E12" s="163">
        <f>C12*D12</f>
        <v>0</v>
      </c>
      <c r="F12" s="161">
        <v>0</v>
      </c>
      <c r="G12" s="161">
        <v>0</v>
      </c>
      <c r="H12" s="161">
        <v>0</v>
      </c>
      <c r="I12" s="161">
        <v>0</v>
      </c>
      <c r="J12" s="161">
        <v>0</v>
      </c>
      <c r="K12" s="161">
        <v>0</v>
      </c>
      <c r="L12" s="161">
        <v>0</v>
      </c>
      <c r="M12" s="161">
        <v>0</v>
      </c>
      <c r="N12" s="97">
        <f t="shared" si="1"/>
        <v>0</v>
      </c>
    </row>
    <row r="13" spans="1:14">
      <c r="A13" s="96">
        <v>1.6</v>
      </c>
      <c r="B13" s="60" t="s">
        <v>81</v>
      </c>
      <c r="C13" s="161">
        <v>0</v>
      </c>
      <c r="D13" s="61"/>
      <c r="E13" s="161"/>
      <c r="F13" s="161">
        <v>0</v>
      </c>
      <c r="G13" s="161">
        <v>0</v>
      </c>
      <c r="H13" s="161">
        <v>0</v>
      </c>
      <c r="I13" s="161">
        <v>0</v>
      </c>
      <c r="J13" s="161">
        <v>0</v>
      </c>
      <c r="K13" s="161">
        <v>0</v>
      </c>
      <c r="L13" s="161">
        <v>0</v>
      </c>
      <c r="M13" s="161">
        <v>0</v>
      </c>
      <c r="N13" s="97">
        <f t="shared" si="1"/>
        <v>0</v>
      </c>
    </row>
    <row r="14" spans="1:14">
      <c r="A14" s="96">
        <v>2</v>
      </c>
      <c r="B14" s="62" t="s">
        <v>82</v>
      </c>
      <c r="C14" s="160">
        <v>0</v>
      </c>
      <c r="D14" s="52"/>
      <c r="E14" s="163">
        <f t="shared" ref="E14" si="2">SUM(E15:E20)</f>
        <v>0</v>
      </c>
      <c r="F14" s="160">
        <v>0</v>
      </c>
      <c r="G14" s="160">
        <v>0</v>
      </c>
      <c r="H14" s="160">
        <v>0</v>
      </c>
      <c r="I14" s="160">
        <v>0</v>
      </c>
      <c r="J14" s="160">
        <v>0</v>
      </c>
      <c r="K14" s="160">
        <v>0</v>
      </c>
      <c r="L14" s="160">
        <v>0</v>
      </c>
      <c r="M14" s="160">
        <v>0</v>
      </c>
      <c r="N14" s="97">
        <f>SUM(N15:N20)</f>
        <v>0</v>
      </c>
    </row>
    <row r="15" spans="1:14">
      <c r="A15" s="96">
        <v>2.1</v>
      </c>
      <c r="B15" s="60" t="s">
        <v>76</v>
      </c>
      <c r="C15" s="161">
        <v>0</v>
      </c>
      <c r="D15" s="59">
        <v>5.0000000000000001E-3</v>
      </c>
      <c r="E15" s="163">
        <f>C15*D15</f>
        <v>0</v>
      </c>
      <c r="F15" s="161">
        <v>0</v>
      </c>
      <c r="G15" s="161">
        <v>0</v>
      </c>
      <c r="H15" s="161">
        <v>0</v>
      </c>
      <c r="I15" s="161">
        <v>0</v>
      </c>
      <c r="J15" s="161">
        <v>0</v>
      </c>
      <c r="K15" s="161">
        <v>0</v>
      </c>
      <c r="L15" s="161">
        <v>0</v>
      </c>
      <c r="M15" s="161">
        <v>0</v>
      </c>
      <c r="N15" s="97">
        <f t="shared" ref="N15:N20" si="3">SUMPRODUCT($F$6:$M$6,F15:M15)</f>
        <v>0</v>
      </c>
    </row>
    <row r="16" spans="1:14">
      <c r="A16" s="96">
        <v>2.2000000000000002</v>
      </c>
      <c r="B16" s="60" t="s">
        <v>77</v>
      </c>
      <c r="C16" s="161">
        <v>0</v>
      </c>
      <c r="D16" s="59">
        <v>0.01</v>
      </c>
      <c r="E16" s="163">
        <f>C16*D16</f>
        <v>0</v>
      </c>
      <c r="F16" s="161">
        <v>0</v>
      </c>
      <c r="G16" s="161">
        <v>0</v>
      </c>
      <c r="H16" s="161">
        <v>0</v>
      </c>
      <c r="I16" s="161">
        <v>0</v>
      </c>
      <c r="J16" s="161">
        <v>0</v>
      </c>
      <c r="K16" s="161">
        <v>0</v>
      </c>
      <c r="L16" s="161">
        <v>0</v>
      </c>
      <c r="M16" s="161">
        <v>0</v>
      </c>
      <c r="N16" s="97">
        <f t="shared" si="3"/>
        <v>0</v>
      </c>
    </row>
    <row r="17" spans="1:14">
      <c r="A17" s="96">
        <v>2.2999999999999998</v>
      </c>
      <c r="B17" s="60" t="s">
        <v>78</v>
      </c>
      <c r="C17" s="161">
        <v>0</v>
      </c>
      <c r="D17" s="59">
        <v>0.02</v>
      </c>
      <c r="E17" s="163">
        <f>C17*D17</f>
        <v>0</v>
      </c>
      <c r="F17" s="161">
        <v>0</v>
      </c>
      <c r="G17" s="161">
        <v>0</v>
      </c>
      <c r="H17" s="161">
        <v>0</v>
      </c>
      <c r="I17" s="161">
        <v>0</v>
      </c>
      <c r="J17" s="161">
        <v>0</v>
      </c>
      <c r="K17" s="161">
        <v>0</v>
      </c>
      <c r="L17" s="161">
        <v>0</v>
      </c>
      <c r="M17" s="161">
        <v>0</v>
      </c>
      <c r="N17" s="97">
        <f t="shared" si="3"/>
        <v>0</v>
      </c>
    </row>
    <row r="18" spans="1:14">
      <c r="A18" s="96">
        <v>2.4</v>
      </c>
      <c r="B18" s="60" t="s">
        <v>79</v>
      </c>
      <c r="C18" s="161">
        <v>0</v>
      </c>
      <c r="D18" s="59">
        <v>0.03</v>
      </c>
      <c r="E18" s="163">
        <f>C18*D18</f>
        <v>0</v>
      </c>
      <c r="F18" s="161">
        <v>0</v>
      </c>
      <c r="G18" s="161">
        <v>0</v>
      </c>
      <c r="H18" s="161">
        <v>0</v>
      </c>
      <c r="I18" s="161">
        <v>0</v>
      </c>
      <c r="J18" s="161">
        <v>0</v>
      </c>
      <c r="K18" s="161">
        <v>0</v>
      </c>
      <c r="L18" s="161">
        <v>0</v>
      </c>
      <c r="M18" s="161">
        <v>0</v>
      </c>
      <c r="N18" s="97">
        <f t="shared" si="3"/>
        <v>0</v>
      </c>
    </row>
    <row r="19" spans="1:14">
      <c r="A19" s="96">
        <v>2.5</v>
      </c>
      <c r="B19" s="60" t="s">
        <v>80</v>
      </c>
      <c r="C19" s="161">
        <v>0</v>
      </c>
      <c r="D19" s="59">
        <v>0.04</v>
      </c>
      <c r="E19" s="163">
        <f>C19*D19</f>
        <v>0</v>
      </c>
      <c r="F19" s="161">
        <v>0</v>
      </c>
      <c r="G19" s="161">
        <v>0</v>
      </c>
      <c r="H19" s="161">
        <v>0</v>
      </c>
      <c r="I19" s="161">
        <v>0</v>
      </c>
      <c r="J19" s="161">
        <v>0</v>
      </c>
      <c r="K19" s="161">
        <v>0</v>
      </c>
      <c r="L19" s="161">
        <v>0</v>
      </c>
      <c r="M19" s="161">
        <v>0</v>
      </c>
      <c r="N19" s="97">
        <f t="shared" si="3"/>
        <v>0</v>
      </c>
    </row>
    <row r="20" spans="1:14">
      <c r="A20" s="96">
        <v>2.6</v>
      </c>
      <c r="B20" s="60" t="s">
        <v>81</v>
      </c>
      <c r="C20" s="161">
        <v>0</v>
      </c>
      <c r="D20" s="61"/>
      <c r="E20" s="164"/>
      <c r="F20" s="161">
        <v>0</v>
      </c>
      <c r="G20" s="161">
        <v>0</v>
      </c>
      <c r="H20" s="161">
        <v>0</v>
      </c>
      <c r="I20" s="161">
        <v>0</v>
      </c>
      <c r="J20" s="161">
        <v>0</v>
      </c>
      <c r="K20" s="161">
        <v>0</v>
      </c>
      <c r="L20" s="161">
        <v>0</v>
      </c>
      <c r="M20" s="161">
        <v>0</v>
      </c>
      <c r="N20" s="97">
        <f t="shared" si="3"/>
        <v>0</v>
      </c>
    </row>
    <row r="21" spans="1:14" ht="15.75" thickBot="1">
      <c r="A21" s="98">
        <v>3</v>
      </c>
      <c r="B21" s="99" t="s">
        <v>66</v>
      </c>
      <c r="C21" s="162">
        <f>C14+C7</f>
        <v>12508500</v>
      </c>
      <c r="D21" s="100"/>
      <c r="E21" s="165">
        <f>E14+E7</f>
        <v>250170</v>
      </c>
      <c r="F21" s="162">
        <f>F7+F14</f>
        <v>0</v>
      </c>
      <c r="G21" s="162">
        <f t="shared" ref="G21:L21" si="4">G7+G14</f>
        <v>0</v>
      </c>
      <c r="H21" s="162">
        <f t="shared" si="4"/>
        <v>0</v>
      </c>
      <c r="I21" s="162">
        <f t="shared" si="4"/>
        <v>250170</v>
      </c>
      <c r="J21" s="162">
        <f t="shared" si="4"/>
        <v>0</v>
      </c>
      <c r="K21" s="162">
        <f t="shared" si="4"/>
        <v>0</v>
      </c>
      <c r="L21" s="162">
        <f t="shared" si="4"/>
        <v>0</v>
      </c>
      <c r="M21" s="162">
        <f>M7+M14</f>
        <v>0</v>
      </c>
      <c r="N21" s="101">
        <f>N14+N7</f>
        <v>125085</v>
      </c>
    </row>
    <row r="22" spans="1:14">
      <c r="E22" s="166"/>
      <c r="F22" s="166"/>
      <c r="G22" s="166"/>
      <c r="H22" s="166"/>
      <c r="I22" s="166"/>
      <c r="J22" s="166"/>
      <c r="K22" s="166"/>
      <c r="L22" s="166"/>
      <c r="M22" s="166"/>
    </row>
  </sheetData>
  <conditionalFormatting sqref="E8:E12">
    <cfRule type="expression" dxfId="28" priority="2">
      <formula>(C8*D8)&lt;&gt;SUM(#REF!)</formula>
    </cfRule>
  </conditionalFormatting>
  <conditionalFormatting sqref="E15:E19">
    <cfRule type="expression" dxfId="27" priority="1">
      <formula>(C15*D15)&lt;&gt;SUM(#REF!)</formula>
    </cfRule>
  </conditionalFormatting>
  <conditionalFormatting sqref="E20">
    <cfRule type="expression" dxfId="26" priority="3">
      <formula>$E$88&lt;&gt;SUM(#REF!)</formula>
    </cfRule>
  </conditionalFormatting>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43"/>
  <sheetViews>
    <sheetView workbookViewId="0">
      <selection activeCell="G29" sqref="G29"/>
    </sheetView>
  </sheetViews>
  <sheetFormatPr defaultRowHeight="15"/>
  <cols>
    <col min="1" max="1" width="11.42578125" customWidth="1"/>
    <col min="2" max="2" width="76.85546875" style="2" customWidth="1"/>
    <col min="3" max="3" width="22.85546875" style="441" customWidth="1"/>
  </cols>
  <sheetData>
    <row r="1" spans="1:4">
      <c r="A1" s="1" t="s">
        <v>108</v>
      </c>
      <c r="B1" t="str">
        <f>Info!C2</f>
        <v>ს.ს "პროკრედიტ ბანკი"</v>
      </c>
    </row>
    <row r="2" spans="1:4">
      <c r="A2" s="1" t="s">
        <v>109</v>
      </c>
      <c r="B2" s="271">
        <f>'1. key ratios'!B2</f>
        <v>45107</v>
      </c>
    </row>
    <row r="3" spans="1:4">
      <c r="A3" s="1"/>
      <c r="B3"/>
    </row>
    <row r="4" spans="1:4">
      <c r="A4" s="1" t="s">
        <v>428</v>
      </c>
      <c r="B4" t="s">
        <v>387</v>
      </c>
    </row>
    <row r="5" spans="1:4">
      <c r="A5" s="222"/>
      <c r="B5" s="222" t="s">
        <v>388</v>
      </c>
      <c r="C5" s="234"/>
    </row>
    <row r="6" spans="1:4">
      <c r="A6" s="223">
        <v>1</v>
      </c>
      <c r="B6" s="235" t="s">
        <v>437</v>
      </c>
      <c r="C6" s="236">
        <v>1702967724.9555879</v>
      </c>
      <c r="D6" s="506"/>
    </row>
    <row r="7" spans="1:4">
      <c r="A7" s="223">
        <v>2</v>
      </c>
      <c r="B7" s="235" t="s">
        <v>389</v>
      </c>
      <c r="C7" s="236">
        <v>-9864775.9261940997</v>
      </c>
      <c r="D7" s="506"/>
    </row>
    <row r="8" spans="1:4">
      <c r="A8" s="224">
        <v>3</v>
      </c>
      <c r="B8" s="237" t="s">
        <v>390</v>
      </c>
      <c r="C8" s="238">
        <v>1693102949.0293937</v>
      </c>
      <c r="D8" s="506"/>
    </row>
    <row r="9" spans="1:4">
      <c r="A9" s="225"/>
      <c r="B9" s="225" t="s">
        <v>391</v>
      </c>
      <c r="C9" s="239"/>
      <c r="D9" s="506"/>
    </row>
    <row r="10" spans="1:4">
      <c r="A10" s="226">
        <v>4</v>
      </c>
      <c r="B10" s="240" t="s">
        <v>392</v>
      </c>
      <c r="C10" s="236">
        <v>0</v>
      </c>
      <c r="D10" s="506"/>
    </row>
    <row r="11" spans="1:4">
      <c r="A11" s="226">
        <v>5</v>
      </c>
      <c r="B11" s="241" t="s">
        <v>393</v>
      </c>
      <c r="C11" s="236">
        <v>0</v>
      </c>
      <c r="D11" s="506"/>
    </row>
    <row r="12" spans="1:4">
      <c r="A12" s="226" t="s">
        <v>394</v>
      </c>
      <c r="B12" s="235" t="s">
        <v>395</v>
      </c>
      <c r="C12" s="238">
        <v>250170</v>
      </c>
      <c r="D12" s="506"/>
    </row>
    <row r="13" spans="1:4">
      <c r="A13" s="227">
        <v>6</v>
      </c>
      <c r="B13" s="242" t="s">
        <v>396</v>
      </c>
      <c r="C13" s="236">
        <v>0</v>
      </c>
      <c r="D13" s="506"/>
    </row>
    <row r="14" spans="1:4">
      <c r="A14" s="227">
        <v>7</v>
      </c>
      <c r="B14" s="243" t="s">
        <v>397</v>
      </c>
      <c r="C14" s="236">
        <v>0</v>
      </c>
      <c r="D14" s="506"/>
    </row>
    <row r="15" spans="1:4">
      <c r="A15" s="228">
        <v>8</v>
      </c>
      <c r="B15" s="235" t="s">
        <v>398</v>
      </c>
      <c r="C15" s="236">
        <v>0</v>
      </c>
      <c r="D15" s="506"/>
    </row>
    <row r="16" spans="1:4" ht="24">
      <c r="A16" s="227">
        <v>9</v>
      </c>
      <c r="B16" s="243" t="s">
        <v>399</v>
      </c>
      <c r="C16" s="236">
        <v>0</v>
      </c>
      <c r="D16" s="506"/>
    </row>
    <row r="17" spans="1:4">
      <c r="A17" s="227">
        <v>10</v>
      </c>
      <c r="B17" s="243" t="s">
        <v>400</v>
      </c>
      <c r="C17" s="236">
        <v>0</v>
      </c>
      <c r="D17" s="506"/>
    </row>
    <row r="18" spans="1:4">
      <c r="A18" s="229">
        <v>11</v>
      </c>
      <c r="B18" s="244" t="s">
        <v>401</v>
      </c>
      <c r="C18" s="238">
        <v>250170</v>
      </c>
      <c r="D18" s="506"/>
    </row>
    <row r="19" spans="1:4">
      <c r="A19" s="225"/>
      <c r="B19" s="225" t="s">
        <v>402</v>
      </c>
      <c r="C19" s="245"/>
      <c r="D19" s="506"/>
    </row>
    <row r="20" spans="1:4">
      <c r="A20" s="227">
        <v>12</v>
      </c>
      <c r="B20" s="240" t="s">
        <v>403</v>
      </c>
      <c r="C20" s="236">
        <v>0</v>
      </c>
      <c r="D20" s="506"/>
    </row>
    <row r="21" spans="1:4">
      <c r="A21" s="227">
        <v>13</v>
      </c>
      <c r="B21" s="240" t="s">
        <v>404</v>
      </c>
      <c r="C21" s="236">
        <v>0</v>
      </c>
      <c r="D21" s="506"/>
    </row>
    <row r="22" spans="1:4">
      <c r="A22" s="227">
        <v>14</v>
      </c>
      <c r="B22" s="240" t="s">
        <v>405</v>
      </c>
      <c r="C22" s="236">
        <v>0</v>
      </c>
      <c r="D22" s="506"/>
    </row>
    <row r="23" spans="1:4" ht="24">
      <c r="A23" s="227" t="s">
        <v>406</v>
      </c>
      <c r="B23" s="240" t="s">
        <v>407</v>
      </c>
      <c r="C23" s="236">
        <v>0</v>
      </c>
      <c r="D23" s="506"/>
    </row>
    <row r="24" spans="1:4">
      <c r="A24" s="227">
        <v>15</v>
      </c>
      <c r="B24" s="240" t="s">
        <v>408</v>
      </c>
      <c r="C24" s="236">
        <v>0</v>
      </c>
      <c r="D24" s="506"/>
    </row>
    <row r="25" spans="1:4">
      <c r="A25" s="227" t="s">
        <v>409</v>
      </c>
      <c r="B25" s="235" t="s">
        <v>410</v>
      </c>
      <c r="C25" s="236">
        <v>0</v>
      </c>
      <c r="D25" s="506"/>
    </row>
    <row r="26" spans="1:4">
      <c r="A26" s="229">
        <v>16</v>
      </c>
      <c r="B26" s="244" t="s">
        <v>411</v>
      </c>
      <c r="C26" s="238">
        <v>0</v>
      </c>
      <c r="D26" s="506"/>
    </row>
    <row r="27" spans="1:4">
      <c r="A27" s="225"/>
      <c r="B27" s="225" t="s">
        <v>412</v>
      </c>
      <c r="C27" s="239"/>
      <c r="D27" s="506"/>
    </row>
    <row r="28" spans="1:4">
      <c r="A28" s="226">
        <v>17</v>
      </c>
      <c r="B28" s="235" t="s">
        <v>413</v>
      </c>
      <c r="C28" s="236"/>
      <c r="D28" s="506"/>
    </row>
    <row r="29" spans="1:4">
      <c r="A29" s="226">
        <v>18</v>
      </c>
      <c r="B29" s="235" t="s">
        <v>414</v>
      </c>
      <c r="C29" s="236"/>
      <c r="D29" s="506"/>
    </row>
    <row r="30" spans="1:4">
      <c r="A30" s="229">
        <v>19</v>
      </c>
      <c r="B30" s="244" t="s">
        <v>415</v>
      </c>
      <c r="C30" s="238">
        <v>0</v>
      </c>
      <c r="D30" s="506"/>
    </row>
    <row r="31" spans="1:4">
      <c r="A31" s="230"/>
      <c r="B31" s="225" t="s">
        <v>416</v>
      </c>
      <c r="C31" s="239"/>
      <c r="D31" s="506"/>
    </row>
    <row r="32" spans="1:4">
      <c r="A32" s="226" t="s">
        <v>417</v>
      </c>
      <c r="B32" s="240" t="s">
        <v>418</v>
      </c>
      <c r="C32" s="236">
        <v>0</v>
      </c>
      <c r="D32" s="506"/>
    </row>
    <row r="33" spans="1:4">
      <c r="A33" s="226" t="s">
        <v>419</v>
      </c>
      <c r="B33" s="241" t="s">
        <v>420</v>
      </c>
      <c r="C33" s="236">
        <v>0</v>
      </c>
      <c r="D33" s="506"/>
    </row>
    <row r="34" spans="1:4">
      <c r="A34" s="225"/>
      <c r="B34" s="225" t="s">
        <v>421</v>
      </c>
      <c r="C34" s="239"/>
      <c r="D34" s="506"/>
    </row>
    <row r="35" spans="1:4">
      <c r="A35" s="229">
        <v>20</v>
      </c>
      <c r="B35" s="244" t="s">
        <v>86</v>
      </c>
      <c r="C35" s="723">
        <v>298922206.65380591</v>
      </c>
      <c r="D35" s="506"/>
    </row>
    <row r="36" spans="1:4">
      <c r="A36" s="229">
        <v>21</v>
      </c>
      <c r="B36" s="244" t="s">
        <v>422</v>
      </c>
      <c r="C36" s="238">
        <v>1693353119.0293937</v>
      </c>
      <c r="D36" s="506"/>
    </row>
    <row r="37" spans="1:4">
      <c r="A37" s="231"/>
      <c r="B37" s="231" t="s">
        <v>387</v>
      </c>
      <c r="C37" s="239"/>
      <c r="D37" s="506"/>
    </row>
    <row r="38" spans="1:4">
      <c r="A38" s="229">
        <v>22</v>
      </c>
      <c r="B38" s="244" t="s">
        <v>387</v>
      </c>
      <c r="C38" s="724">
        <v>0.17652679957571044</v>
      </c>
      <c r="D38" s="506"/>
    </row>
    <row r="39" spans="1:4">
      <c r="A39" s="231"/>
      <c r="B39" s="231" t="s">
        <v>423</v>
      </c>
      <c r="C39" s="239"/>
      <c r="D39" s="506"/>
    </row>
    <row r="40" spans="1:4">
      <c r="A40" s="232" t="s">
        <v>424</v>
      </c>
      <c r="B40" s="240" t="s">
        <v>425</v>
      </c>
      <c r="C40" s="236">
        <v>0</v>
      </c>
      <c r="D40" s="506"/>
    </row>
    <row r="41" spans="1:4">
      <c r="A41" s="233" t="s">
        <v>426</v>
      </c>
      <c r="B41" s="241" t="s">
        <v>427</v>
      </c>
      <c r="C41" s="236">
        <v>0</v>
      </c>
      <c r="D41" s="506"/>
    </row>
    <row r="43" spans="1:4">
      <c r="B43" s="248" t="s">
        <v>438</v>
      </c>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42"/>
  <sheetViews>
    <sheetView zoomScale="90" zoomScaleNormal="90" workbookViewId="0">
      <pane xSplit="2" ySplit="6" topLeftCell="C25" activePane="bottomRight" state="frozen"/>
      <selection pane="topRight" activeCell="C1" sqref="C1"/>
      <selection pane="bottomLeft" activeCell="A7" sqref="A7"/>
      <selection pane="bottomRight" activeCell="M16" sqref="M16"/>
    </sheetView>
  </sheetViews>
  <sheetFormatPr defaultRowHeight="15"/>
  <cols>
    <col min="1" max="1" width="9.85546875" style="1" bestFit="1" customWidth="1"/>
    <col min="2" max="2" width="82.5703125" style="14" customWidth="1"/>
    <col min="3" max="7" width="17.5703125" style="1" customWidth="1"/>
  </cols>
  <sheetData>
    <row r="1" spans="1:17">
      <c r="A1" s="1" t="s">
        <v>108</v>
      </c>
      <c r="B1" s="1" t="str">
        <f>Info!C2</f>
        <v>ს.ს "პროკრედიტ ბანკი"</v>
      </c>
    </row>
    <row r="2" spans="1:17">
      <c r="A2" s="1" t="s">
        <v>109</v>
      </c>
      <c r="B2" s="271">
        <f>'1. key ratios'!B2</f>
        <v>45107</v>
      </c>
    </row>
    <row r="3" spans="1:17">
      <c r="B3" s="271"/>
    </row>
    <row r="4" spans="1:17" ht="15.75" thickBot="1">
      <c r="A4" s="1" t="s">
        <v>485</v>
      </c>
      <c r="B4" s="174" t="s">
        <v>450</v>
      </c>
    </row>
    <row r="5" spans="1:17">
      <c r="A5" s="272"/>
      <c r="B5" s="273"/>
      <c r="C5" s="827" t="s">
        <v>451</v>
      </c>
      <c r="D5" s="827"/>
      <c r="E5" s="827"/>
      <c r="F5" s="827"/>
      <c r="G5" s="828" t="s">
        <v>452</v>
      </c>
    </row>
    <row r="6" spans="1:17">
      <c r="A6" s="274"/>
      <c r="B6" s="275"/>
      <c r="C6" s="276" t="s">
        <v>453</v>
      </c>
      <c r="D6" s="276" t="s">
        <v>454</v>
      </c>
      <c r="E6" s="276" t="s">
        <v>455</v>
      </c>
      <c r="F6" s="276" t="s">
        <v>456</v>
      </c>
      <c r="G6" s="829"/>
    </row>
    <row r="7" spans="1:17">
      <c r="A7" s="277"/>
      <c r="B7" s="278" t="s">
        <v>457</v>
      </c>
      <c r="C7" s="279"/>
      <c r="D7" s="279"/>
      <c r="E7" s="279"/>
      <c r="F7" s="279"/>
      <c r="G7" s="280"/>
    </row>
    <row r="8" spans="1:17">
      <c r="A8" s="281">
        <v>1</v>
      </c>
      <c r="B8" s="282" t="s">
        <v>458</v>
      </c>
      <c r="C8" s="283">
        <v>298922206.65380591</v>
      </c>
      <c r="D8" s="283">
        <v>0</v>
      </c>
      <c r="E8" s="283">
        <v>0</v>
      </c>
      <c r="F8" s="283">
        <v>441346435.07055002</v>
      </c>
      <c r="G8" s="284">
        <v>740268641.72435594</v>
      </c>
      <c r="H8" s="506"/>
      <c r="I8" s="506"/>
      <c r="J8" s="506"/>
      <c r="K8" s="506"/>
      <c r="L8" s="506"/>
      <c r="M8" s="506"/>
      <c r="N8" s="506"/>
      <c r="O8" s="506"/>
      <c r="P8" s="506"/>
      <c r="Q8" s="506"/>
    </row>
    <row r="9" spans="1:17">
      <c r="A9" s="281">
        <v>2</v>
      </c>
      <c r="B9" s="285" t="s">
        <v>85</v>
      </c>
      <c r="C9" s="283">
        <v>298922206.65380591</v>
      </c>
      <c r="D9" s="283">
        <v>0</v>
      </c>
      <c r="E9" s="283">
        <v>0</v>
      </c>
      <c r="F9" s="283">
        <v>14232499.999999998</v>
      </c>
      <c r="G9" s="283">
        <v>313154706.65380591</v>
      </c>
      <c r="H9" s="506"/>
      <c r="I9" s="506"/>
      <c r="J9" s="506"/>
      <c r="K9" s="506"/>
      <c r="L9" s="506"/>
      <c r="M9" s="506"/>
      <c r="N9" s="506"/>
      <c r="O9" s="506"/>
      <c r="P9" s="506"/>
      <c r="Q9" s="506"/>
    </row>
    <row r="10" spans="1:17">
      <c r="A10" s="281">
        <v>3</v>
      </c>
      <c r="B10" s="285" t="s">
        <v>459</v>
      </c>
      <c r="C10" s="286"/>
      <c r="D10" s="286"/>
      <c r="E10" s="286"/>
      <c r="F10" s="283">
        <v>427113935.07055002</v>
      </c>
      <c r="G10" s="283">
        <v>427113935.07055002</v>
      </c>
      <c r="H10" s="506"/>
      <c r="I10" s="506"/>
      <c r="J10" s="506"/>
      <c r="K10" s="506"/>
      <c r="L10" s="506"/>
      <c r="M10" s="506"/>
      <c r="N10" s="506"/>
      <c r="O10" s="506"/>
      <c r="P10" s="506"/>
      <c r="Q10" s="506"/>
    </row>
    <row r="11" spans="1:17" ht="26.25">
      <c r="A11" s="281">
        <v>4</v>
      </c>
      <c r="B11" s="282" t="s">
        <v>460</v>
      </c>
      <c r="C11" s="283">
        <v>257947921.65799999</v>
      </c>
      <c r="D11" s="283">
        <v>48471832.649024993</v>
      </c>
      <c r="E11" s="283">
        <v>52791605.602600001</v>
      </c>
      <c r="F11" s="283">
        <v>19806524.544100001</v>
      </c>
      <c r="G11" s="284">
        <v>346012931.72280878</v>
      </c>
      <c r="H11" s="506"/>
      <c r="I11" s="506"/>
      <c r="J11" s="506"/>
      <c r="K11" s="506"/>
      <c r="L11" s="506"/>
      <c r="M11" s="506"/>
      <c r="N11" s="506"/>
      <c r="O11" s="506"/>
      <c r="P11" s="506"/>
      <c r="Q11" s="506"/>
    </row>
    <row r="12" spans="1:17">
      <c r="A12" s="281">
        <v>5</v>
      </c>
      <c r="B12" s="285" t="s">
        <v>461</v>
      </c>
      <c r="C12" s="283">
        <v>236357809.78029999</v>
      </c>
      <c r="D12" s="283">
        <v>45953205.201824993</v>
      </c>
      <c r="E12" s="283">
        <v>48674346.580899999</v>
      </c>
      <c r="F12" s="283">
        <v>16801281.761300001</v>
      </c>
      <c r="G12" s="283">
        <v>330397311.15810877</v>
      </c>
      <c r="H12" s="506"/>
      <c r="I12" s="506"/>
      <c r="J12" s="506"/>
      <c r="K12" s="506"/>
      <c r="L12" s="506"/>
      <c r="M12" s="506"/>
      <c r="N12" s="506"/>
      <c r="O12" s="506"/>
      <c r="P12" s="506"/>
      <c r="Q12" s="506"/>
    </row>
    <row r="13" spans="1:17">
      <c r="A13" s="281">
        <v>6</v>
      </c>
      <c r="B13" s="285" t="s">
        <v>462</v>
      </c>
      <c r="C13" s="283">
        <v>21590111.877700001</v>
      </c>
      <c r="D13" s="283">
        <v>2518627.4472000003</v>
      </c>
      <c r="E13" s="283">
        <v>4117259.0216999999</v>
      </c>
      <c r="F13" s="283">
        <v>3005242.7828000002</v>
      </c>
      <c r="G13" s="283">
        <v>15615620.5647</v>
      </c>
      <c r="H13" s="506"/>
      <c r="I13" s="506"/>
      <c r="J13" s="506"/>
      <c r="K13" s="506"/>
      <c r="L13" s="506"/>
      <c r="M13" s="506"/>
      <c r="N13" s="506"/>
      <c r="O13" s="506"/>
      <c r="P13" s="506"/>
      <c r="Q13" s="506"/>
    </row>
    <row r="14" spans="1:17">
      <c r="A14" s="281">
        <v>7</v>
      </c>
      <c r="B14" s="282" t="s">
        <v>463</v>
      </c>
      <c r="C14" s="283">
        <v>416031726.35332507</v>
      </c>
      <c r="D14" s="283">
        <v>58923079.411699995</v>
      </c>
      <c r="E14" s="283">
        <v>76337927.397499993</v>
      </c>
      <c r="F14" s="283">
        <v>456388.37</v>
      </c>
      <c r="G14" s="284">
        <v>253069095.09791255</v>
      </c>
      <c r="H14" s="506"/>
      <c r="I14" s="506"/>
      <c r="J14" s="506"/>
      <c r="K14" s="506"/>
      <c r="L14" s="506"/>
      <c r="M14" s="506"/>
      <c r="N14" s="506"/>
      <c r="O14" s="506"/>
      <c r="P14" s="506"/>
      <c r="Q14" s="506"/>
    </row>
    <row r="15" spans="1:17" ht="51.75">
      <c r="A15" s="281">
        <v>8</v>
      </c>
      <c r="B15" s="285" t="s">
        <v>464</v>
      </c>
      <c r="C15" s="283">
        <v>370420795.01662505</v>
      </c>
      <c r="D15" s="283">
        <v>58923079.411699995</v>
      </c>
      <c r="E15" s="283">
        <v>60413140.913499996</v>
      </c>
      <c r="F15" s="283">
        <v>456388.37</v>
      </c>
      <c r="G15" s="283">
        <v>245106701.85591254</v>
      </c>
      <c r="H15" s="506"/>
      <c r="I15" s="506"/>
      <c r="J15" s="506"/>
      <c r="K15" s="506"/>
      <c r="L15" s="506"/>
      <c r="M15" s="506"/>
      <c r="N15" s="506"/>
      <c r="O15" s="506"/>
      <c r="P15" s="506"/>
      <c r="Q15" s="506"/>
    </row>
    <row r="16" spans="1:17" ht="26.25">
      <c r="A16" s="281">
        <v>9</v>
      </c>
      <c r="B16" s="285" t="s">
        <v>465</v>
      </c>
      <c r="C16" s="283">
        <v>45610931.3367</v>
      </c>
      <c r="D16" s="283">
        <v>0</v>
      </c>
      <c r="E16" s="283">
        <v>15924786.484000001</v>
      </c>
      <c r="F16" s="283">
        <v>0</v>
      </c>
      <c r="G16" s="283">
        <v>7962393.2420000006</v>
      </c>
      <c r="H16" s="506"/>
      <c r="I16" s="506"/>
      <c r="J16" s="506"/>
      <c r="K16" s="506"/>
      <c r="L16" s="506"/>
      <c r="M16" s="506"/>
      <c r="N16" s="506"/>
      <c r="O16" s="506"/>
      <c r="P16" s="506"/>
      <c r="Q16" s="506"/>
    </row>
    <row r="17" spans="1:17">
      <c r="A17" s="281">
        <v>10</v>
      </c>
      <c r="B17" s="282" t="s">
        <v>466</v>
      </c>
      <c r="C17" s="283"/>
      <c r="D17" s="283"/>
      <c r="E17" s="283"/>
      <c r="F17" s="283"/>
      <c r="G17" s="283"/>
      <c r="H17" s="506"/>
      <c r="I17" s="506"/>
      <c r="J17" s="506"/>
      <c r="K17" s="506"/>
      <c r="L17" s="506"/>
      <c r="M17" s="506"/>
      <c r="N17" s="506"/>
      <c r="O17" s="506"/>
      <c r="P17" s="506"/>
      <c r="Q17" s="506"/>
    </row>
    <row r="18" spans="1:17">
      <c r="A18" s="281">
        <v>11</v>
      </c>
      <c r="B18" s="282" t="s">
        <v>89</v>
      </c>
      <c r="C18" s="283">
        <v>404369.39781500213</v>
      </c>
      <c r="D18" s="287">
        <v>35422051.806097001</v>
      </c>
      <c r="E18" s="283">
        <v>4858719.1246000007</v>
      </c>
      <c r="F18" s="283">
        <v>274574.55100000004</v>
      </c>
      <c r="G18" s="284">
        <v>0</v>
      </c>
      <c r="H18" s="506"/>
      <c r="I18" s="506"/>
      <c r="J18" s="506"/>
      <c r="K18" s="506"/>
      <c r="L18" s="506"/>
      <c r="M18" s="506"/>
      <c r="N18" s="506"/>
      <c r="O18" s="506"/>
      <c r="P18" s="506"/>
      <c r="Q18" s="506"/>
    </row>
    <row r="19" spans="1:17">
      <c r="A19" s="281">
        <v>12</v>
      </c>
      <c r="B19" s="285" t="s">
        <v>467</v>
      </c>
      <c r="C19" s="286"/>
      <c r="D19" s="283">
        <v>18892413.799511999</v>
      </c>
      <c r="E19" s="283">
        <v>0</v>
      </c>
      <c r="F19" s="283">
        <v>0</v>
      </c>
      <c r="G19" s="283">
        <v>0</v>
      </c>
      <c r="H19" s="506"/>
      <c r="I19" s="506"/>
      <c r="J19" s="506"/>
      <c r="K19" s="506"/>
      <c r="L19" s="506"/>
      <c r="M19" s="506"/>
      <c r="N19" s="506"/>
      <c r="O19" s="506"/>
      <c r="P19" s="506"/>
      <c r="Q19" s="506"/>
    </row>
    <row r="20" spans="1:17" ht="26.25">
      <c r="A20" s="281">
        <v>13</v>
      </c>
      <c r="B20" s="285" t="s">
        <v>468</v>
      </c>
      <c r="C20" s="283">
        <v>404369.39781500213</v>
      </c>
      <c r="D20" s="283">
        <v>16529638.006585</v>
      </c>
      <c r="E20" s="283">
        <v>4858719.1246000007</v>
      </c>
      <c r="F20" s="283">
        <v>274574.55100000004</v>
      </c>
      <c r="G20" s="283">
        <v>0</v>
      </c>
      <c r="H20" s="506"/>
      <c r="I20" s="506"/>
      <c r="J20" s="506"/>
      <c r="K20" s="506"/>
      <c r="L20" s="506"/>
      <c r="M20" s="506"/>
      <c r="N20" s="506"/>
      <c r="O20" s="506"/>
      <c r="P20" s="506"/>
      <c r="Q20" s="506"/>
    </row>
    <row r="21" spans="1:17">
      <c r="A21" s="288">
        <v>14</v>
      </c>
      <c r="B21" s="289" t="s">
        <v>469</v>
      </c>
      <c r="C21" s="286"/>
      <c r="D21" s="286"/>
      <c r="E21" s="286"/>
      <c r="F21" s="286"/>
      <c r="G21" s="290">
        <v>1339350668.5450773</v>
      </c>
      <c r="H21" s="506"/>
      <c r="I21" s="506"/>
      <c r="J21" s="506"/>
      <c r="K21" s="506"/>
      <c r="L21" s="506"/>
      <c r="M21" s="506"/>
      <c r="N21" s="506"/>
      <c r="O21" s="506"/>
      <c r="P21" s="506"/>
      <c r="Q21" s="506"/>
    </row>
    <row r="22" spans="1:17">
      <c r="A22" s="291"/>
      <c r="B22" s="307" t="s">
        <v>470</v>
      </c>
      <c r="C22" s="292"/>
      <c r="D22" s="293"/>
      <c r="E22" s="292"/>
      <c r="F22" s="292"/>
      <c r="G22" s="294"/>
      <c r="H22" s="506"/>
      <c r="I22" s="506"/>
      <c r="J22" s="506"/>
      <c r="K22" s="506"/>
      <c r="L22" s="506"/>
      <c r="M22" s="506"/>
      <c r="N22" s="506"/>
      <c r="O22" s="506"/>
      <c r="P22" s="506"/>
      <c r="Q22" s="506"/>
    </row>
    <row r="23" spans="1:17">
      <c r="A23" s="281">
        <v>15</v>
      </c>
      <c r="B23" s="282" t="s">
        <v>322</v>
      </c>
      <c r="C23" s="283">
        <v>486306287.01270401</v>
      </c>
      <c r="D23" s="283">
        <v>45000000</v>
      </c>
      <c r="E23" s="283"/>
      <c r="F23" s="283"/>
      <c r="G23" s="283">
        <v>12050957.01035</v>
      </c>
      <c r="H23" s="506"/>
      <c r="I23" s="506"/>
      <c r="J23" s="506"/>
      <c r="K23" s="506"/>
      <c r="L23" s="506"/>
      <c r="M23" s="506"/>
      <c r="N23" s="506"/>
      <c r="O23" s="506"/>
      <c r="P23" s="506"/>
      <c r="Q23" s="506"/>
    </row>
    <row r="24" spans="1:17">
      <c r="A24" s="281">
        <v>16</v>
      </c>
      <c r="B24" s="282" t="s">
        <v>471</v>
      </c>
      <c r="C24" s="283">
        <v>122474.23729999999</v>
      </c>
      <c r="D24" s="287">
        <v>233783692.07904243</v>
      </c>
      <c r="E24" s="283">
        <v>199829355.12020001</v>
      </c>
      <c r="F24" s="283">
        <v>626245092.11919999</v>
      </c>
      <c r="G24" s="284">
        <v>748662701.75453615</v>
      </c>
      <c r="H24" s="506"/>
      <c r="I24" s="506"/>
      <c r="J24" s="506"/>
      <c r="K24" s="506"/>
      <c r="L24" s="506"/>
      <c r="M24" s="506"/>
      <c r="N24" s="506"/>
      <c r="O24" s="506"/>
      <c r="P24" s="506"/>
      <c r="Q24" s="506"/>
    </row>
    <row r="25" spans="1:17" ht="26.25">
      <c r="A25" s="281">
        <v>17</v>
      </c>
      <c r="B25" s="285" t="s">
        <v>472</v>
      </c>
      <c r="C25" s="283"/>
      <c r="D25" s="283"/>
      <c r="E25" s="283"/>
      <c r="F25" s="283"/>
      <c r="G25" s="283"/>
      <c r="H25" s="506"/>
      <c r="I25" s="506"/>
      <c r="J25" s="506"/>
      <c r="K25" s="506"/>
      <c r="L25" s="506"/>
      <c r="M25" s="506"/>
      <c r="N25" s="506"/>
      <c r="O25" s="506"/>
      <c r="P25" s="506"/>
      <c r="Q25" s="506"/>
    </row>
    <row r="26" spans="1:17" ht="26.25">
      <c r="A26" s="281">
        <v>18</v>
      </c>
      <c r="B26" s="285" t="s">
        <v>473</v>
      </c>
      <c r="C26" s="283">
        <v>122474.23729999999</v>
      </c>
      <c r="D26" s="283">
        <v>1344346.52</v>
      </c>
      <c r="E26" s="283">
        <v>988107.96</v>
      </c>
      <c r="F26" s="283">
        <v>0</v>
      </c>
      <c r="G26" s="283">
        <v>714077.09359499998</v>
      </c>
      <c r="H26" s="506"/>
      <c r="I26" s="506"/>
      <c r="J26" s="506"/>
      <c r="K26" s="506"/>
      <c r="L26" s="506"/>
      <c r="M26" s="506"/>
      <c r="N26" s="506"/>
      <c r="O26" s="506"/>
      <c r="P26" s="506"/>
      <c r="Q26" s="506"/>
    </row>
    <row r="27" spans="1:17">
      <c r="A27" s="281">
        <v>19</v>
      </c>
      <c r="B27" s="285" t="s">
        <v>474</v>
      </c>
      <c r="C27" s="283">
        <v>0</v>
      </c>
      <c r="D27" s="283">
        <v>228590378.62304243</v>
      </c>
      <c r="E27" s="283">
        <v>198326410.56670001</v>
      </c>
      <c r="F27" s="283">
        <v>625126592.11919999</v>
      </c>
      <c r="G27" s="283">
        <v>744815997.89619112</v>
      </c>
      <c r="H27" s="506"/>
      <c r="I27" s="506"/>
      <c r="J27" s="506"/>
      <c r="K27" s="506"/>
      <c r="L27" s="506"/>
      <c r="M27" s="506"/>
      <c r="N27" s="506"/>
      <c r="O27" s="506"/>
      <c r="P27" s="506"/>
      <c r="Q27" s="506"/>
    </row>
    <row r="28" spans="1:17">
      <c r="A28" s="281">
        <v>20</v>
      </c>
      <c r="B28" s="295" t="s">
        <v>475</v>
      </c>
      <c r="C28" s="283"/>
      <c r="D28" s="283"/>
      <c r="E28" s="283"/>
      <c r="F28" s="283"/>
      <c r="G28" s="283"/>
      <c r="H28" s="506"/>
      <c r="I28" s="506"/>
      <c r="J28" s="506"/>
      <c r="K28" s="506"/>
      <c r="L28" s="506"/>
      <c r="M28" s="506"/>
      <c r="N28" s="506"/>
      <c r="O28" s="506"/>
      <c r="P28" s="506"/>
      <c r="Q28" s="506"/>
    </row>
    <row r="29" spans="1:17">
      <c r="A29" s="281">
        <v>21</v>
      </c>
      <c r="B29" s="285" t="s">
        <v>476</v>
      </c>
      <c r="C29" s="283"/>
      <c r="D29" s="283"/>
      <c r="E29" s="283"/>
      <c r="F29" s="283"/>
      <c r="G29" s="283"/>
      <c r="H29" s="506"/>
      <c r="I29" s="506"/>
      <c r="J29" s="506"/>
      <c r="K29" s="506"/>
      <c r="L29" s="506"/>
      <c r="M29" s="506"/>
      <c r="N29" s="506"/>
      <c r="O29" s="506"/>
      <c r="P29" s="506"/>
      <c r="Q29" s="506"/>
    </row>
    <row r="30" spans="1:17">
      <c r="A30" s="281">
        <v>22</v>
      </c>
      <c r="B30" s="295" t="s">
        <v>475</v>
      </c>
      <c r="C30" s="283"/>
      <c r="D30" s="283"/>
      <c r="E30" s="283"/>
      <c r="F30" s="283"/>
      <c r="G30" s="283"/>
      <c r="H30" s="506"/>
      <c r="I30" s="506"/>
      <c r="J30" s="506"/>
      <c r="K30" s="506"/>
      <c r="L30" s="506"/>
      <c r="M30" s="506"/>
      <c r="N30" s="506"/>
      <c r="O30" s="506"/>
      <c r="P30" s="506"/>
      <c r="Q30" s="506"/>
    </row>
    <row r="31" spans="1:17" ht="26.25">
      <c r="A31" s="281">
        <v>23</v>
      </c>
      <c r="B31" s="285" t="s">
        <v>477</v>
      </c>
      <c r="C31" s="283">
        <v>0</v>
      </c>
      <c r="D31" s="283">
        <v>3848966.9360000002</v>
      </c>
      <c r="E31" s="283">
        <v>514836.59349999996</v>
      </c>
      <c r="F31" s="283">
        <v>1118500</v>
      </c>
      <c r="G31" s="283">
        <v>3132626.7647500001</v>
      </c>
      <c r="H31" s="506"/>
      <c r="I31" s="506"/>
      <c r="J31" s="506"/>
      <c r="K31" s="506"/>
      <c r="L31" s="506"/>
      <c r="M31" s="506"/>
      <c r="N31" s="506"/>
      <c r="O31" s="506"/>
      <c r="P31" s="506"/>
      <c r="Q31" s="506"/>
    </row>
    <row r="32" spans="1:17">
      <c r="A32" s="281">
        <v>24</v>
      </c>
      <c r="B32" s="282" t="s">
        <v>478</v>
      </c>
      <c r="C32" s="283"/>
      <c r="D32" s="283"/>
      <c r="E32" s="283"/>
      <c r="F32" s="283"/>
      <c r="G32" s="283"/>
      <c r="H32" s="506"/>
      <c r="I32" s="506"/>
      <c r="J32" s="506"/>
      <c r="K32" s="506"/>
      <c r="L32" s="506"/>
      <c r="M32" s="506"/>
      <c r="N32" s="506"/>
      <c r="O32" s="506"/>
      <c r="P32" s="506"/>
      <c r="Q32" s="506"/>
    </row>
    <row r="33" spans="1:17">
      <c r="A33" s="281">
        <v>25</v>
      </c>
      <c r="B33" s="282" t="s">
        <v>99</v>
      </c>
      <c r="C33" s="283">
        <v>44910097.220505901</v>
      </c>
      <c r="D33" s="283">
        <v>34386471.002054505</v>
      </c>
      <c r="E33" s="283">
        <v>4875873.6596999997</v>
      </c>
      <c r="F33" s="283">
        <v>36134400.582758203</v>
      </c>
      <c r="G33" s="284">
        <v>109834023.42786336</v>
      </c>
      <c r="H33" s="506"/>
      <c r="I33" s="506"/>
      <c r="J33" s="506"/>
      <c r="K33" s="506"/>
      <c r="L33" s="506"/>
      <c r="M33" s="506"/>
      <c r="N33" s="506"/>
      <c r="O33" s="506"/>
      <c r="P33" s="506"/>
      <c r="Q33" s="506"/>
    </row>
    <row r="34" spans="1:17">
      <c r="A34" s="281">
        <v>26</v>
      </c>
      <c r="B34" s="285" t="s">
        <v>479</v>
      </c>
      <c r="C34" s="286"/>
      <c r="D34" s="283">
        <v>18316706.587444</v>
      </c>
      <c r="E34" s="283">
        <v>0</v>
      </c>
      <c r="F34" s="283">
        <v>0</v>
      </c>
      <c r="G34" s="283">
        <v>18316706.587444</v>
      </c>
      <c r="H34" s="506"/>
      <c r="I34" s="506"/>
      <c r="J34" s="506"/>
      <c r="K34" s="506"/>
      <c r="L34" s="506"/>
      <c r="M34" s="506"/>
      <c r="N34" s="506"/>
      <c r="O34" s="506"/>
      <c r="P34" s="506"/>
      <c r="Q34" s="506"/>
    </row>
    <row r="35" spans="1:17">
      <c r="A35" s="281">
        <v>27</v>
      </c>
      <c r="B35" s="285" t="s">
        <v>480</v>
      </c>
      <c r="C35" s="283">
        <v>44910097.220505901</v>
      </c>
      <c r="D35" s="283">
        <v>16069764.414610505</v>
      </c>
      <c r="E35" s="283">
        <v>4875873.6596999997</v>
      </c>
      <c r="F35" s="283">
        <v>36134400.582758203</v>
      </c>
      <c r="G35" s="283">
        <v>91517316.840419352</v>
      </c>
      <c r="H35" s="506"/>
      <c r="I35" s="506"/>
      <c r="J35" s="506"/>
      <c r="K35" s="506"/>
      <c r="L35" s="506"/>
      <c r="M35" s="506"/>
      <c r="N35" s="506"/>
      <c r="O35" s="506"/>
      <c r="P35" s="506"/>
      <c r="Q35" s="506"/>
    </row>
    <row r="36" spans="1:17">
      <c r="A36" s="281">
        <v>28</v>
      </c>
      <c r="B36" s="282" t="s">
        <v>481</v>
      </c>
      <c r="C36" s="283">
        <v>93778557.644700006</v>
      </c>
      <c r="D36" s="283">
        <v>7139324.6873000003</v>
      </c>
      <c r="E36" s="283">
        <v>32467369.661653999</v>
      </c>
      <c r="F36" s="283">
        <v>19310262.313900001</v>
      </c>
      <c r="G36" s="283">
        <v>11546136.664215401</v>
      </c>
      <c r="H36" s="506"/>
      <c r="I36" s="506"/>
      <c r="J36" s="506"/>
      <c r="K36" s="506"/>
      <c r="L36" s="506"/>
      <c r="M36" s="506"/>
      <c r="N36" s="506"/>
      <c r="O36" s="506"/>
      <c r="P36" s="506"/>
      <c r="Q36" s="506"/>
    </row>
    <row r="37" spans="1:17">
      <c r="A37" s="288">
        <v>29</v>
      </c>
      <c r="B37" s="289" t="s">
        <v>482</v>
      </c>
      <c r="C37" s="286"/>
      <c r="D37" s="286"/>
      <c r="E37" s="286"/>
      <c r="F37" s="286"/>
      <c r="G37" s="290">
        <v>882093818.85696495</v>
      </c>
      <c r="H37" s="506"/>
      <c r="I37" s="506"/>
      <c r="J37" s="506"/>
      <c r="K37" s="506"/>
      <c r="L37" s="506"/>
      <c r="M37" s="506"/>
      <c r="N37" s="506"/>
      <c r="O37" s="506"/>
      <c r="P37" s="506"/>
      <c r="Q37" s="506"/>
    </row>
    <row r="38" spans="1:17">
      <c r="A38" s="277"/>
      <c r="B38" s="296"/>
      <c r="C38" s="297"/>
      <c r="D38" s="297"/>
      <c r="E38" s="297"/>
      <c r="F38" s="297"/>
      <c r="G38" s="298"/>
      <c r="H38" s="506"/>
      <c r="I38" s="506"/>
      <c r="J38" s="506"/>
      <c r="K38" s="506"/>
      <c r="L38" s="506"/>
    </row>
    <row r="39" spans="1:17" ht="15.75" thickBot="1">
      <c r="A39" s="299">
        <v>30</v>
      </c>
      <c r="B39" s="300" t="s">
        <v>450</v>
      </c>
      <c r="C39" s="191"/>
      <c r="D39" s="186"/>
      <c r="E39" s="186"/>
      <c r="F39" s="301"/>
      <c r="G39" s="302">
        <v>1.5183766623380663</v>
      </c>
      <c r="H39" s="506"/>
      <c r="I39" s="506"/>
      <c r="J39" s="506"/>
      <c r="K39" s="506"/>
      <c r="L39" s="506"/>
    </row>
    <row r="40" spans="1:17">
      <c r="H40" s="506"/>
      <c r="I40" s="506"/>
      <c r="J40" s="506"/>
      <c r="K40" s="506"/>
      <c r="L40" s="506"/>
    </row>
    <row r="42" spans="1:17" ht="39">
      <c r="B42" s="14" t="s">
        <v>483</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1"/>
  <sheetViews>
    <sheetView topLeftCell="A17" zoomScale="85" zoomScaleNormal="85" workbookViewId="0">
      <selection activeCell="D27" sqref="D27"/>
    </sheetView>
  </sheetViews>
  <sheetFormatPr defaultRowHeight="15.75"/>
  <cols>
    <col min="1" max="1" width="9.5703125" style="11" bestFit="1" customWidth="1"/>
    <col min="2" max="2" width="76.140625" style="9" customWidth="1"/>
    <col min="3" max="3" width="15.42578125" style="9" bestFit="1" customWidth="1"/>
    <col min="4" max="7" width="13.42578125" style="1" bestFit="1" customWidth="1"/>
    <col min="8" max="8" width="6.7109375" customWidth="1"/>
    <col min="9" max="11" width="13.42578125" bestFit="1" customWidth="1"/>
    <col min="12" max="12" width="6.7109375" customWidth="1"/>
  </cols>
  <sheetData>
    <row r="1" spans="1:20">
      <c r="A1" s="10" t="s">
        <v>108</v>
      </c>
      <c r="B1" s="247" t="str">
        <f>Info!C2</f>
        <v>ს.ს "პროკრედიტ ბანკი"</v>
      </c>
    </row>
    <row r="2" spans="1:20">
      <c r="A2" s="10" t="s">
        <v>109</v>
      </c>
      <c r="B2" s="271">
        <v>45107</v>
      </c>
    </row>
    <row r="3" spans="1:20" ht="16.5" thickBot="1">
      <c r="A3" s="10"/>
    </row>
    <row r="4" spans="1:20" ht="63" customHeight="1" thickBot="1">
      <c r="A4" s="29" t="s">
        <v>252</v>
      </c>
      <c r="B4" s="133" t="s">
        <v>139</v>
      </c>
      <c r="C4" s="134"/>
      <c r="D4" s="766" t="s">
        <v>930</v>
      </c>
      <c r="E4" s="767"/>
      <c r="F4" s="767"/>
      <c r="G4" s="768"/>
      <c r="I4" s="769" t="s">
        <v>931</v>
      </c>
      <c r="J4" s="770"/>
      <c r="K4" s="771"/>
    </row>
    <row r="5" spans="1:20" ht="15">
      <c r="A5" s="176" t="s">
        <v>25</v>
      </c>
      <c r="B5" s="177"/>
      <c r="C5" s="642" t="str">
        <f>INT((MONTH($B$2))/3)&amp;"Q"&amp;"-"&amp;YEAR($B$2)</f>
        <v>2Q-2023</v>
      </c>
      <c r="D5" s="472" t="s">
        <v>974</v>
      </c>
      <c r="E5" s="262" t="s">
        <v>975</v>
      </c>
      <c r="F5" s="262" t="s">
        <v>976</v>
      </c>
      <c r="G5" s="263" t="s">
        <v>977</v>
      </c>
      <c r="I5" s="472" t="s">
        <v>975</v>
      </c>
      <c r="J5" s="262" t="s">
        <v>976</v>
      </c>
      <c r="K5" s="263" t="s">
        <v>977</v>
      </c>
    </row>
    <row r="6" spans="1:20" ht="15">
      <c r="A6" s="264"/>
      <c r="B6" s="265" t="s">
        <v>106</v>
      </c>
      <c r="C6" s="178"/>
      <c r="D6" s="473"/>
      <c r="E6" s="178"/>
      <c r="F6" s="178"/>
      <c r="G6" s="179"/>
      <c r="I6" s="473"/>
      <c r="J6" s="178"/>
      <c r="K6" s="179"/>
    </row>
    <row r="7" spans="1:20" ht="15">
      <c r="A7" s="264"/>
      <c r="B7" s="266" t="s">
        <v>110</v>
      </c>
      <c r="C7" s="178"/>
      <c r="D7" s="473"/>
      <c r="E7" s="178"/>
      <c r="F7" s="178"/>
      <c r="G7" s="179"/>
      <c r="I7" s="473"/>
      <c r="J7" s="178"/>
      <c r="K7" s="179"/>
    </row>
    <row r="8" spans="1:20" ht="15">
      <c r="A8" s="251">
        <v>1</v>
      </c>
      <c r="B8" s="252" t="s">
        <v>22</v>
      </c>
      <c r="C8" s="643">
        <v>298922206.65380591</v>
      </c>
      <c r="D8" s="474">
        <v>285780006.34999996</v>
      </c>
      <c r="E8" s="475">
        <v>286959169.19999999</v>
      </c>
      <c r="F8" s="652">
        <v>293323591.25</v>
      </c>
      <c r="G8" s="476">
        <v>279438790.15999997</v>
      </c>
      <c r="I8" s="474">
        <v>273946291.68970001</v>
      </c>
      <c r="J8" s="475">
        <v>277403841.52560002</v>
      </c>
      <c r="K8" s="476">
        <v>264559174.30589998</v>
      </c>
      <c r="L8" s="520"/>
      <c r="M8" s="520"/>
      <c r="N8" s="520"/>
      <c r="O8" s="520"/>
      <c r="P8" s="520"/>
      <c r="Q8" s="520"/>
      <c r="R8" s="520"/>
      <c r="S8" s="520"/>
      <c r="T8" s="520"/>
    </row>
    <row r="9" spans="1:20" ht="15">
      <c r="A9" s="251">
        <v>2</v>
      </c>
      <c r="B9" s="252" t="s">
        <v>86</v>
      </c>
      <c r="C9" s="643">
        <v>298922206.65380591</v>
      </c>
      <c r="D9" s="474">
        <v>285780006.34999996</v>
      </c>
      <c r="E9" s="475">
        <v>286959169.19999999</v>
      </c>
      <c r="F9" s="652">
        <v>293323591.25</v>
      </c>
      <c r="G9" s="476">
        <v>279438790.15999997</v>
      </c>
      <c r="I9" s="474">
        <v>273946291.68970001</v>
      </c>
      <c r="J9" s="475">
        <v>277403841.52560002</v>
      </c>
      <c r="K9" s="476">
        <v>264559174.30589998</v>
      </c>
      <c r="L9" s="520"/>
      <c r="M9" s="520"/>
      <c r="N9" s="520"/>
      <c r="O9" s="520"/>
      <c r="P9" s="520"/>
      <c r="Q9" s="520"/>
      <c r="R9" s="520"/>
      <c r="S9" s="520"/>
      <c r="T9" s="520"/>
    </row>
    <row r="10" spans="1:20" ht="15">
      <c r="A10" s="251">
        <v>3</v>
      </c>
      <c r="B10" s="252" t="s">
        <v>85</v>
      </c>
      <c r="C10" s="643">
        <v>313154706.65380591</v>
      </c>
      <c r="D10" s="474">
        <v>299688506.34999996</v>
      </c>
      <c r="E10" s="475">
        <v>301353669.19999999</v>
      </c>
      <c r="F10" s="652">
        <v>309948291.25</v>
      </c>
      <c r="G10" s="476">
        <v>297637090.15999997</v>
      </c>
      <c r="I10" s="474">
        <v>303618960.59576386</v>
      </c>
      <c r="J10" s="475">
        <v>309485317.06889528</v>
      </c>
      <c r="K10" s="476">
        <v>299058838.56513447</v>
      </c>
      <c r="L10" s="520"/>
      <c r="M10" s="520"/>
      <c r="N10" s="520"/>
      <c r="O10" s="520"/>
      <c r="P10" s="520"/>
      <c r="Q10" s="520"/>
      <c r="R10" s="520"/>
      <c r="S10" s="520"/>
      <c r="T10" s="520"/>
    </row>
    <row r="11" spans="1:20" ht="15">
      <c r="A11" s="251">
        <v>4</v>
      </c>
      <c r="B11" s="252" t="s">
        <v>442</v>
      </c>
      <c r="C11" s="643">
        <v>140571909.33709431</v>
      </c>
      <c r="D11" s="474">
        <v>139808585.8826811</v>
      </c>
      <c r="E11" s="475">
        <v>134832120.68897417</v>
      </c>
      <c r="F11" s="652">
        <v>142018308.96233013</v>
      </c>
      <c r="G11" s="476">
        <v>139009162.96007109</v>
      </c>
      <c r="I11" s="474">
        <v>133446105.18149276</v>
      </c>
      <c r="J11" s="475">
        <v>134827389.06345826</v>
      </c>
      <c r="K11" s="476">
        <v>142020969.14170042</v>
      </c>
      <c r="L11" s="520"/>
      <c r="M11" s="520"/>
      <c r="N11" s="520"/>
      <c r="O11" s="520"/>
      <c r="P11" s="520"/>
      <c r="Q11" s="520"/>
      <c r="R11" s="520"/>
      <c r="S11" s="520"/>
      <c r="T11" s="520"/>
    </row>
    <row r="12" spans="1:20" ht="15">
      <c r="A12" s="251">
        <v>5</v>
      </c>
      <c r="B12" s="252" t="s">
        <v>443</v>
      </c>
      <c r="C12" s="643">
        <v>171474747.46115938</v>
      </c>
      <c r="D12" s="474">
        <v>170864311.73866951</v>
      </c>
      <c r="E12" s="475">
        <v>166934955.54579458</v>
      </c>
      <c r="F12" s="652">
        <v>174712727.39220169</v>
      </c>
      <c r="G12" s="476">
        <v>173556174.66757071</v>
      </c>
      <c r="I12" s="474">
        <v>166419574.43663165</v>
      </c>
      <c r="J12" s="475">
        <v>168176367.72848135</v>
      </c>
      <c r="K12" s="476">
        <v>177363978.02189726</v>
      </c>
      <c r="L12" s="520"/>
      <c r="M12" s="520"/>
      <c r="N12" s="520"/>
      <c r="O12" s="520"/>
      <c r="P12" s="520"/>
      <c r="Q12" s="520"/>
      <c r="R12" s="520"/>
      <c r="S12" s="520"/>
      <c r="T12" s="520"/>
    </row>
    <row r="13" spans="1:20" ht="15">
      <c r="A13" s="251">
        <v>6</v>
      </c>
      <c r="B13" s="252" t="s">
        <v>444</v>
      </c>
      <c r="C13" s="643">
        <v>212462129.77781522</v>
      </c>
      <c r="D13" s="474">
        <v>212059492.44781658</v>
      </c>
      <c r="E13" s="475">
        <v>214192243.86191863</v>
      </c>
      <c r="F13" s="652">
        <v>222835673.50705108</v>
      </c>
      <c r="G13" s="476">
        <v>224790207.88191217</v>
      </c>
      <c r="I13" s="474">
        <v>214902396.27126923</v>
      </c>
      <c r="J13" s="475">
        <v>217242025.23812044</v>
      </c>
      <c r="K13" s="476">
        <v>229826836.33067399</v>
      </c>
      <c r="L13" s="520"/>
      <c r="M13" s="520"/>
      <c r="N13" s="520"/>
      <c r="O13" s="520"/>
      <c r="P13" s="520"/>
      <c r="Q13" s="520"/>
      <c r="R13" s="520"/>
      <c r="S13" s="520"/>
      <c r="T13" s="520"/>
    </row>
    <row r="14" spans="1:20" ht="15">
      <c r="A14" s="264"/>
      <c r="B14" s="265" t="s">
        <v>446</v>
      </c>
      <c r="C14" s="178"/>
      <c r="D14" s="473"/>
      <c r="E14" s="178"/>
      <c r="F14" s="178"/>
      <c r="G14" s="661"/>
      <c r="I14" s="473"/>
      <c r="J14" s="178"/>
      <c r="K14" s="179"/>
      <c r="L14" s="520"/>
      <c r="M14" s="520"/>
      <c r="N14" s="520"/>
      <c r="O14" s="520"/>
      <c r="P14" s="520"/>
      <c r="Q14" s="520"/>
      <c r="R14" s="520"/>
      <c r="S14" s="520"/>
      <c r="T14" s="520"/>
    </row>
    <row r="15" spans="1:20" ht="21.95" customHeight="1">
      <c r="A15" s="251">
        <v>7</v>
      </c>
      <c r="B15" s="252" t="s">
        <v>445</v>
      </c>
      <c r="C15" s="644">
        <v>1237862182.9669118</v>
      </c>
      <c r="D15" s="474">
        <v>1263057414.8167207</v>
      </c>
      <c r="E15" s="475">
        <v>1357510328.9738007</v>
      </c>
      <c r="F15" s="652">
        <v>1376754203.2859509</v>
      </c>
      <c r="G15" s="476">
        <v>1425095709.6146128</v>
      </c>
      <c r="I15" s="474">
        <v>1398900750.4156461</v>
      </c>
      <c r="J15" s="475">
        <v>1409415487.6862514</v>
      </c>
      <c r="K15" s="476">
        <v>1459312377.1791954</v>
      </c>
      <c r="L15" s="520"/>
      <c r="M15" s="520"/>
      <c r="N15" s="520"/>
      <c r="O15" s="520"/>
      <c r="P15" s="520"/>
      <c r="Q15" s="520"/>
      <c r="R15" s="520"/>
      <c r="S15" s="520"/>
      <c r="T15" s="520"/>
    </row>
    <row r="16" spans="1:20" ht="15">
      <c r="A16" s="264"/>
      <c r="B16" s="265" t="s">
        <v>449</v>
      </c>
      <c r="C16" s="178"/>
      <c r="D16" s="473"/>
      <c r="E16" s="178"/>
      <c r="F16" s="178"/>
      <c r="G16" s="661"/>
      <c r="I16" s="473"/>
      <c r="J16" s="178"/>
      <c r="K16" s="179"/>
      <c r="L16" s="520"/>
      <c r="M16" s="520"/>
      <c r="N16" s="520"/>
      <c r="O16" s="520"/>
      <c r="P16" s="520"/>
      <c r="Q16" s="520"/>
      <c r="R16" s="520"/>
      <c r="S16" s="520"/>
      <c r="T16" s="520"/>
    </row>
    <row r="17" spans="1:20" ht="15">
      <c r="A17" s="251"/>
      <c r="B17" s="266" t="s">
        <v>434</v>
      </c>
      <c r="C17" s="178"/>
      <c r="D17" s="473"/>
      <c r="E17" s="178"/>
      <c r="F17" s="178"/>
      <c r="G17" s="661"/>
      <c r="I17" s="473"/>
      <c r="J17" s="178"/>
      <c r="K17" s="179"/>
      <c r="L17" s="520"/>
      <c r="M17" s="520"/>
      <c r="N17" s="520"/>
      <c r="O17" s="520"/>
      <c r="P17" s="520"/>
      <c r="Q17" s="520"/>
      <c r="R17" s="520"/>
      <c r="S17" s="520"/>
      <c r="T17" s="520"/>
    </row>
    <row r="18" spans="1:20" ht="15">
      <c r="A18" s="251">
        <v>8</v>
      </c>
      <c r="B18" s="252" t="s">
        <v>440</v>
      </c>
      <c r="C18" s="645">
        <v>0.24148262283717908</v>
      </c>
      <c r="D18" s="477">
        <v>0.2262605032816096</v>
      </c>
      <c r="E18" s="478">
        <v>0.21138636154387461</v>
      </c>
      <c r="F18" s="653">
        <v>0.21305443669604465</v>
      </c>
      <c r="G18" s="479">
        <v>0.19608422667665479</v>
      </c>
      <c r="I18" s="477">
        <v>0.19582968384876781</v>
      </c>
      <c r="J18" s="478">
        <v>0.19682190521476134</v>
      </c>
      <c r="K18" s="479">
        <v>0.18129029702145369</v>
      </c>
      <c r="L18" s="520"/>
      <c r="M18" s="520"/>
      <c r="N18" s="520"/>
      <c r="O18" s="520"/>
      <c r="P18" s="520"/>
      <c r="Q18" s="520"/>
      <c r="R18" s="520"/>
      <c r="S18" s="520"/>
      <c r="T18" s="520"/>
    </row>
    <row r="19" spans="1:20" ht="15" customHeight="1">
      <c r="A19" s="251">
        <v>9</v>
      </c>
      <c r="B19" s="252" t="s">
        <v>439</v>
      </c>
      <c r="C19" s="645">
        <v>0.24148262283717908</v>
      </c>
      <c r="D19" s="477">
        <v>0.2262605032816096</v>
      </c>
      <c r="E19" s="478">
        <v>0.21138636154387461</v>
      </c>
      <c r="F19" s="653">
        <v>0.21305443669604465</v>
      </c>
      <c r="G19" s="479">
        <v>0.19608422667665479</v>
      </c>
      <c r="I19" s="477">
        <v>0.19582968384876781</v>
      </c>
      <c r="J19" s="478">
        <v>0.19682190521476134</v>
      </c>
      <c r="K19" s="479">
        <v>0.18129029702145369</v>
      </c>
      <c r="L19" s="520"/>
      <c r="M19" s="520"/>
      <c r="N19" s="520"/>
      <c r="O19" s="520"/>
      <c r="P19" s="520"/>
      <c r="Q19" s="520"/>
      <c r="R19" s="520"/>
      <c r="S19" s="520"/>
      <c r="T19" s="520"/>
    </row>
    <row r="20" spans="1:20" ht="15">
      <c r="A20" s="251">
        <v>10</v>
      </c>
      <c r="B20" s="252" t="s">
        <v>441</v>
      </c>
      <c r="C20" s="645">
        <v>0.25298026788671724</v>
      </c>
      <c r="D20" s="477">
        <v>0.23727227506398596</v>
      </c>
      <c r="E20" s="478">
        <v>0.22198996410421859</v>
      </c>
      <c r="F20" s="653">
        <v>0.225129722146651</v>
      </c>
      <c r="G20" s="479">
        <v>0.20885410583440017</v>
      </c>
      <c r="I20" s="477">
        <v>0.2170411020978805</v>
      </c>
      <c r="J20" s="478">
        <v>0.2195841607906252</v>
      </c>
      <c r="K20" s="479">
        <v>0.20493133837678107</v>
      </c>
      <c r="L20" s="520"/>
      <c r="M20" s="520"/>
      <c r="N20" s="520"/>
      <c r="O20" s="520"/>
      <c r="P20" s="520"/>
      <c r="Q20" s="520"/>
      <c r="R20" s="520"/>
      <c r="S20" s="520"/>
      <c r="T20" s="520"/>
    </row>
    <row r="21" spans="1:20" ht="15">
      <c r="A21" s="251">
        <v>11</v>
      </c>
      <c r="B21" s="252" t="s">
        <v>442</v>
      </c>
      <c r="C21" s="645">
        <v>0.11356022606666208</v>
      </c>
      <c r="D21" s="477">
        <v>0.11069060221856059</v>
      </c>
      <c r="E21" s="478">
        <v>9.9323090079837154E-2</v>
      </c>
      <c r="F21" s="653">
        <v>0.1031544400760642</v>
      </c>
      <c r="G21" s="479">
        <v>9.7543738306294675E-2</v>
      </c>
      <c r="I21" s="477">
        <v>9.5393547499236675E-2</v>
      </c>
      <c r="J21" s="478">
        <v>9.5661918179142394E-2</v>
      </c>
      <c r="K21" s="479">
        <v>9.7320471862386626E-2</v>
      </c>
      <c r="L21" s="520"/>
      <c r="M21" s="520"/>
      <c r="N21" s="520"/>
      <c r="O21" s="520"/>
      <c r="P21" s="520"/>
      <c r="Q21" s="520"/>
      <c r="R21" s="520"/>
      <c r="S21" s="520"/>
      <c r="T21" s="520"/>
    </row>
    <row r="22" spans="1:20" ht="15">
      <c r="A22" s="251">
        <v>12</v>
      </c>
      <c r="B22" s="252" t="s">
        <v>443</v>
      </c>
      <c r="C22" s="645">
        <v>0.13852490997840178</v>
      </c>
      <c r="D22" s="477">
        <v>0.1352783410589955</v>
      </c>
      <c r="E22" s="478">
        <v>0.12297140727613304</v>
      </c>
      <c r="F22" s="653">
        <v>0.12690190229687207</v>
      </c>
      <c r="G22" s="479">
        <v>0.12178562709623575</v>
      </c>
      <c r="I22" s="477">
        <v>0.11896453296431823</v>
      </c>
      <c r="J22" s="478">
        <v>0.11932348494663267</v>
      </c>
      <c r="K22" s="479">
        <v>0.121539418698508</v>
      </c>
      <c r="L22" s="520"/>
      <c r="M22" s="520"/>
      <c r="N22" s="520"/>
      <c r="O22" s="520"/>
      <c r="P22" s="520"/>
      <c r="Q22" s="520"/>
      <c r="R22" s="520"/>
      <c r="S22" s="520"/>
      <c r="T22" s="520"/>
    </row>
    <row r="23" spans="1:20" ht="15">
      <c r="A23" s="251">
        <v>13</v>
      </c>
      <c r="B23" s="252" t="s">
        <v>444</v>
      </c>
      <c r="C23" s="645">
        <v>0.17163633617805929</v>
      </c>
      <c r="D23" s="477">
        <v>0.16789378690167306</v>
      </c>
      <c r="E23" s="478">
        <v>0.15778314115947506</v>
      </c>
      <c r="F23" s="653">
        <v>0.16185581491249551</v>
      </c>
      <c r="G23" s="479">
        <v>0.15773691995936326</v>
      </c>
      <c r="I23" s="477">
        <v>0.15362233254032975</v>
      </c>
      <c r="J23" s="478">
        <v>0.15413625516117535</v>
      </c>
      <c r="K23" s="479">
        <v>0.15748981501474138</v>
      </c>
      <c r="L23" s="520"/>
      <c r="M23" s="520"/>
      <c r="N23" s="520"/>
      <c r="O23" s="520"/>
      <c r="P23" s="520"/>
      <c r="Q23" s="520"/>
      <c r="R23" s="520"/>
      <c r="S23" s="520"/>
      <c r="T23" s="520"/>
    </row>
    <row r="24" spans="1:20" ht="15">
      <c r="A24" s="264"/>
      <c r="B24" s="265" t="s">
        <v>6</v>
      </c>
      <c r="C24" s="178"/>
      <c r="D24" s="473"/>
      <c r="E24" s="178"/>
      <c r="F24" s="178"/>
      <c r="G24" s="661"/>
      <c r="I24" s="473"/>
      <c r="J24" s="178"/>
      <c r="K24" s="179"/>
      <c r="L24" s="520"/>
      <c r="M24" s="520"/>
      <c r="N24" s="520"/>
      <c r="O24" s="520"/>
      <c r="P24" s="520"/>
      <c r="Q24" s="520"/>
      <c r="R24" s="520"/>
      <c r="S24" s="520"/>
      <c r="T24" s="520"/>
    </row>
    <row r="25" spans="1:20" ht="15" customHeight="1">
      <c r="A25" s="267">
        <v>14</v>
      </c>
      <c r="B25" s="268" t="s">
        <v>7</v>
      </c>
      <c r="C25" s="646">
        <v>6.8637984105944322E-2</v>
      </c>
      <c r="D25" s="575">
        <v>6.7456149412345817E-2</v>
      </c>
      <c r="E25" s="576">
        <v>6.4474595889792985E-2</v>
      </c>
      <c r="F25" s="654">
        <v>6.3288502623074824E-2</v>
      </c>
      <c r="G25" s="577">
        <v>6.2291974975209843E-2</v>
      </c>
      <c r="I25" s="575">
        <v>6.521265242413761E-2</v>
      </c>
      <c r="J25" s="576">
        <v>6.368133411325555E-2</v>
      </c>
      <c r="K25" s="577">
        <v>6.179654332872131E-2</v>
      </c>
      <c r="L25" s="520"/>
      <c r="M25" s="520"/>
      <c r="N25" s="520"/>
      <c r="O25" s="520"/>
      <c r="P25" s="520"/>
      <c r="Q25" s="520"/>
      <c r="R25" s="520"/>
      <c r="S25" s="520"/>
      <c r="T25" s="520"/>
    </row>
    <row r="26" spans="1:20" ht="15">
      <c r="A26" s="267">
        <v>15</v>
      </c>
      <c r="B26" s="268" t="s">
        <v>8</v>
      </c>
      <c r="C26" s="646">
        <v>2.2862436515609732E-2</v>
      </c>
      <c r="D26" s="575">
        <v>2.2619158790002689E-2</v>
      </c>
      <c r="E26" s="576">
        <v>2.0393613057925388E-2</v>
      </c>
      <c r="F26" s="654">
        <v>1.9954198929910263E-2</v>
      </c>
      <c r="G26" s="577">
        <v>1.9489604347840656E-2</v>
      </c>
      <c r="I26" s="575">
        <v>1.9639712382865174E-2</v>
      </c>
      <c r="J26" s="576">
        <v>1.9306532440908391E-2</v>
      </c>
      <c r="K26" s="577">
        <v>1.8825975623938791E-2</v>
      </c>
      <c r="L26" s="520"/>
      <c r="M26" s="520"/>
      <c r="N26" s="520"/>
      <c r="O26" s="520"/>
      <c r="P26" s="520"/>
      <c r="Q26" s="520"/>
      <c r="R26" s="520"/>
      <c r="S26" s="520"/>
      <c r="T26" s="520"/>
    </row>
    <row r="27" spans="1:20" ht="15">
      <c r="A27" s="267">
        <v>16</v>
      </c>
      <c r="B27" s="268" t="s">
        <v>9</v>
      </c>
      <c r="C27" s="646">
        <v>4.8127364469636974E-2</v>
      </c>
      <c r="D27" s="575">
        <v>4.8154275386169267E-2</v>
      </c>
      <c r="E27" s="576">
        <v>4.7323209776968439E-2</v>
      </c>
      <c r="F27" s="654">
        <v>4.6441502430481355E-2</v>
      </c>
      <c r="G27" s="577">
        <v>3.5791094278653707E-2</v>
      </c>
      <c r="I27" s="575">
        <v>3.3754987198341614E-2</v>
      </c>
      <c r="J27" s="576">
        <v>3.5846096558098735E-2</v>
      </c>
      <c r="K27" s="577">
        <v>3.286220247450599E-2</v>
      </c>
      <c r="L27" s="520"/>
      <c r="M27" s="520"/>
      <c r="N27" s="520"/>
      <c r="O27" s="520"/>
      <c r="P27" s="520"/>
      <c r="Q27" s="520"/>
      <c r="R27" s="520"/>
      <c r="S27" s="520"/>
      <c r="T27" s="520"/>
    </row>
    <row r="28" spans="1:20" ht="15">
      <c r="A28" s="267">
        <v>17</v>
      </c>
      <c r="B28" s="268" t="s">
        <v>140</v>
      </c>
      <c r="C28" s="646">
        <v>4.5775547590334587E-2</v>
      </c>
      <c r="D28" s="575">
        <v>4.4836990622343129E-2</v>
      </c>
      <c r="E28" s="576">
        <v>4.4080982831867593E-2</v>
      </c>
      <c r="F28" s="654">
        <v>4.3334303693164565E-2</v>
      </c>
      <c r="G28" s="577">
        <v>4.2802370627369191E-2</v>
      </c>
      <c r="I28" s="575">
        <v>4.5572940041272422E-2</v>
      </c>
      <c r="J28" s="576">
        <v>4.4374801672347176E-2</v>
      </c>
      <c r="K28" s="577">
        <v>4.2970567704782518E-2</v>
      </c>
      <c r="L28" s="520"/>
      <c r="M28" s="520"/>
      <c r="N28" s="520"/>
      <c r="O28" s="520"/>
      <c r="P28" s="520"/>
      <c r="Q28" s="520"/>
      <c r="R28" s="520"/>
      <c r="S28" s="520"/>
      <c r="T28" s="520"/>
    </row>
    <row r="29" spans="1:20" ht="15">
      <c r="A29" s="267">
        <v>18</v>
      </c>
      <c r="B29" s="268" t="s">
        <v>10</v>
      </c>
      <c r="C29" s="646">
        <v>3.140103397167647E-2</v>
      </c>
      <c r="D29" s="621">
        <v>3.1021810997214828E-2</v>
      </c>
      <c r="E29" s="622">
        <v>2.5468037453145048E-2</v>
      </c>
      <c r="F29" s="655">
        <v>2.5646586602354138E-2</v>
      </c>
      <c r="G29" s="623">
        <v>2.2656120746730058E-2</v>
      </c>
      <c r="I29" s="621">
        <v>2.622381982031205E-2</v>
      </c>
      <c r="J29" s="622">
        <v>2.6321786675735696E-2</v>
      </c>
      <c r="K29" s="623">
        <v>2.4790817584851198E-2</v>
      </c>
      <c r="L29" s="520"/>
      <c r="M29" s="520"/>
      <c r="N29" s="520"/>
      <c r="O29" s="520"/>
      <c r="P29" s="520"/>
      <c r="Q29" s="520"/>
      <c r="R29" s="520"/>
      <c r="S29" s="520"/>
      <c r="T29" s="520"/>
    </row>
    <row r="30" spans="1:20" ht="15">
      <c r="A30" s="267">
        <v>19</v>
      </c>
      <c r="B30" s="268" t="s">
        <v>11</v>
      </c>
      <c r="C30" s="646">
        <v>0.17507682042882444</v>
      </c>
      <c r="D30" s="621">
        <v>0.17682178100545431</v>
      </c>
      <c r="E30" s="622">
        <v>0.1564190375049648</v>
      </c>
      <c r="F30" s="655">
        <v>0.16052246852176397</v>
      </c>
      <c r="G30" s="623">
        <v>0.1471650687188952</v>
      </c>
      <c r="I30" s="621">
        <v>0.17098308069776988</v>
      </c>
      <c r="J30" s="622">
        <v>0.17531643642620445</v>
      </c>
      <c r="K30" s="623">
        <v>0.17203333003254861</v>
      </c>
      <c r="L30" s="520"/>
      <c r="M30" s="520"/>
      <c r="N30" s="520"/>
      <c r="O30" s="520"/>
      <c r="P30" s="520"/>
      <c r="Q30" s="520"/>
      <c r="R30" s="520"/>
      <c r="S30" s="520"/>
      <c r="T30" s="520"/>
    </row>
    <row r="31" spans="1:20" ht="15">
      <c r="A31" s="264"/>
      <c r="B31" s="265" t="s">
        <v>12</v>
      </c>
      <c r="C31" s="641"/>
      <c r="D31" s="578"/>
      <c r="E31" s="641"/>
      <c r="F31" s="641"/>
      <c r="G31" s="662"/>
      <c r="I31" s="578"/>
      <c r="J31" s="641"/>
      <c r="K31" s="579"/>
      <c r="L31" s="520"/>
      <c r="M31" s="520"/>
      <c r="N31" s="520"/>
      <c r="O31" s="520"/>
      <c r="P31" s="520"/>
      <c r="Q31" s="520"/>
      <c r="R31" s="520"/>
      <c r="S31" s="520"/>
      <c r="T31" s="520"/>
    </row>
    <row r="32" spans="1:20" ht="15">
      <c r="A32" s="267">
        <v>20</v>
      </c>
      <c r="B32" s="268" t="s">
        <v>13</v>
      </c>
      <c r="C32" s="646">
        <v>2.9156245298270617E-2</v>
      </c>
      <c r="D32" s="575">
        <v>2.8434200581178889E-2</v>
      </c>
      <c r="E32" s="576">
        <v>3.0622323655485766E-2</v>
      </c>
      <c r="F32" s="654">
        <v>2.5578567256950346E-2</v>
      </c>
      <c r="G32" s="577">
        <v>2.7178006155845699E-2</v>
      </c>
      <c r="I32" s="575">
        <v>3.5160458436441604E-2</v>
      </c>
      <c r="J32" s="576">
        <v>3.6511937951441455E-2</v>
      </c>
      <c r="K32" s="577">
        <v>3.3864080055454132E-2</v>
      </c>
      <c r="L32" s="520"/>
      <c r="M32" s="520"/>
      <c r="N32" s="520"/>
      <c r="O32" s="520"/>
      <c r="P32" s="520"/>
      <c r="Q32" s="520"/>
      <c r="R32" s="520"/>
      <c r="S32" s="520"/>
      <c r="T32" s="520"/>
    </row>
    <row r="33" spans="1:20" ht="15" customHeight="1">
      <c r="A33" s="267">
        <v>21</v>
      </c>
      <c r="B33" s="268" t="s">
        <v>951</v>
      </c>
      <c r="C33" s="646">
        <v>2.3159556899518194E-2</v>
      </c>
      <c r="D33" s="575">
        <v>2.5135755468757546E-2</v>
      </c>
      <c r="E33" s="576">
        <v>2.6194549980792528E-2</v>
      </c>
      <c r="F33" s="654">
        <v>2.5689052925695441E-2</v>
      </c>
      <c r="G33" s="577">
        <v>2.6606785214774567E-2</v>
      </c>
      <c r="I33" s="575">
        <v>3.4637099176404645E-2</v>
      </c>
      <c r="J33" s="576">
        <v>3.5175196410705295E-2</v>
      </c>
      <c r="K33" s="577">
        <v>3.420228548735374E-2</v>
      </c>
      <c r="L33" s="520"/>
      <c r="M33" s="520"/>
      <c r="N33" s="520"/>
      <c r="O33" s="520"/>
      <c r="P33" s="520"/>
      <c r="Q33" s="520"/>
      <c r="R33" s="520"/>
      <c r="S33" s="520"/>
      <c r="T33" s="520"/>
    </row>
    <row r="34" spans="1:20" ht="15">
      <c r="A34" s="267">
        <v>22</v>
      </c>
      <c r="B34" s="268" t="s">
        <v>14</v>
      </c>
      <c r="C34" s="646">
        <v>0.69502880331460082</v>
      </c>
      <c r="D34" s="575">
        <v>0.69051686414737001</v>
      </c>
      <c r="E34" s="576">
        <v>0.69512813036790977</v>
      </c>
      <c r="F34" s="654">
        <v>0.69934538693536696</v>
      </c>
      <c r="G34" s="577">
        <v>0.70813493316739884</v>
      </c>
      <c r="I34" s="575">
        <v>0.69624243362773197</v>
      </c>
      <c r="J34" s="576">
        <v>0.69974271143499644</v>
      </c>
      <c r="K34" s="577">
        <v>0.70950458552113549</v>
      </c>
      <c r="L34" s="520"/>
      <c r="M34" s="520"/>
      <c r="N34" s="520"/>
      <c r="O34" s="520"/>
      <c r="P34" s="520"/>
      <c r="Q34" s="520"/>
      <c r="R34" s="520"/>
      <c r="S34" s="520"/>
      <c r="T34" s="520"/>
    </row>
    <row r="35" spans="1:20" ht="15" customHeight="1">
      <c r="A35" s="267">
        <v>23</v>
      </c>
      <c r="B35" s="268" t="s">
        <v>15</v>
      </c>
      <c r="C35" s="646">
        <v>0.64001178093249167</v>
      </c>
      <c r="D35" s="575">
        <v>0.63954760756654583</v>
      </c>
      <c r="E35" s="576">
        <v>0.64822158396668916</v>
      </c>
      <c r="F35" s="654">
        <v>0.66252718642126995</v>
      </c>
      <c r="G35" s="577">
        <v>0.68310300649307898</v>
      </c>
      <c r="I35" s="575">
        <v>0.64775500897382521</v>
      </c>
      <c r="J35" s="576">
        <v>0.66108551634875967</v>
      </c>
      <c r="K35" s="577">
        <v>0.68362301774398004</v>
      </c>
      <c r="L35" s="520"/>
      <c r="M35" s="520"/>
      <c r="N35" s="520"/>
      <c r="O35" s="520"/>
      <c r="P35" s="520"/>
      <c r="Q35" s="520"/>
      <c r="R35" s="520"/>
      <c r="S35" s="520"/>
      <c r="T35" s="520"/>
    </row>
    <row r="36" spans="1:20" ht="15">
      <c r="A36" s="267">
        <v>24</v>
      </c>
      <c r="B36" s="268" t="s">
        <v>16</v>
      </c>
      <c r="C36" s="646">
        <v>-1.8573562230968888E-2</v>
      </c>
      <c r="D36" s="575">
        <v>-3.1911040723059468E-2</v>
      </c>
      <c r="E36" s="576">
        <v>-0.15006342363279968</v>
      </c>
      <c r="F36" s="654">
        <v>-0.13292441722238901</v>
      </c>
      <c r="G36" s="577">
        <v>-7.3004550976173629E-2</v>
      </c>
      <c r="I36" s="575">
        <v>-0.15023697492344965</v>
      </c>
      <c r="J36" s="576">
        <v>-0.13455601027057243</v>
      </c>
      <c r="K36" s="577">
        <v>-7.2309459960511011E-2</v>
      </c>
      <c r="L36" s="520"/>
      <c r="M36" s="520"/>
      <c r="N36" s="520"/>
      <c r="O36" s="520"/>
      <c r="P36" s="520"/>
      <c r="Q36" s="520"/>
      <c r="R36" s="520"/>
      <c r="S36" s="520"/>
      <c r="T36" s="520"/>
    </row>
    <row r="37" spans="1:20" ht="15" customHeight="1">
      <c r="A37" s="264"/>
      <c r="B37" s="265" t="s">
        <v>17</v>
      </c>
      <c r="C37" s="640"/>
      <c r="D37" s="578"/>
      <c r="E37" s="641"/>
      <c r="F37" s="641"/>
      <c r="G37" s="662"/>
      <c r="I37" s="578"/>
      <c r="J37" s="641"/>
      <c r="K37" s="579"/>
      <c r="L37" s="520"/>
      <c r="M37" s="520"/>
      <c r="N37" s="520"/>
      <c r="O37" s="520"/>
      <c r="P37" s="520"/>
      <c r="Q37" s="520"/>
      <c r="R37" s="520"/>
      <c r="S37" s="520"/>
      <c r="T37" s="520"/>
    </row>
    <row r="38" spans="1:20" ht="15" customHeight="1">
      <c r="A38" s="267">
        <v>25</v>
      </c>
      <c r="B38" s="268" t="s">
        <v>18</v>
      </c>
      <c r="C38" s="647">
        <v>0.31209190939307657</v>
      </c>
      <c r="D38" s="580">
        <v>0.27559949547180901</v>
      </c>
      <c r="E38" s="581">
        <v>0.30985571690298702</v>
      </c>
      <c r="F38" s="656">
        <v>0.26911296159466658</v>
      </c>
      <c r="G38" s="582">
        <v>0.25915713373984967</v>
      </c>
      <c r="I38" s="580">
        <v>0.30864253015534243</v>
      </c>
      <c r="J38" s="581">
        <v>0.29030962098916885</v>
      </c>
      <c r="K38" s="582">
        <v>0.25974071704382723</v>
      </c>
      <c r="L38" s="520"/>
      <c r="M38" s="520"/>
      <c r="N38" s="520"/>
      <c r="O38" s="520"/>
      <c r="P38" s="520"/>
      <c r="Q38" s="520"/>
      <c r="R38" s="520"/>
      <c r="S38" s="520"/>
      <c r="T38" s="520"/>
    </row>
    <row r="39" spans="1:20" ht="15" customHeight="1">
      <c r="A39" s="267">
        <v>26</v>
      </c>
      <c r="B39" s="268" t="s">
        <v>19</v>
      </c>
      <c r="C39" s="646">
        <v>0.77793795573371038</v>
      </c>
      <c r="D39" s="580">
        <v>0.78847754664238634</v>
      </c>
      <c r="E39" s="581">
        <v>0.78926246242439457</v>
      </c>
      <c r="F39" s="656">
        <v>0.80595071262735296</v>
      </c>
      <c r="G39" s="582">
        <v>0.8222710069256286</v>
      </c>
      <c r="I39" s="580">
        <v>0.78015822223340014</v>
      </c>
      <c r="J39" s="581">
        <v>0.80027059693454039</v>
      </c>
      <c r="K39" s="582">
        <v>0.81960924777775068</v>
      </c>
      <c r="L39" s="520"/>
      <c r="M39" s="520"/>
      <c r="N39" s="520"/>
      <c r="O39" s="520"/>
      <c r="P39" s="520"/>
      <c r="Q39" s="520"/>
      <c r="R39" s="520"/>
      <c r="S39" s="520"/>
      <c r="T39" s="520"/>
    </row>
    <row r="40" spans="1:20" ht="15" customHeight="1">
      <c r="A40" s="267">
        <v>27</v>
      </c>
      <c r="B40" s="269" t="s">
        <v>20</v>
      </c>
      <c r="C40" s="647">
        <v>0.37595177997486096</v>
      </c>
      <c r="D40" s="580">
        <v>0.38070765035147336</v>
      </c>
      <c r="E40" s="581">
        <v>0.3901089726978868</v>
      </c>
      <c r="F40" s="656">
        <v>0.37321652518957416</v>
      </c>
      <c r="G40" s="582">
        <v>0.34844236605783807</v>
      </c>
      <c r="I40" s="580">
        <v>0.39098540547920624</v>
      </c>
      <c r="J40" s="581">
        <v>0.3765027613067527</v>
      </c>
      <c r="K40" s="582">
        <v>0.35374375299533167</v>
      </c>
      <c r="L40" s="520"/>
      <c r="M40" s="520"/>
      <c r="N40" s="520"/>
      <c r="O40" s="520"/>
      <c r="P40" s="520"/>
      <c r="Q40" s="520"/>
      <c r="R40" s="520"/>
      <c r="S40" s="520"/>
      <c r="T40" s="520"/>
    </row>
    <row r="41" spans="1:20" ht="15" customHeight="1">
      <c r="A41" s="270"/>
      <c r="B41" s="265" t="s">
        <v>356</v>
      </c>
      <c r="C41" s="178"/>
      <c r="D41" s="473"/>
      <c r="E41" s="178"/>
      <c r="F41" s="178"/>
      <c r="G41" s="661"/>
      <c r="I41" s="473"/>
      <c r="J41" s="178"/>
      <c r="K41" s="179"/>
      <c r="L41" s="520"/>
      <c r="M41" s="520"/>
      <c r="N41" s="520"/>
      <c r="O41" s="520"/>
      <c r="P41" s="520"/>
      <c r="Q41" s="520"/>
      <c r="R41" s="520"/>
      <c r="S41" s="520"/>
      <c r="T41" s="520"/>
    </row>
    <row r="42" spans="1:20" ht="15" customHeight="1">
      <c r="A42" s="267">
        <v>28</v>
      </c>
      <c r="B42" s="306" t="s">
        <v>340</v>
      </c>
      <c r="C42" s="648">
        <v>526833372.49870002</v>
      </c>
      <c r="D42" s="483">
        <v>435541083.84380001</v>
      </c>
      <c r="E42" s="484">
        <v>526776079.68530005</v>
      </c>
      <c r="F42" s="657">
        <v>490743371.55261201</v>
      </c>
      <c r="G42" s="485">
        <v>444350657.92334801</v>
      </c>
      <c r="I42" s="483">
        <v>527029762.76459998</v>
      </c>
      <c r="J42" s="484">
        <v>490568914.78259993</v>
      </c>
      <c r="K42" s="485">
        <v>444120449.67460006</v>
      </c>
      <c r="L42" s="520"/>
      <c r="M42" s="520"/>
      <c r="N42" s="520"/>
      <c r="O42" s="520"/>
      <c r="P42" s="520"/>
      <c r="Q42" s="520"/>
      <c r="R42" s="520"/>
      <c r="S42" s="520"/>
      <c r="T42" s="520"/>
    </row>
    <row r="43" spans="1:20" ht="15">
      <c r="A43" s="267">
        <v>29</v>
      </c>
      <c r="B43" s="268" t="s">
        <v>341</v>
      </c>
      <c r="C43" s="648">
        <v>268973058.60497099</v>
      </c>
      <c r="D43" s="480">
        <v>243509818.3920185</v>
      </c>
      <c r="E43" s="481">
        <v>268490931.31507796</v>
      </c>
      <c r="F43" s="658">
        <v>248754246.75872946</v>
      </c>
      <c r="G43" s="482">
        <v>236890843.83439201</v>
      </c>
      <c r="I43" s="480">
        <v>269008880.10572952</v>
      </c>
      <c r="J43" s="481">
        <v>249192651.43564153</v>
      </c>
      <c r="K43" s="482">
        <v>238229032.26322749</v>
      </c>
      <c r="L43" s="520"/>
      <c r="M43" s="520"/>
      <c r="N43" s="520"/>
      <c r="O43" s="520"/>
      <c r="P43" s="520"/>
      <c r="Q43" s="520"/>
      <c r="R43" s="520"/>
      <c r="S43" s="520"/>
      <c r="T43" s="520"/>
    </row>
    <row r="44" spans="1:20" ht="15">
      <c r="A44" s="303">
        <v>30</v>
      </c>
      <c r="B44" s="304" t="s">
        <v>339</v>
      </c>
      <c r="C44" s="649">
        <v>1.958684543467371</v>
      </c>
      <c r="D44" s="580">
        <v>1.7885976291216179</v>
      </c>
      <c r="E44" s="581">
        <v>1.9619883513574645</v>
      </c>
      <c r="F44" s="656">
        <v>1.9728039940905673</v>
      </c>
      <c r="G44" s="582">
        <v>1.8757612186733104</v>
      </c>
      <c r="H44" s="492"/>
      <c r="I44" s="580">
        <v>1.9591537742451461</v>
      </c>
      <c r="J44" s="581">
        <v>1.9686331517255762</v>
      </c>
      <c r="K44" s="582">
        <v>1.864258295705437</v>
      </c>
      <c r="L44" s="520"/>
      <c r="M44" s="520"/>
      <c r="N44" s="520"/>
      <c r="O44" s="520"/>
      <c r="P44" s="520"/>
      <c r="Q44" s="520"/>
      <c r="R44" s="520"/>
      <c r="S44" s="520"/>
      <c r="T44" s="520"/>
    </row>
    <row r="45" spans="1:20" ht="15">
      <c r="A45" s="303"/>
      <c r="B45" s="265" t="s">
        <v>450</v>
      </c>
      <c r="C45" s="178"/>
      <c r="D45" s="473"/>
      <c r="E45" s="178"/>
      <c r="F45" s="178"/>
      <c r="G45" s="661"/>
      <c r="I45" s="473"/>
      <c r="J45" s="178"/>
      <c r="K45" s="179"/>
      <c r="L45" s="520"/>
      <c r="M45" s="520"/>
      <c r="N45" s="520"/>
      <c r="O45" s="520"/>
      <c r="P45" s="520"/>
      <c r="Q45" s="520"/>
      <c r="R45" s="520"/>
      <c r="S45" s="520"/>
      <c r="T45" s="520"/>
    </row>
    <row r="46" spans="1:20" ht="15">
      <c r="A46" s="303">
        <v>31</v>
      </c>
      <c r="B46" s="304" t="s">
        <v>457</v>
      </c>
      <c r="C46" s="650">
        <v>1339350668.6287146</v>
      </c>
      <c r="D46" s="486">
        <v>1287990012.3487723</v>
      </c>
      <c r="E46" s="487">
        <v>1382155379.7554777</v>
      </c>
      <c r="F46" s="659">
        <v>1385655533.6448512</v>
      </c>
      <c r="G46" s="305">
        <v>1425928183.7269461</v>
      </c>
      <c r="I46" s="486">
        <v>1369558623.0457997</v>
      </c>
      <c r="J46" s="487">
        <v>1369272838.1786513</v>
      </c>
      <c r="K46" s="305">
        <v>1411158007.2549772</v>
      </c>
      <c r="L46" s="520"/>
      <c r="M46" s="520"/>
      <c r="N46" s="520"/>
      <c r="O46" s="520"/>
      <c r="P46" s="520"/>
      <c r="Q46" s="520"/>
      <c r="R46" s="520"/>
      <c r="S46" s="520"/>
      <c r="T46" s="520"/>
    </row>
    <row r="47" spans="1:20" ht="15">
      <c r="A47" s="303">
        <v>32</v>
      </c>
      <c r="B47" s="304" t="s">
        <v>470</v>
      </c>
      <c r="C47" s="650">
        <v>882093818.73078132</v>
      </c>
      <c r="D47" s="486">
        <v>850351100.51402581</v>
      </c>
      <c r="E47" s="487">
        <v>877361648.58104157</v>
      </c>
      <c r="F47" s="659">
        <v>893857274.15279412</v>
      </c>
      <c r="G47" s="305">
        <v>953300019.37124324</v>
      </c>
      <c r="I47" s="486">
        <v>882299952.21567571</v>
      </c>
      <c r="J47" s="487">
        <v>892619181.38749194</v>
      </c>
      <c r="K47" s="305">
        <v>952381749.20619166</v>
      </c>
      <c r="L47" s="520"/>
      <c r="M47" s="520"/>
      <c r="N47" s="520"/>
      <c r="O47" s="520"/>
      <c r="P47" s="520"/>
      <c r="Q47" s="520"/>
      <c r="R47" s="520"/>
      <c r="S47" s="520"/>
      <c r="T47" s="520"/>
    </row>
    <row r="48" spans="1:20" thickBot="1">
      <c r="A48" s="68">
        <v>33</v>
      </c>
      <c r="B48" s="145" t="s">
        <v>484</v>
      </c>
      <c r="C48" s="651">
        <v>1.518376662650087</v>
      </c>
      <c r="D48" s="583">
        <v>1.5146567242286153</v>
      </c>
      <c r="E48" s="584">
        <v>1.5753542247838617</v>
      </c>
      <c r="F48" s="660">
        <v>1.5501977482458682</v>
      </c>
      <c r="G48" s="585">
        <v>1.4957811336953801</v>
      </c>
      <c r="I48" s="583">
        <v>1.5522596590949549</v>
      </c>
      <c r="J48" s="584">
        <v>1.5339944141131343</v>
      </c>
      <c r="K48" s="585">
        <v>1.481714667916699</v>
      </c>
      <c r="L48" s="520"/>
      <c r="M48" s="520"/>
      <c r="N48" s="520"/>
      <c r="O48" s="520"/>
      <c r="P48" s="520"/>
      <c r="Q48" s="520"/>
      <c r="R48" s="520"/>
      <c r="S48" s="520"/>
      <c r="T48" s="520"/>
    </row>
    <row r="49" spans="1:20">
      <c r="A49" s="12"/>
      <c r="C49" s="629"/>
      <c r="L49" s="520"/>
      <c r="M49" s="520"/>
      <c r="N49" s="520"/>
      <c r="O49" s="520"/>
      <c r="P49" s="520"/>
      <c r="Q49" s="520"/>
      <c r="R49" s="520"/>
      <c r="S49" s="520"/>
      <c r="T49" s="520"/>
    </row>
    <row r="50" spans="1:20">
      <c r="B50" s="14"/>
      <c r="L50" s="520"/>
      <c r="M50" s="520"/>
      <c r="N50" s="520"/>
      <c r="O50" s="520"/>
      <c r="P50" s="520"/>
      <c r="Q50" s="520"/>
      <c r="R50" s="520"/>
      <c r="S50" s="520"/>
      <c r="T50" s="520"/>
    </row>
    <row r="51" spans="1:20" ht="78">
      <c r="B51" s="198" t="s">
        <v>355</v>
      </c>
      <c r="L51" s="520"/>
      <c r="M51" s="520"/>
      <c r="N51" s="520"/>
      <c r="O51" s="520"/>
      <c r="P51" s="520"/>
      <c r="Q51" s="520"/>
      <c r="R51" s="520"/>
      <c r="S51" s="520"/>
      <c r="T51" s="520"/>
    </row>
  </sheetData>
  <mergeCells count="2">
    <mergeCell ref="D4:G4"/>
    <mergeCell ref="I4:K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2"/>
  <sheetViews>
    <sheetView showGridLines="0" zoomScale="80" zoomScaleNormal="80" workbookViewId="0">
      <selection activeCell="H38" sqref="H38"/>
    </sheetView>
  </sheetViews>
  <sheetFormatPr defaultColWidth="9.140625" defaultRowHeight="12.75"/>
  <cols>
    <col min="1" max="1" width="11.85546875" style="311" bestFit="1" customWidth="1"/>
    <col min="2" max="2" width="100.42578125" style="311" customWidth="1"/>
    <col min="3" max="3" width="19.28515625" style="311" customWidth="1"/>
    <col min="4" max="4" width="16.42578125" style="311" customWidth="1"/>
    <col min="5" max="5" width="23.140625" style="311" customWidth="1"/>
    <col min="6" max="6" width="15.5703125" style="311" customWidth="1"/>
    <col min="7" max="7" width="26.5703125" style="311" customWidth="1"/>
    <col min="8" max="8" width="17" style="311" bestFit="1" customWidth="1"/>
    <col min="9" max="16384" width="9.140625" style="311"/>
  </cols>
  <sheetData>
    <row r="1" spans="1:18" ht="13.5">
      <c r="A1" s="310" t="s">
        <v>108</v>
      </c>
      <c r="B1" s="247" t="str">
        <f>Info!C2</f>
        <v>ს.ს "პროკრედიტ ბანკი"</v>
      </c>
    </row>
    <row r="2" spans="1:18">
      <c r="A2" s="310" t="s">
        <v>109</v>
      </c>
      <c r="B2" s="313">
        <f>'1. key ratios'!B2</f>
        <v>45107</v>
      </c>
    </row>
    <row r="3" spans="1:18">
      <c r="A3" s="312" t="s">
        <v>490</v>
      </c>
    </row>
    <row r="5" spans="1:18">
      <c r="A5" s="830" t="s">
        <v>491</v>
      </c>
      <c r="B5" s="831"/>
      <c r="C5" s="836" t="s">
        <v>492</v>
      </c>
      <c r="D5" s="837"/>
      <c r="E5" s="837"/>
      <c r="F5" s="837"/>
      <c r="G5" s="837"/>
      <c r="H5" s="838"/>
    </row>
    <row r="6" spans="1:18">
      <c r="A6" s="832"/>
      <c r="B6" s="833"/>
      <c r="C6" s="839"/>
      <c r="D6" s="840"/>
      <c r="E6" s="840"/>
      <c r="F6" s="840"/>
      <c r="G6" s="840"/>
      <c r="H6" s="841"/>
    </row>
    <row r="7" spans="1:18" ht="25.5">
      <c r="A7" s="834"/>
      <c r="B7" s="835"/>
      <c r="C7" s="376" t="s">
        <v>493</v>
      </c>
      <c r="D7" s="376" t="s">
        <v>494</v>
      </c>
      <c r="E7" s="376" t="s">
        <v>495</v>
      </c>
      <c r="F7" s="376" t="s">
        <v>496</v>
      </c>
      <c r="G7" s="376" t="s">
        <v>675</v>
      </c>
      <c r="H7" s="376" t="s">
        <v>66</v>
      </c>
    </row>
    <row r="8" spans="1:18">
      <c r="A8" s="372">
        <v>1</v>
      </c>
      <c r="B8" s="371" t="s">
        <v>134</v>
      </c>
      <c r="C8" s="725">
        <v>268671671.15029997</v>
      </c>
      <c r="D8" s="725">
        <v>62338291.719999999</v>
      </c>
      <c r="E8" s="725">
        <v>22401077.249999989</v>
      </c>
      <c r="F8" s="725"/>
      <c r="G8" s="725"/>
      <c r="H8" s="725">
        <v>353411040.12029994</v>
      </c>
      <c r="I8" s="564"/>
      <c r="J8" s="564"/>
      <c r="K8" s="564"/>
      <c r="L8" s="564"/>
      <c r="M8" s="564"/>
      <c r="N8" s="564"/>
      <c r="O8" s="564"/>
      <c r="P8" s="564"/>
      <c r="Q8" s="564"/>
      <c r="R8" s="564"/>
    </row>
    <row r="9" spans="1:18">
      <c r="A9" s="372">
        <v>2</v>
      </c>
      <c r="B9" s="371" t="s">
        <v>135</v>
      </c>
      <c r="C9" s="725"/>
      <c r="D9" s="725"/>
      <c r="E9" s="725"/>
      <c r="F9" s="725"/>
      <c r="G9" s="725"/>
      <c r="H9" s="725">
        <v>0</v>
      </c>
      <c r="I9" s="564"/>
      <c r="J9" s="564"/>
      <c r="K9" s="564"/>
      <c r="L9" s="564"/>
      <c r="M9" s="564"/>
      <c r="N9" s="564"/>
      <c r="O9" s="564"/>
      <c r="P9" s="564"/>
      <c r="Q9" s="564"/>
      <c r="R9" s="564"/>
    </row>
    <row r="10" spans="1:18">
      <c r="A10" s="372">
        <v>3</v>
      </c>
      <c r="B10" s="371" t="s">
        <v>136</v>
      </c>
      <c r="C10" s="725"/>
      <c r="D10" s="725"/>
      <c r="E10" s="725"/>
      <c r="F10" s="725"/>
      <c r="G10" s="725"/>
      <c r="H10" s="725">
        <v>0</v>
      </c>
      <c r="I10" s="564"/>
      <c r="J10" s="564"/>
      <c r="K10" s="564"/>
      <c r="L10" s="564"/>
      <c r="M10" s="564"/>
      <c r="N10" s="564"/>
      <c r="O10" s="564"/>
      <c r="P10" s="564"/>
      <c r="Q10" s="564"/>
      <c r="R10" s="564"/>
    </row>
    <row r="11" spans="1:18">
      <c r="A11" s="372">
        <v>4</v>
      </c>
      <c r="B11" s="371" t="s">
        <v>137</v>
      </c>
      <c r="C11" s="725"/>
      <c r="D11" s="725"/>
      <c r="E11" s="725"/>
      <c r="F11" s="725"/>
      <c r="G11" s="725"/>
      <c r="H11" s="725">
        <v>0</v>
      </c>
      <c r="I11" s="564"/>
      <c r="J11" s="564"/>
      <c r="K11" s="564"/>
      <c r="L11" s="564"/>
      <c r="M11" s="564"/>
      <c r="N11" s="564"/>
      <c r="O11" s="564"/>
      <c r="P11" s="564"/>
      <c r="Q11" s="564"/>
      <c r="R11" s="564"/>
    </row>
    <row r="12" spans="1:18">
      <c r="A12" s="372">
        <v>5</v>
      </c>
      <c r="B12" s="371" t="s">
        <v>942</v>
      </c>
      <c r="C12" s="725"/>
      <c r="D12" s="725"/>
      <c r="E12" s="725"/>
      <c r="F12" s="725"/>
      <c r="G12" s="725"/>
      <c r="H12" s="725">
        <v>0</v>
      </c>
      <c r="I12" s="564"/>
      <c r="J12" s="564"/>
      <c r="K12" s="564"/>
      <c r="L12" s="564"/>
      <c r="M12" s="564"/>
      <c r="N12" s="564"/>
      <c r="O12" s="564"/>
      <c r="P12" s="564"/>
      <c r="Q12" s="564"/>
      <c r="R12" s="564"/>
    </row>
    <row r="13" spans="1:18">
      <c r="A13" s="372">
        <v>6</v>
      </c>
      <c r="B13" s="371" t="s">
        <v>138</v>
      </c>
      <c r="C13" s="725">
        <v>130636522.10720401</v>
      </c>
      <c r="D13" s="725">
        <v>0</v>
      </c>
      <c r="E13" s="725">
        <v>0</v>
      </c>
      <c r="F13" s="725"/>
      <c r="G13" s="725">
        <v>716471.12647399993</v>
      </c>
      <c r="H13" s="725">
        <v>131352993.233678</v>
      </c>
      <c r="I13" s="564"/>
      <c r="J13" s="564"/>
      <c r="K13" s="564"/>
      <c r="L13" s="564"/>
      <c r="M13" s="564"/>
      <c r="N13" s="564"/>
      <c r="O13" s="564"/>
      <c r="P13" s="564"/>
      <c r="Q13" s="564"/>
      <c r="R13" s="564"/>
    </row>
    <row r="14" spans="1:18">
      <c r="A14" s="372">
        <v>7</v>
      </c>
      <c r="B14" s="371" t="s">
        <v>71</v>
      </c>
      <c r="C14" s="725">
        <v>0</v>
      </c>
      <c r="D14" s="725">
        <v>203301949.44119999</v>
      </c>
      <c r="E14" s="725">
        <v>238380913.8251</v>
      </c>
      <c r="F14" s="725">
        <v>298650231.96880001</v>
      </c>
      <c r="G14" s="725">
        <v>1011534.2892999999</v>
      </c>
      <c r="H14" s="725">
        <v>741344629.5244</v>
      </c>
      <c r="I14" s="564"/>
      <c r="J14" s="564"/>
      <c r="K14" s="564"/>
      <c r="L14" s="564"/>
      <c r="M14" s="564"/>
      <c r="N14" s="564"/>
      <c r="O14" s="564"/>
      <c r="P14" s="564"/>
      <c r="Q14" s="564"/>
      <c r="R14" s="564"/>
    </row>
    <row r="15" spans="1:18">
      <c r="A15" s="372">
        <v>8</v>
      </c>
      <c r="B15" s="373" t="s">
        <v>72</v>
      </c>
      <c r="C15" s="725">
        <v>0</v>
      </c>
      <c r="D15" s="725">
        <v>57724153.142899998</v>
      </c>
      <c r="E15" s="725">
        <v>105828725.723</v>
      </c>
      <c r="F15" s="725">
        <v>113311986.8669</v>
      </c>
      <c r="G15" s="725">
        <v>43341.562400000003</v>
      </c>
      <c r="H15" s="725">
        <v>276908207.29519999</v>
      </c>
      <c r="I15" s="564"/>
      <c r="J15" s="564"/>
      <c r="K15" s="564"/>
      <c r="L15" s="564"/>
      <c r="M15" s="564"/>
      <c r="N15" s="564"/>
      <c r="O15" s="564"/>
      <c r="P15" s="564"/>
      <c r="Q15" s="564"/>
      <c r="R15" s="564"/>
    </row>
    <row r="16" spans="1:18">
      <c r="A16" s="372">
        <v>9</v>
      </c>
      <c r="B16" s="371" t="s">
        <v>943</v>
      </c>
      <c r="C16" s="725">
        <v>0</v>
      </c>
      <c r="D16" s="725">
        <v>19345389.3138</v>
      </c>
      <c r="E16" s="725">
        <v>30391572.083299998</v>
      </c>
      <c r="F16" s="725">
        <v>40605275.347199999</v>
      </c>
      <c r="G16" s="725">
        <v>1981.7798</v>
      </c>
      <c r="H16" s="725">
        <v>90344218.524100006</v>
      </c>
      <c r="I16" s="564"/>
      <c r="J16" s="564"/>
      <c r="K16" s="564"/>
      <c r="L16" s="564"/>
      <c r="M16" s="564"/>
      <c r="N16" s="564"/>
      <c r="O16" s="564"/>
      <c r="P16" s="564"/>
      <c r="Q16" s="564"/>
      <c r="R16" s="564"/>
    </row>
    <row r="17" spans="1:18">
      <c r="A17" s="372">
        <v>10</v>
      </c>
      <c r="B17" s="375" t="s">
        <v>511</v>
      </c>
      <c r="C17" s="725">
        <v>0</v>
      </c>
      <c r="D17" s="725">
        <v>367956.80079999997</v>
      </c>
      <c r="E17" s="725">
        <v>1171613.1765000001</v>
      </c>
      <c r="F17" s="725">
        <v>1541597.2472999999</v>
      </c>
      <c r="G17" s="725">
        <v>1002969.1853</v>
      </c>
      <c r="H17" s="725">
        <v>4084136.4098999999</v>
      </c>
      <c r="I17" s="564"/>
      <c r="J17" s="564"/>
      <c r="K17" s="564"/>
      <c r="L17" s="564"/>
      <c r="M17" s="564"/>
      <c r="N17" s="564"/>
      <c r="O17" s="564"/>
      <c r="P17" s="564"/>
      <c r="Q17" s="564"/>
      <c r="R17" s="564"/>
    </row>
    <row r="18" spans="1:18">
      <c r="A18" s="372">
        <v>11</v>
      </c>
      <c r="B18" s="371" t="s">
        <v>68</v>
      </c>
      <c r="C18" s="725"/>
      <c r="D18" s="725"/>
      <c r="E18" s="725"/>
      <c r="F18" s="725"/>
      <c r="G18" s="725">
        <v>4301391.1900000004</v>
      </c>
      <c r="H18" s="725">
        <v>4301391.1900000004</v>
      </c>
      <c r="I18" s="564"/>
      <c r="J18" s="564"/>
      <c r="K18" s="564"/>
      <c r="L18" s="564"/>
      <c r="M18" s="564"/>
      <c r="N18" s="564"/>
      <c r="O18" s="564"/>
      <c r="P18" s="564"/>
      <c r="Q18" s="564"/>
      <c r="R18" s="564"/>
    </row>
    <row r="19" spans="1:18">
      <c r="A19" s="372">
        <v>12</v>
      </c>
      <c r="B19" s="371" t="s">
        <v>69</v>
      </c>
      <c r="C19" s="725"/>
      <c r="D19" s="725"/>
      <c r="E19" s="725"/>
      <c r="F19" s="725"/>
      <c r="G19" s="725"/>
      <c r="H19" s="725">
        <v>0</v>
      </c>
      <c r="I19" s="564"/>
      <c r="J19" s="564"/>
      <c r="K19" s="564"/>
      <c r="L19" s="564"/>
      <c r="M19" s="564"/>
      <c r="N19" s="564"/>
      <c r="O19" s="564"/>
      <c r="P19" s="564"/>
      <c r="Q19" s="564"/>
      <c r="R19" s="564"/>
    </row>
    <row r="20" spans="1:18">
      <c r="A20" s="374">
        <v>13</v>
      </c>
      <c r="B20" s="373" t="s">
        <v>70</v>
      </c>
      <c r="C20" s="725"/>
      <c r="D20" s="725"/>
      <c r="E20" s="725"/>
      <c r="F20" s="725"/>
      <c r="G20" s="725"/>
      <c r="H20" s="725">
        <v>0</v>
      </c>
      <c r="I20" s="564"/>
      <c r="J20" s="564"/>
      <c r="K20" s="564"/>
      <c r="L20" s="564"/>
      <c r="M20" s="564"/>
      <c r="N20" s="564"/>
      <c r="O20" s="564"/>
      <c r="P20" s="564"/>
      <c r="Q20" s="564"/>
      <c r="R20" s="564"/>
    </row>
    <row r="21" spans="1:18">
      <c r="A21" s="372">
        <v>14</v>
      </c>
      <c r="B21" s="371" t="s">
        <v>497</v>
      </c>
      <c r="C21" s="725">
        <v>46592094.834475994</v>
      </c>
      <c r="D21" s="725">
        <v>2159159.7237889529</v>
      </c>
      <c r="E21" s="725">
        <v>289030.20530073362</v>
      </c>
      <c r="F21" s="725"/>
      <c r="G21" s="725">
        <v>46400184.438747533</v>
      </c>
      <c r="H21" s="725">
        <v>95440469.202313215</v>
      </c>
      <c r="I21" s="564"/>
      <c r="J21" s="564"/>
      <c r="K21" s="564"/>
      <c r="L21" s="564"/>
      <c r="M21" s="564"/>
      <c r="N21" s="564"/>
      <c r="O21" s="564"/>
      <c r="P21" s="564"/>
      <c r="Q21" s="564"/>
      <c r="R21" s="564"/>
    </row>
    <row r="22" spans="1:18">
      <c r="A22" s="370">
        <v>15</v>
      </c>
      <c r="B22" s="369" t="s">
        <v>66</v>
      </c>
      <c r="C22" s="725">
        <v>445900288.09197998</v>
      </c>
      <c r="D22" s="725">
        <v>344868943.34168893</v>
      </c>
      <c r="E22" s="725">
        <v>397291319.08670074</v>
      </c>
      <c r="F22" s="725">
        <v>452567494.18290001</v>
      </c>
      <c r="G22" s="725">
        <v>52474904.386721529</v>
      </c>
      <c r="H22" s="725">
        <v>1693102949.0899911</v>
      </c>
      <c r="I22" s="564"/>
      <c r="J22" s="564"/>
      <c r="K22" s="564"/>
      <c r="L22" s="564"/>
      <c r="M22" s="564"/>
      <c r="N22" s="564"/>
      <c r="O22" s="564"/>
      <c r="P22" s="564"/>
      <c r="Q22" s="564"/>
      <c r="R22" s="564"/>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3"/>
  <sheetViews>
    <sheetView showGridLines="0" zoomScaleNormal="100" workbookViewId="0">
      <selection activeCell="C7" sqref="C7:H23"/>
    </sheetView>
  </sheetViews>
  <sheetFormatPr defaultColWidth="9.140625" defaultRowHeight="12.75"/>
  <cols>
    <col min="1" max="1" width="11.85546875" style="314" bestFit="1" customWidth="1"/>
    <col min="2" max="2" width="86.85546875" style="311" customWidth="1"/>
    <col min="3" max="3" width="26.42578125" style="311" customWidth="1"/>
    <col min="4" max="4" width="27.140625" style="311" customWidth="1"/>
    <col min="5" max="5" width="16.42578125" style="311" bestFit="1" customWidth="1"/>
    <col min="6" max="6" width="14.28515625" style="311" bestFit="1" customWidth="1"/>
    <col min="7" max="7" width="20" style="311" bestFit="1" customWidth="1"/>
    <col min="8" max="8" width="25.140625" style="311" bestFit="1" customWidth="1"/>
    <col min="9" max="16384" width="9.140625" style="311"/>
  </cols>
  <sheetData>
    <row r="1" spans="1:16" ht="13.5">
      <c r="A1" s="310" t="s">
        <v>108</v>
      </c>
      <c r="B1" s="247" t="str">
        <f>Info!C2</f>
        <v>ს.ს "პროკრედიტ ბანკი"</v>
      </c>
      <c r="C1" s="388"/>
      <c r="D1" s="388"/>
      <c r="E1" s="388"/>
      <c r="F1" s="388"/>
      <c r="G1" s="388"/>
      <c r="H1" s="388"/>
    </row>
    <row r="2" spans="1:16">
      <c r="A2" s="310" t="s">
        <v>109</v>
      </c>
      <c r="B2" s="313">
        <f>'1. key ratios'!B2</f>
        <v>45107</v>
      </c>
      <c r="C2" s="388"/>
      <c r="D2" s="388"/>
      <c r="E2" s="388"/>
      <c r="F2" s="388"/>
      <c r="G2" s="388"/>
      <c r="H2" s="388"/>
    </row>
    <row r="3" spans="1:16">
      <c r="A3" s="312" t="s">
        <v>498</v>
      </c>
      <c r="B3" s="388"/>
      <c r="C3" s="388"/>
      <c r="D3" s="388"/>
      <c r="E3" s="388"/>
      <c r="F3" s="388"/>
      <c r="G3" s="388"/>
      <c r="H3" s="388"/>
    </row>
    <row r="4" spans="1:16">
      <c r="A4" s="389"/>
      <c r="B4" s="388"/>
      <c r="C4" s="387" t="s">
        <v>499</v>
      </c>
      <c r="D4" s="387" t="s">
        <v>500</v>
      </c>
      <c r="E4" s="387" t="s">
        <v>501</v>
      </c>
      <c r="F4" s="387" t="s">
        <v>502</v>
      </c>
      <c r="G4" s="387" t="s">
        <v>503</v>
      </c>
      <c r="H4" s="387" t="s">
        <v>504</v>
      </c>
    </row>
    <row r="5" spans="1:16" ht="33.950000000000003" customHeight="1">
      <c r="A5" s="830" t="s">
        <v>863</v>
      </c>
      <c r="B5" s="831"/>
      <c r="C5" s="844" t="s">
        <v>593</v>
      </c>
      <c r="D5" s="844"/>
      <c r="E5" s="844" t="s">
        <v>862</v>
      </c>
      <c r="F5" s="842" t="s">
        <v>861</v>
      </c>
      <c r="G5" s="842" t="s">
        <v>508</v>
      </c>
      <c r="H5" s="385" t="s">
        <v>860</v>
      </c>
    </row>
    <row r="6" spans="1:16" ht="35.25" customHeight="1">
      <c r="A6" s="834"/>
      <c r="B6" s="835"/>
      <c r="C6" s="386" t="s">
        <v>509</v>
      </c>
      <c r="D6" s="386" t="s">
        <v>510</v>
      </c>
      <c r="E6" s="844"/>
      <c r="F6" s="843"/>
      <c r="G6" s="843"/>
      <c r="H6" s="385" t="s">
        <v>859</v>
      </c>
    </row>
    <row r="7" spans="1:16">
      <c r="A7" s="383">
        <v>1</v>
      </c>
      <c r="B7" s="371" t="s">
        <v>134</v>
      </c>
      <c r="C7" s="726"/>
      <c r="D7" s="726">
        <v>353574085.94720411</v>
      </c>
      <c r="E7" s="726">
        <v>163045.82690000001</v>
      </c>
      <c r="F7" s="726"/>
      <c r="G7" s="726"/>
      <c r="H7" s="758">
        <v>353411040.12030411</v>
      </c>
      <c r="I7" s="564"/>
      <c r="J7" s="564"/>
      <c r="K7" s="564"/>
      <c r="L7" s="564"/>
      <c r="M7" s="564"/>
      <c r="N7" s="564"/>
      <c r="O7" s="564"/>
      <c r="P7" s="564"/>
    </row>
    <row r="8" spans="1:16" ht="20.25" customHeight="1">
      <c r="A8" s="383">
        <v>2</v>
      </c>
      <c r="B8" s="371" t="s">
        <v>135</v>
      </c>
      <c r="C8" s="726"/>
      <c r="D8" s="726">
        <v>0</v>
      </c>
      <c r="E8" s="726">
        <v>0</v>
      </c>
      <c r="F8" s="726"/>
      <c r="G8" s="726"/>
      <c r="H8" s="758">
        <v>0</v>
      </c>
      <c r="I8" s="564"/>
      <c r="J8" s="564"/>
      <c r="K8" s="564"/>
      <c r="L8" s="564"/>
      <c r="M8" s="564"/>
      <c r="N8" s="564"/>
      <c r="O8" s="564"/>
      <c r="P8" s="564"/>
    </row>
    <row r="9" spans="1:16">
      <c r="A9" s="383">
        <v>3</v>
      </c>
      <c r="B9" s="371" t="s">
        <v>136</v>
      </c>
      <c r="C9" s="726"/>
      <c r="D9" s="726">
        <v>0</v>
      </c>
      <c r="E9" s="726">
        <v>0</v>
      </c>
      <c r="F9" s="726"/>
      <c r="G9" s="726"/>
      <c r="H9" s="758">
        <v>0</v>
      </c>
      <c r="I9" s="564"/>
      <c r="J9" s="564"/>
      <c r="K9" s="564"/>
      <c r="L9" s="564"/>
      <c r="M9" s="564"/>
      <c r="N9" s="564"/>
      <c r="O9" s="564"/>
      <c r="P9" s="564"/>
    </row>
    <row r="10" spans="1:16">
      <c r="A10" s="383">
        <v>4</v>
      </c>
      <c r="B10" s="371" t="s">
        <v>137</v>
      </c>
      <c r="C10" s="726"/>
      <c r="D10" s="726">
        <v>0</v>
      </c>
      <c r="E10" s="726">
        <v>0</v>
      </c>
      <c r="F10" s="726"/>
      <c r="G10" s="726"/>
      <c r="H10" s="758">
        <v>0</v>
      </c>
      <c r="I10" s="564"/>
      <c r="J10" s="564"/>
      <c r="K10" s="564"/>
      <c r="L10" s="564"/>
      <c r="M10" s="564"/>
      <c r="N10" s="564"/>
      <c r="O10" s="564"/>
      <c r="P10" s="564"/>
    </row>
    <row r="11" spans="1:16">
      <c r="A11" s="383">
        <v>5</v>
      </c>
      <c r="B11" s="371" t="s">
        <v>942</v>
      </c>
      <c r="C11" s="726"/>
      <c r="D11" s="726">
        <v>0</v>
      </c>
      <c r="E11" s="726">
        <v>0</v>
      </c>
      <c r="F11" s="726"/>
      <c r="G11" s="726"/>
      <c r="H11" s="758">
        <v>0</v>
      </c>
      <c r="I11" s="564"/>
      <c r="J11" s="564"/>
      <c r="K11" s="564"/>
      <c r="L11" s="564"/>
      <c r="M11" s="564"/>
      <c r="N11" s="564"/>
      <c r="O11" s="564"/>
      <c r="P11" s="564"/>
    </row>
    <row r="12" spans="1:16">
      <c r="A12" s="383">
        <v>6</v>
      </c>
      <c r="B12" s="371" t="s">
        <v>138</v>
      </c>
      <c r="C12" s="726"/>
      <c r="D12" s="726">
        <v>131476470.805802</v>
      </c>
      <c r="E12" s="726">
        <v>123477.6269</v>
      </c>
      <c r="F12" s="726"/>
      <c r="G12" s="726"/>
      <c r="H12" s="758">
        <v>131352993.178902</v>
      </c>
      <c r="I12" s="564"/>
      <c r="J12" s="564"/>
      <c r="K12" s="564"/>
      <c r="L12" s="564"/>
      <c r="M12" s="564"/>
      <c r="N12" s="564"/>
      <c r="O12" s="564"/>
      <c r="P12" s="564"/>
    </row>
    <row r="13" spans="1:16">
      <c r="A13" s="383">
        <v>7</v>
      </c>
      <c r="B13" s="371" t="s">
        <v>71</v>
      </c>
      <c r="C13" s="726">
        <v>23800635.049908999</v>
      </c>
      <c r="D13" s="726">
        <v>736441287.93611097</v>
      </c>
      <c r="E13" s="726">
        <v>18897293.461619999</v>
      </c>
      <c r="F13" s="726"/>
      <c r="G13" s="726">
        <v>0</v>
      </c>
      <c r="H13" s="758">
        <v>741344629.5244</v>
      </c>
      <c r="I13" s="564"/>
      <c r="J13" s="564"/>
      <c r="K13" s="564"/>
      <c r="L13" s="564"/>
      <c r="M13" s="564"/>
      <c r="N13" s="564"/>
      <c r="O13" s="564"/>
      <c r="P13" s="564"/>
    </row>
    <row r="14" spans="1:16">
      <c r="A14" s="383">
        <v>8</v>
      </c>
      <c r="B14" s="373" t="s">
        <v>72</v>
      </c>
      <c r="C14" s="726">
        <v>6225883.2646199996</v>
      </c>
      <c r="D14" s="726">
        <v>275799920.41100001</v>
      </c>
      <c r="E14" s="726">
        <v>5117596.3804200003</v>
      </c>
      <c r="F14" s="726"/>
      <c r="G14" s="726">
        <v>111855.70000000001</v>
      </c>
      <c r="H14" s="758">
        <v>276908207.29519999</v>
      </c>
      <c r="I14" s="564"/>
      <c r="J14" s="564"/>
      <c r="K14" s="564"/>
      <c r="L14" s="564"/>
      <c r="M14" s="564"/>
      <c r="N14" s="564"/>
      <c r="O14" s="564"/>
      <c r="P14" s="564"/>
    </row>
    <row r="15" spans="1:16">
      <c r="A15" s="383">
        <v>9</v>
      </c>
      <c r="B15" s="371" t="s">
        <v>943</v>
      </c>
      <c r="C15" s="726">
        <v>3062332.490919</v>
      </c>
      <c r="D15" s="726">
        <v>89550322.97814101</v>
      </c>
      <c r="E15" s="726">
        <v>2268436.94496</v>
      </c>
      <c r="F15" s="726"/>
      <c r="G15" s="726">
        <v>0</v>
      </c>
      <c r="H15" s="758">
        <v>90344218.524100006</v>
      </c>
      <c r="I15" s="564"/>
      <c r="J15" s="564"/>
      <c r="K15" s="564"/>
      <c r="L15" s="564"/>
      <c r="M15" s="564"/>
      <c r="N15" s="564"/>
      <c r="O15" s="564"/>
      <c r="P15" s="564"/>
    </row>
    <row r="16" spans="1:16">
      <c r="A16" s="383">
        <v>10</v>
      </c>
      <c r="B16" s="375" t="s">
        <v>511</v>
      </c>
      <c r="C16" s="726">
        <v>9239804.1328510009</v>
      </c>
      <c r="D16" s="726"/>
      <c r="E16" s="726">
        <v>5155667.7229000004</v>
      </c>
      <c r="F16" s="726"/>
      <c r="G16" s="726"/>
      <c r="H16" s="758">
        <v>4084136.4099510005</v>
      </c>
      <c r="I16" s="564"/>
      <c r="J16" s="564"/>
      <c r="K16" s="564"/>
      <c r="L16" s="564"/>
      <c r="M16" s="564"/>
      <c r="N16" s="564"/>
      <c r="O16" s="564"/>
      <c r="P16" s="564"/>
    </row>
    <row r="17" spans="1:16">
      <c r="A17" s="383">
        <v>11</v>
      </c>
      <c r="B17" s="371" t="s">
        <v>68</v>
      </c>
      <c r="C17" s="726"/>
      <c r="D17" s="726">
        <v>4301391.1900000004</v>
      </c>
      <c r="E17" s="726">
        <v>0</v>
      </c>
      <c r="F17" s="726"/>
      <c r="G17" s="726"/>
      <c r="H17" s="758">
        <v>4301391.1900000004</v>
      </c>
      <c r="I17" s="564"/>
      <c r="J17" s="564"/>
      <c r="K17" s="564"/>
      <c r="L17" s="564"/>
      <c r="M17" s="564"/>
      <c r="N17" s="564"/>
      <c r="O17" s="564"/>
      <c r="P17" s="564"/>
    </row>
    <row r="18" spans="1:16">
      <c r="A18" s="383">
        <v>12</v>
      </c>
      <c r="B18" s="371" t="s">
        <v>69</v>
      </c>
      <c r="C18" s="726"/>
      <c r="D18" s="726">
        <v>0</v>
      </c>
      <c r="E18" s="726">
        <v>0</v>
      </c>
      <c r="F18" s="726"/>
      <c r="G18" s="726"/>
      <c r="H18" s="758">
        <v>0</v>
      </c>
      <c r="I18" s="564"/>
      <c r="J18" s="564"/>
      <c r="K18" s="564"/>
      <c r="L18" s="564"/>
      <c r="M18" s="564"/>
      <c r="N18" s="564"/>
      <c r="O18" s="564"/>
      <c r="P18" s="564"/>
    </row>
    <row r="19" spans="1:16">
      <c r="A19" s="384">
        <v>13</v>
      </c>
      <c r="B19" s="373" t="s">
        <v>70</v>
      </c>
      <c r="C19" s="726"/>
      <c r="D19" s="726">
        <v>0</v>
      </c>
      <c r="E19" s="726">
        <v>0</v>
      </c>
      <c r="F19" s="726"/>
      <c r="G19" s="726"/>
      <c r="H19" s="758">
        <v>0</v>
      </c>
      <c r="I19" s="564"/>
      <c r="J19" s="564"/>
      <c r="K19" s="564"/>
      <c r="L19" s="564"/>
      <c r="M19" s="564"/>
      <c r="N19" s="564"/>
      <c r="O19" s="564"/>
      <c r="P19" s="564"/>
    </row>
    <row r="20" spans="1:16">
      <c r="A20" s="383">
        <v>14</v>
      </c>
      <c r="B20" s="371" t="s">
        <v>154</v>
      </c>
      <c r="C20" s="726"/>
      <c r="D20" s="726">
        <v>105317880.01422009</v>
      </c>
      <c r="E20" s="726">
        <v>12634.88571276322</v>
      </c>
      <c r="F20" s="726"/>
      <c r="G20" s="726"/>
      <c r="H20" s="758">
        <v>105305245.12850733</v>
      </c>
      <c r="I20" s="564"/>
      <c r="J20" s="564"/>
      <c r="K20" s="564"/>
      <c r="L20" s="564"/>
      <c r="M20" s="564"/>
      <c r="N20" s="564"/>
      <c r="O20" s="564"/>
      <c r="P20" s="564"/>
    </row>
    <row r="21" spans="1:16" s="315" customFormat="1">
      <c r="A21" s="382">
        <v>15</v>
      </c>
      <c r="B21" s="381" t="s">
        <v>66</v>
      </c>
      <c r="C21" s="727">
        <v>33088850.805447999</v>
      </c>
      <c r="D21" s="727">
        <v>1696461359.2824781</v>
      </c>
      <c r="E21" s="727">
        <v>26582485.126512762</v>
      </c>
      <c r="F21" s="727">
        <v>0</v>
      </c>
      <c r="G21" s="727">
        <v>111855.70000000001</v>
      </c>
      <c r="H21" s="759">
        <v>1702967724.9614134</v>
      </c>
      <c r="I21" s="564"/>
      <c r="J21" s="564"/>
      <c r="K21" s="564"/>
      <c r="L21" s="564"/>
      <c r="M21" s="564"/>
      <c r="N21" s="564"/>
      <c r="O21" s="564"/>
      <c r="P21" s="564"/>
    </row>
    <row r="22" spans="1:16">
      <c r="A22" s="380">
        <v>16</v>
      </c>
      <c r="B22" s="379" t="s">
        <v>512</v>
      </c>
      <c r="C22" s="726">
        <v>33088850.805447999</v>
      </c>
      <c r="D22" s="726">
        <v>1101791531.3252521</v>
      </c>
      <c r="E22" s="726">
        <v>26283326.787</v>
      </c>
      <c r="F22" s="726"/>
      <c r="G22" s="726">
        <v>111855.70000000001</v>
      </c>
      <c r="H22" s="758">
        <v>1108597055.3437002</v>
      </c>
      <c r="I22" s="564"/>
      <c r="J22" s="564"/>
      <c r="K22" s="564"/>
      <c r="L22" s="564"/>
      <c r="M22" s="564"/>
      <c r="N22" s="564"/>
      <c r="O22" s="564"/>
      <c r="P22" s="564"/>
    </row>
    <row r="23" spans="1:16">
      <c r="A23" s="380">
        <v>17</v>
      </c>
      <c r="B23" s="379" t="s">
        <v>513</v>
      </c>
      <c r="C23" s="726"/>
      <c r="D23" s="726">
        <v>109692679.04000001</v>
      </c>
      <c r="E23" s="726">
        <v>30378.93</v>
      </c>
      <c r="F23" s="726"/>
      <c r="G23" s="726"/>
      <c r="H23" s="758">
        <v>109662300.11</v>
      </c>
      <c r="I23" s="564"/>
      <c r="J23" s="564"/>
      <c r="K23" s="564"/>
      <c r="L23" s="564"/>
      <c r="M23" s="564"/>
      <c r="N23" s="564"/>
      <c r="O23" s="564"/>
      <c r="P23" s="564"/>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37"/>
  <sheetViews>
    <sheetView showGridLines="0" topLeftCell="A18" zoomScaleNormal="100" workbookViewId="0">
      <selection activeCell="H34" sqref="H34"/>
    </sheetView>
  </sheetViews>
  <sheetFormatPr defaultColWidth="9.140625" defaultRowHeight="12.75"/>
  <cols>
    <col min="1" max="1" width="11" style="311" bestFit="1" customWidth="1"/>
    <col min="2" max="2" width="67.42578125" style="311" customWidth="1"/>
    <col min="3" max="4" width="35" style="311" customWidth="1"/>
    <col min="5" max="5" width="22" style="311" customWidth="1"/>
    <col min="6" max="6" width="15.5703125" style="311" bestFit="1" customWidth="1"/>
    <col min="7" max="7" width="22" style="311" customWidth="1"/>
    <col min="8" max="8" width="26.85546875" style="311" bestFit="1" customWidth="1"/>
    <col min="9" max="16384" width="9.140625" style="311"/>
  </cols>
  <sheetData>
    <row r="1" spans="1:30" ht="13.5">
      <c r="A1" s="310" t="s">
        <v>108</v>
      </c>
      <c r="B1" s="247" t="str">
        <f>Info!C2</f>
        <v>ს.ს "პროკრედიტ ბანკი"</v>
      </c>
      <c r="C1" s="388"/>
      <c r="D1" s="388"/>
      <c r="E1" s="388"/>
      <c r="F1" s="388"/>
      <c r="G1" s="388"/>
      <c r="H1" s="388"/>
    </row>
    <row r="2" spans="1:30">
      <c r="A2" s="310" t="s">
        <v>109</v>
      </c>
      <c r="B2" s="313">
        <f>'1. key ratios'!B2</f>
        <v>45107</v>
      </c>
      <c r="C2" s="388"/>
      <c r="D2" s="388"/>
      <c r="E2" s="388"/>
      <c r="F2" s="388"/>
      <c r="G2" s="388"/>
      <c r="H2" s="388"/>
    </row>
    <row r="3" spans="1:30">
      <c r="A3" s="312" t="s">
        <v>514</v>
      </c>
      <c r="B3" s="388"/>
      <c r="C3" s="388"/>
      <c r="D3" s="388"/>
      <c r="E3" s="388"/>
      <c r="F3" s="388"/>
      <c r="G3" s="388"/>
      <c r="H3" s="388"/>
    </row>
    <row r="4" spans="1:30">
      <c r="A4" s="388"/>
      <c r="B4" s="388"/>
      <c r="C4" s="387" t="s">
        <v>499</v>
      </c>
      <c r="D4" s="387" t="s">
        <v>500</v>
      </c>
      <c r="E4" s="387" t="s">
        <v>501</v>
      </c>
      <c r="F4" s="387" t="s">
        <v>502</v>
      </c>
      <c r="G4" s="387" t="s">
        <v>503</v>
      </c>
      <c r="H4" s="387" t="s">
        <v>504</v>
      </c>
    </row>
    <row r="5" spans="1:30" ht="41.45" customHeight="1">
      <c r="A5" s="830" t="s">
        <v>972</v>
      </c>
      <c r="B5" s="831"/>
      <c r="C5" s="845" t="s">
        <v>593</v>
      </c>
      <c r="D5" s="846"/>
      <c r="E5" s="842" t="s">
        <v>862</v>
      </c>
      <c r="F5" s="842" t="s">
        <v>861</v>
      </c>
      <c r="G5" s="842" t="s">
        <v>508</v>
      </c>
      <c r="H5" s="385" t="s">
        <v>860</v>
      </c>
    </row>
    <row r="6" spans="1:30" ht="25.5">
      <c r="A6" s="834"/>
      <c r="B6" s="835"/>
      <c r="C6" s="386" t="s">
        <v>509</v>
      </c>
      <c r="D6" s="386" t="s">
        <v>510</v>
      </c>
      <c r="E6" s="843"/>
      <c r="F6" s="843"/>
      <c r="G6" s="843"/>
      <c r="H6" s="385" t="s">
        <v>859</v>
      </c>
    </row>
    <row r="7" spans="1:30">
      <c r="A7" s="378">
        <v>1</v>
      </c>
      <c r="B7" s="391" t="s">
        <v>515</v>
      </c>
      <c r="C7" s="726">
        <v>0</v>
      </c>
      <c r="D7" s="726">
        <v>354648606.8938241</v>
      </c>
      <c r="E7" s="726">
        <v>174092.29478200001</v>
      </c>
      <c r="F7" s="378"/>
      <c r="G7" s="726">
        <v>0</v>
      </c>
      <c r="H7" s="377">
        <v>354474514.59904212</v>
      </c>
      <c r="I7" s="564"/>
      <c r="J7" s="564"/>
      <c r="K7" s="564"/>
      <c r="L7" s="564"/>
      <c r="M7" s="564"/>
      <c r="N7" s="564"/>
      <c r="O7" s="564"/>
      <c r="P7" s="564"/>
      <c r="Q7" s="564"/>
      <c r="R7" s="564"/>
      <c r="S7" s="564"/>
      <c r="T7" s="564"/>
      <c r="U7" s="564"/>
      <c r="V7" s="564"/>
      <c r="W7" s="564"/>
      <c r="X7" s="564"/>
      <c r="Y7" s="564"/>
      <c r="Z7" s="564"/>
      <c r="AA7" s="564"/>
      <c r="AB7" s="564"/>
      <c r="AC7" s="564"/>
      <c r="AD7" s="564"/>
    </row>
    <row r="8" spans="1:30">
      <c r="A8" s="378">
        <v>2</v>
      </c>
      <c r="B8" s="391" t="s">
        <v>516</v>
      </c>
      <c r="C8" s="726">
        <v>0</v>
      </c>
      <c r="D8" s="726">
        <v>137994694.82667801</v>
      </c>
      <c r="E8" s="726">
        <v>201025.80407900002</v>
      </c>
      <c r="F8" s="378"/>
      <c r="G8" s="726">
        <v>0</v>
      </c>
      <c r="H8" s="377">
        <v>137793669.02259901</v>
      </c>
      <c r="I8" s="564"/>
      <c r="J8" s="564"/>
      <c r="K8" s="564"/>
      <c r="L8" s="564"/>
      <c r="M8" s="564"/>
      <c r="N8" s="564"/>
      <c r="O8" s="564"/>
      <c r="P8" s="564"/>
      <c r="Q8" s="564"/>
      <c r="R8" s="564"/>
      <c r="S8" s="564"/>
      <c r="T8" s="564"/>
      <c r="U8" s="564"/>
      <c r="V8" s="564"/>
      <c r="W8" s="564"/>
      <c r="X8" s="564"/>
      <c r="Y8" s="564"/>
      <c r="Z8" s="564"/>
      <c r="AA8" s="564"/>
      <c r="AB8" s="564"/>
      <c r="AC8" s="564"/>
      <c r="AD8" s="564"/>
    </row>
    <row r="9" spans="1:30">
      <c r="A9" s="378">
        <v>3</v>
      </c>
      <c r="B9" s="391" t="s">
        <v>864</v>
      </c>
      <c r="C9" s="726">
        <v>0</v>
      </c>
      <c r="D9" s="726">
        <v>0</v>
      </c>
      <c r="E9" s="726">
        <v>0</v>
      </c>
      <c r="F9" s="378"/>
      <c r="G9" s="726">
        <v>0</v>
      </c>
      <c r="H9" s="377">
        <v>0</v>
      </c>
      <c r="I9" s="564"/>
      <c r="J9" s="564"/>
      <c r="K9" s="564"/>
      <c r="L9" s="564"/>
      <c r="M9" s="564"/>
      <c r="N9" s="564"/>
      <c r="O9" s="564"/>
      <c r="P9" s="564"/>
      <c r="Q9" s="564"/>
      <c r="R9" s="564"/>
      <c r="S9" s="564"/>
      <c r="T9" s="564"/>
      <c r="U9" s="564"/>
      <c r="V9" s="564"/>
      <c r="W9" s="564"/>
      <c r="X9" s="564"/>
      <c r="Y9" s="564"/>
      <c r="Z9" s="564"/>
      <c r="AA9" s="564"/>
      <c r="AB9" s="564"/>
      <c r="AC9" s="564"/>
      <c r="AD9" s="564"/>
    </row>
    <row r="10" spans="1:30">
      <c r="A10" s="378">
        <v>4</v>
      </c>
      <c r="B10" s="391" t="s">
        <v>517</v>
      </c>
      <c r="C10" s="726">
        <v>0</v>
      </c>
      <c r="D10" s="726">
        <v>18929483.743287999</v>
      </c>
      <c r="E10" s="726">
        <v>132791.95306</v>
      </c>
      <c r="F10" s="378"/>
      <c r="G10" s="726">
        <v>0</v>
      </c>
      <c r="H10" s="377">
        <v>18796691.790227998</v>
      </c>
      <c r="I10" s="564"/>
      <c r="J10" s="564"/>
      <c r="K10" s="564"/>
      <c r="L10" s="564"/>
      <c r="M10" s="564"/>
      <c r="N10" s="564"/>
      <c r="O10" s="564"/>
      <c r="P10" s="564"/>
      <c r="Q10" s="564"/>
      <c r="R10" s="564"/>
      <c r="S10" s="564"/>
      <c r="T10" s="564"/>
      <c r="U10" s="564"/>
      <c r="V10" s="564"/>
      <c r="W10" s="564"/>
      <c r="X10" s="564"/>
      <c r="Y10" s="564"/>
      <c r="Z10" s="564"/>
      <c r="AA10" s="564"/>
      <c r="AB10" s="564"/>
      <c r="AC10" s="564"/>
      <c r="AD10" s="564"/>
    </row>
    <row r="11" spans="1:30">
      <c r="A11" s="378">
        <v>5</v>
      </c>
      <c r="B11" s="391" t="s">
        <v>518</v>
      </c>
      <c r="C11" s="726">
        <v>476771.39790899999</v>
      </c>
      <c r="D11" s="726">
        <v>121628070.66817001</v>
      </c>
      <c r="E11" s="726">
        <v>961976.797486</v>
      </c>
      <c r="F11" s="378"/>
      <c r="G11" s="726">
        <v>0</v>
      </c>
      <c r="H11" s="377">
        <v>121142865.268593</v>
      </c>
      <c r="I11" s="564"/>
      <c r="J11" s="564"/>
      <c r="K11" s="564"/>
      <c r="L11" s="564"/>
      <c r="M11" s="564"/>
      <c r="N11" s="564"/>
      <c r="O11" s="564"/>
      <c r="P11" s="564"/>
      <c r="Q11" s="564"/>
      <c r="R11" s="564"/>
      <c r="S11" s="564"/>
      <c r="T11" s="564"/>
      <c r="U11" s="564"/>
      <c r="V11" s="564"/>
      <c r="W11" s="564"/>
      <c r="X11" s="564"/>
      <c r="Y11" s="564"/>
      <c r="Z11" s="564"/>
      <c r="AA11" s="564"/>
      <c r="AB11" s="564"/>
      <c r="AC11" s="564"/>
      <c r="AD11" s="564"/>
    </row>
    <row r="12" spans="1:30">
      <c r="A12" s="378">
        <v>6</v>
      </c>
      <c r="B12" s="391" t="s">
        <v>519</v>
      </c>
      <c r="C12" s="726">
        <v>279366.08146800002</v>
      </c>
      <c r="D12" s="726">
        <v>64625177.525924496</v>
      </c>
      <c r="E12" s="726">
        <v>305818.11379900004</v>
      </c>
      <c r="F12" s="378"/>
      <c r="G12" s="726">
        <v>0</v>
      </c>
      <c r="H12" s="377">
        <v>64598725.493593499</v>
      </c>
      <c r="I12" s="564"/>
      <c r="J12" s="564"/>
      <c r="K12" s="564"/>
      <c r="L12" s="564"/>
      <c r="M12" s="564"/>
      <c r="N12" s="564"/>
      <c r="O12" s="564"/>
      <c r="P12" s="564"/>
      <c r="Q12" s="564"/>
      <c r="R12" s="564"/>
      <c r="S12" s="564"/>
      <c r="T12" s="564"/>
      <c r="U12" s="564"/>
      <c r="V12" s="564"/>
      <c r="W12" s="564"/>
      <c r="X12" s="564"/>
      <c r="Y12" s="564"/>
      <c r="Z12" s="564"/>
      <c r="AA12" s="564"/>
      <c r="AB12" s="564"/>
      <c r="AC12" s="564"/>
      <c r="AD12" s="564"/>
    </row>
    <row r="13" spans="1:30">
      <c r="A13" s="378">
        <v>7</v>
      </c>
      <c r="B13" s="391" t="s">
        <v>520</v>
      </c>
      <c r="C13" s="726">
        <v>233614.92940848001</v>
      </c>
      <c r="D13" s="726">
        <v>103236511.379236</v>
      </c>
      <c r="E13" s="726">
        <v>402811.36830700003</v>
      </c>
      <c r="F13" s="378"/>
      <c r="G13" s="726">
        <v>0</v>
      </c>
      <c r="H13" s="377">
        <v>103067314.94033748</v>
      </c>
      <c r="I13" s="564"/>
      <c r="J13" s="564"/>
      <c r="K13" s="564"/>
      <c r="L13" s="564"/>
      <c r="M13" s="564"/>
      <c r="N13" s="564"/>
      <c r="O13" s="564"/>
      <c r="P13" s="564"/>
      <c r="Q13" s="564"/>
      <c r="R13" s="564"/>
      <c r="S13" s="564"/>
      <c r="T13" s="564"/>
      <c r="U13" s="564"/>
      <c r="V13" s="564"/>
      <c r="W13" s="564"/>
      <c r="X13" s="564"/>
      <c r="Y13" s="564"/>
      <c r="Z13" s="564"/>
      <c r="AA13" s="564"/>
      <c r="AB13" s="564"/>
      <c r="AC13" s="564"/>
      <c r="AD13" s="564"/>
    </row>
    <row r="14" spans="1:30">
      <c r="A14" s="378">
        <v>8</v>
      </c>
      <c r="B14" s="391" t="s">
        <v>521</v>
      </c>
      <c r="C14" s="726">
        <v>563866.21962528001</v>
      </c>
      <c r="D14" s="726">
        <v>92300912.312983498</v>
      </c>
      <c r="E14" s="726">
        <v>602214.33749199996</v>
      </c>
      <c r="F14" s="378"/>
      <c r="G14" s="726">
        <v>0</v>
      </c>
      <c r="H14" s="377">
        <v>92262564.195116773</v>
      </c>
      <c r="I14" s="564"/>
      <c r="J14" s="564"/>
      <c r="K14" s="564"/>
      <c r="L14" s="564"/>
      <c r="M14" s="564"/>
      <c r="N14" s="564"/>
      <c r="O14" s="564"/>
      <c r="P14" s="564"/>
      <c r="Q14" s="564"/>
      <c r="R14" s="564"/>
      <c r="S14" s="564"/>
      <c r="T14" s="564"/>
      <c r="U14" s="564"/>
      <c r="V14" s="564"/>
      <c r="W14" s="564"/>
      <c r="X14" s="564"/>
      <c r="Y14" s="564"/>
      <c r="Z14" s="564"/>
      <c r="AA14" s="564"/>
      <c r="AB14" s="564"/>
      <c r="AC14" s="564"/>
      <c r="AD14" s="564"/>
    </row>
    <row r="15" spans="1:30">
      <c r="A15" s="378">
        <v>9</v>
      </c>
      <c r="B15" s="391" t="s">
        <v>522</v>
      </c>
      <c r="C15" s="726">
        <v>11791673.490026399</v>
      </c>
      <c r="D15" s="726">
        <v>70936706.650103197</v>
      </c>
      <c r="E15" s="726">
        <v>7496443.9213280007</v>
      </c>
      <c r="F15" s="378"/>
      <c r="G15" s="726">
        <v>111852.35</v>
      </c>
      <c r="H15" s="377">
        <v>75231936.218801588</v>
      </c>
      <c r="I15" s="564"/>
      <c r="J15" s="564"/>
      <c r="K15" s="564"/>
      <c r="L15" s="564"/>
      <c r="M15" s="564"/>
      <c r="N15" s="564"/>
      <c r="O15" s="564"/>
      <c r="P15" s="564"/>
      <c r="Q15" s="564"/>
      <c r="R15" s="564"/>
      <c r="S15" s="564"/>
      <c r="T15" s="564"/>
      <c r="U15" s="564"/>
      <c r="V15" s="564"/>
      <c r="W15" s="564"/>
      <c r="X15" s="564"/>
      <c r="Y15" s="564"/>
      <c r="Z15" s="564"/>
      <c r="AA15" s="564"/>
      <c r="AB15" s="564"/>
      <c r="AC15" s="564"/>
      <c r="AD15" s="564"/>
    </row>
    <row r="16" spans="1:30">
      <c r="A16" s="378">
        <v>10</v>
      </c>
      <c r="B16" s="391" t="s">
        <v>523</v>
      </c>
      <c r="C16" s="726">
        <v>0</v>
      </c>
      <c r="D16" s="726">
        <v>88092865.944574997</v>
      </c>
      <c r="E16" s="726">
        <v>180192.077108</v>
      </c>
      <c r="F16" s="378"/>
      <c r="G16" s="726">
        <v>0</v>
      </c>
      <c r="H16" s="377">
        <v>87912673.867467001</v>
      </c>
      <c r="I16" s="564"/>
      <c r="J16" s="564"/>
      <c r="K16" s="564"/>
      <c r="L16" s="564"/>
      <c r="M16" s="564"/>
      <c r="N16" s="564"/>
      <c r="O16" s="564"/>
      <c r="P16" s="564"/>
      <c r="Q16" s="564"/>
      <c r="R16" s="564"/>
      <c r="S16" s="564"/>
      <c r="T16" s="564"/>
      <c r="U16" s="564"/>
      <c r="V16" s="564"/>
      <c r="W16" s="564"/>
      <c r="X16" s="564"/>
      <c r="Y16" s="564"/>
      <c r="Z16" s="564"/>
      <c r="AA16" s="564"/>
      <c r="AB16" s="564"/>
      <c r="AC16" s="564"/>
      <c r="AD16" s="564"/>
    </row>
    <row r="17" spans="1:30">
      <c r="A17" s="378">
        <v>11</v>
      </c>
      <c r="B17" s="391" t="s">
        <v>524</v>
      </c>
      <c r="C17" s="726">
        <v>0</v>
      </c>
      <c r="D17" s="726">
        <v>17713987.814019401</v>
      </c>
      <c r="E17" s="726">
        <v>44333.78615</v>
      </c>
      <c r="F17" s="378"/>
      <c r="G17" s="726">
        <v>0</v>
      </c>
      <c r="H17" s="377">
        <v>17669654.0278694</v>
      </c>
      <c r="I17" s="564"/>
      <c r="J17" s="564"/>
      <c r="K17" s="564"/>
      <c r="L17" s="564"/>
      <c r="M17" s="564"/>
      <c r="N17" s="564"/>
      <c r="O17" s="564"/>
      <c r="P17" s="564"/>
      <c r="Q17" s="564"/>
      <c r="R17" s="564"/>
      <c r="S17" s="564"/>
      <c r="T17" s="564"/>
      <c r="U17" s="564"/>
      <c r="V17" s="564"/>
      <c r="W17" s="564"/>
      <c r="X17" s="564"/>
      <c r="Y17" s="564"/>
      <c r="Z17" s="564"/>
      <c r="AA17" s="564"/>
      <c r="AB17" s="564"/>
      <c r="AC17" s="564"/>
      <c r="AD17" s="564"/>
    </row>
    <row r="18" spans="1:30">
      <c r="A18" s="378">
        <v>12</v>
      </c>
      <c r="B18" s="391" t="s">
        <v>525</v>
      </c>
      <c r="C18" s="726">
        <v>3319298.7997735199</v>
      </c>
      <c r="D18" s="726">
        <v>67532398.740635797</v>
      </c>
      <c r="E18" s="726">
        <v>2468350.3946909998</v>
      </c>
      <c r="F18" s="378"/>
      <c r="G18" s="726">
        <v>0</v>
      </c>
      <c r="H18" s="377">
        <v>68383347.145718306</v>
      </c>
      <c r="I18" s="564"/>
      <c r="J18" s="564"/>
      <c r="K18" s="564"/>
      <c r="L18" s="564"/>
      <c r="M18" s="564"/>
      <c r="N18" s="564"/>
      <c r="O18" s="564"/>
      <c r="P18" s="564"/>
      <c r="Q18" s="564"/>
      <c r="R18" s="564"/>
      <c r="S18" s="564"/>
      <c r="T18" s="564"/>
      <c r="U18" s="564"/>
      <c r="V18" s="564"/>
      <c r="W18" s="564"/>
      <c r="X18" s="564"/>
      <c r="Y18" s="564"/>
      <c r="Z18" s="564"/>
      <c r="AA18" s="564"/>
      <c r="AB18" s="564"/>
      <c r="AC18" s="564"/>
      <c r="AD18" s="564"/>
    </row>
    <row r="19" spans="1:30">
      <c r="A19" s="378">
        <v>13</v>
      </c>
      <c r="B19" s="391" t="s">
        <v>526</v>
      </c>
      <c r="C19" s="726">
        <v>0</v>
      </c>
      <c r="D19" s="726">
        <v>55116495.451912403</v>
      </c>
      <c r="E19" s="726">
        <v>133291.849066</v>
      </c>
      <c r="F19" s="378"/>
      <c r="G19" s="726">
        <v>0</v>
      </c>
      <c r="H19" s="377">
        <v>54983203.602846406</v>
      </c>
      <c r="I19" s="564"/>
      <c r="J19" s="564"/>
      <c r="K19" s="564"/>
      <c r="L19" s="564"/>
      <c r="M19" s="564"/>
      <c r="N19" s="564"/>
      <c r="O19" s="564"/>
      <c r="P19" s="564"/>
      <c r="Q19" s="564"/>
      <c r="R19" s="564"/>
      <c r="S19" s="564"/>
      <c r="T19" s="564"/>
      <c r="U19" s="564"/>
      <c r="V19" s="564"/>
      <c r="W19" s="564"/>
      <c r="X19" s="564"/>
      <c r="Y19" s="564"/>
      <c r="Z19" s="564"/>
      <c r="AA19" s="564"/>
      <c r="AB19" s="564"/>
      <c r="AC19" s="564"/>
      <c r="AD19" s="564"/>
    </row>
    <row r="20" spans="1:30">
      <c r="A20" s="378">
        <v>14</v>
      </c>
      <c r="B20" s="391" t="s">
        <v>527</v>
      </c>
      <c r="C20" s="726">
        <v>5398415.9607693702</v>
      </c>
      <c r="D20" s="726">
        <v>76064158.437156796</v>
      </c>
      <c r="E20" s="726">
        <v>4771095.69554877</v>
      </c>
      <c r="F20" s="378"/>
      <c r="G20" s="726">
        <v>0</v>
      </c>
      <c r="H20" s="377">
        <v>76691478.702377394</v>
      </c>
      <c r="I20" s="564"/>
      <c r="J20" s="564"/>
      <c r="K20" s="564"/>
      <c r="L20" s="564"/>
      <c r="M20" s="564"/>
      <c r="N20" s="564"/>
      <c r="O20" s="564"/>
      <c r="P20" s="564"/>
      <c r="Q20" s="564"/>
      <c r="R20" s="564"/>
      <c r="S20" s="564"/>
      <c r="T20" s="564"/>
      <c r="U20" s="564"/>
      <c r="V20" s="564"/>
      <c r="W20" s="564"/>
      <c r="X20" s="564"/>
      <c r="Y20" s="564"/>
      <c r="Z20" s="564"/>
      <c r="AA20" s="564"/>
      <c r="AB20" s="564"/>
      <c r="AC20" s="564"/>
      <c r="AD20" s="564"/>
    </row>
    <row r="21" spans="1:30">
      <c r="A21" s="378">
        <v>15</v>
      </c>
      <c r="B21" s="391" t="s">
        <v>528</v>
      </c>
      <c r="C21" s="726">
        <v>81042.530952000001</v>
      </c>
      <c r="D21" s="726">
        <v>13478854.010389199</v>
      </c>
      <c r="E21" s="726">
        <v>112199.49303</v>
      </c>
      <c r="F21" s="378"/>
      <c r="G21" s="726">
        <v>0</v>
      </c>
      <c r="H21" s="377">
        <v>13447697.048311198</v>
      </c>
      <c r="I21" s="564"/>
      <c r="J21" s="564"/>
      <c r="K21" s="564"/>
      <c r="L21" s="564"/>
      <c r="M21" s="564"/>
      <c r="N21" s="564"/>
      <c r="O21" s="564"/>
      <c r="P21" s="564"/>
      <c r="Q21" s="564"/>
      <c r="R21" s="564"/>
      <c r="S21" s="564"/>
      <c r="T21" s="564"/>
      <c r="U21" s="564"/>
      <c r="V21" s="564"/>
      <c r="W21" s="564"/>
      <c r="X21" s="564"/>
      <c r="Y21" s="564"/>
      <c r="Z21" s="564"/>
      <c r="AA21" s="564"/>
      <c r="AB21" s="564"/>
      <c r="AC21" s="564"/>
      <c r="AD21" s="564"/>
    </row>
    <row r="22" spans="1:30">
      <c r="A22" s="378">
        <v>16</v>
      </c>
      <c r="B22" s="391" t="s">
        <v>529</v>
      </c>
      <c r="C22" s="726">
        <v>0</v>
      </c>
      <c r="D22" s="726">
        <v>1079116.70285</v>
      </c>
      <c r="E22" s="726">
        <v>7967.7291500000001</v>
      </c>
      <c r="F22" s="378"/>
      <c r="G22" s="726">
        <v>0</v>
      </c>
      <c r="H22" s="377">
        <v>1071148.9737</v>
      </c>
      <c r="I22" s="564"/>
      <c r="J22" s="564"/>
      <c r="K22" s="564"/>
      <c r="L22" s="564"/>
      <c r="M22" s="564"/>
      <c r="N22" s="564"/>
      <c r="O22" s="564"/>
      <c r="P22" s="564"/>
      <c r="Q22" s="564"/>
      <c r="R22" s="564"/>
      <c r="S22" s="564"/>
      <c r="T22" s="564"/>
      <c r="U22" s="564"/>
      <c r="V22" s="564"/>
      <c r="W22" s="564"/>
      <c r="X22" s="564"/>
      <c r="Y22" s="564"/>
      <c r="Z22" s="564"/>
      <c r="AA22" s="564"/>
      <c r="AB22" s="564"/>
      <c r="AC22" s="564"/>
      <c r="AD22" s="564"/>
    </row>
    <row r="23" spans="1:30">
      <c r="A23" s="378">
        <v>17</v>
      </c>
      <c r="B23" s="391" t="s">
        <v>530</v>
      </c>
      <c r="C23" s="726">
        <v>0</v>
      </c>
      <c r="D23" s="726">
        <v>1369227.0109679999</v>
      </c>
      <c r="E23" s="726">
        <v>3881.3852000000002</v>
      </c>
      <c r="F23" s="378"/>
      <c r="G23" s="726">
        <v>0</v>
      </c>
      <c r="H23" s="377">
        <v>1365345.625768</v>
      </c>
      <c r="I23" s="564"/>
      <c r="J23" s="564"/>
      <c r="K23" s="564"/>
      <c r="L23" s="564"/>
      <c r="M23" s="564"/>
      <c r="N23" s="564"/>
      <c r="O23" s="564"/>
      <c r="P23" s="564"/>
      <c r="Q23" s="564"/>
      <c r="R23" s="564"/>
      <c r="S23" s="564"/>
      <c r="T23" s="564"/>
      <c r="U23" s="564"/>
      <c r="V23" s="564"/>
      <c r="W23" s="564"/>
      <c r="X23" s="564"/>
      <c r="Y23" s="564"/>
      <c r="Z23" s="564"/>
      <c r="AA23" s="564"/>
      <c r="AB23" s="564"/>
      <c r="AC23" s="564"/>
      <c r="AD23" s="564"/>
    </row>
    <row r="24" spans="1:30">
      <c r="A24" s="378">
        <v>18</v>
      </c>
      <c r="B24" s="391" t="s">
        <v>531</v>
      </c>
      <c r="C24" s="726">
        <v>0</v>
      </c>
      <c r="D24" s="726">
        <v>1262255.6449849999</v>
      </c>
      <c r="E24" s="726">
        <v>14899.945693</v>
      </c>
      <c r="F24" s="378"/>
      <c r="G24" s="726">
        <v>0</v>
      </c>
      <c r="H24" s="377">
        <v>1247355.6992919999</v>
      </c>
      <c r="I24" s="564"/>
      <c r="J24" s="564"/>
      <c r="K24" s="564"/>
      <c r="L24" s="564"/>
      <c r="M24" s="564"/>
      <c r="N24" s="564"/>
      <c r="O24" s="564"/>
      <c r="P24" s="564"/>
      <c r="Q24" s="564"/>
      <c r="R24" s="564"/>
      <c r="S24" s="564"/>
      <c r="T24" s="564"/>
      <c r="U24" s="564"/>
      <c r="V24" s="564"/>
      <c r="W24" s="564"/>
      <c r="X24" s="564"/>
      <c r="Y24" s="564"/>
      <c r="Z24" s="564"/>
      <c r="AA24" s="564"/>
      <c r="AB24" s="564"/>
      <c r="AC24" s="564"/>
      <c r="AD24" s="564"/>
    </row>
    <row r="25" spans="1:30">
      <c r="A25" s="378">
        <v>19</v>
      </c>
      <c r="B25" s="391" t="s">
        <v>532</v>
      </c>
      <c r="C25" s="726">
        <v>0</v>
      </c>
      <c r="D25" s="726">
        <v>10872780.20576</v>
      </c>
      <c r="E25" s="726">
        <v>6011.4994120000001</v>
      </c>
      <c r="F25" s="378"/>
      <c r="G25" s="726">
        <v>0</v>
      </c>
      <c r="H25" s="377">
        <v>10866768.706348</v>
      </c>
      <c r="I25" s="564"/>
      <c r="J25" s="564"/>
      <c r="K25" s="564"/>
      <c r="L25" s="564"/>
      <c r="M25" s="564"/>
      <c r="N25" s="564"/>
      <c r="O25" s="564"/>
      <c r="P25" s="564"/>
      <c r="Q25" s="564"/>
      <c r="R25" s="564"/>
      <c r="S25" s="564"/>
      <c r="T25" s="564"/>
      <c r="U25" s="564"/>
      <c r="V25" s="564"/>
      <c r="W25" s="564"/>
      <c r="X25" s="564"/>
      <c r="Y25" s="564"/>
      <c r="Z25" s="564"/>
      <c r="AA25" s="564"/>
      <c r="AB25" s="564"/>
      <c r="AC25" s="564"/>
      <c r="AD25" s="564"/>
    </row>
    <row r="26" spans="1:30">
      <c r="A26" s="378">
        <v>20</v>
      </c>
      <c r="B26" s="391" t="s">
        <v>533</v>
      </c>
      <c r="C26" s="726">
        <v>0</v>
      </c>
      <c r="D26" s="726">
        <v>39112225.974223703</v>
      </c>
      <c r="E26" s="726">
        <v>82806.012465000007</v>
      </c>
      <c r="F26" s="378"/>
      <c r="G26" s="726">
        <v>0</v>
      </c>
      <c r="H26" s="377">
        <v>39029419.961758703</v>
      </c>
      <c r="I26" s="564"/>
      <c r="J26" s="564"/>
      <c r="K26" s="564"/>
      <c r="L26" s="564"/>
      <c r="M26" s="564"/>
      <c r="N26" s="564"/>
      <c r="O26" s="564"/>
      <c r="P26" s="564"/>
      <c r="Q26" s="564"/>
      <c r="R26" s="564"/>
      <c r="S26" s="564"/>
      <c r="T26" s="564"/>
      <c r="U26" s="564"/>
      <c r="V26" s="564"/>
      <c r="W26" s="564"/>
      <c r="X26" s="564"/>
      <c r="Y26" s="564"/>
      <c r="Z26" s="564"/>
      <c r="AA26" s="564"/>
      <c r="AB26" s="564"/>
      <c r="AC26" s="564"/>
      <c r="AD26" s="564"/>
    </row>
    <row r="27" spans="1:30">
      <c r="A27" s="378">
        <v>21</v>
      </c>
      <c r="B27" s="391" t="s">
        <v>534</v>
      </c>
      <c r="C27" s="726">
        <v>56275.990281840001</v>
      </c>
      <c r="D27" s="726">
        <v>36764526.072925597</v>
      </c>
      <c r="E27" s="726">
        <v>149442.81354500001</v>
      </c>
      <c r="F27" s="378"/>
      <c r="G27" s="726">
        <v>0</v>
      </c>
      <c r="H27" s="377">
        <v>36671359.249662437</v>
      </c>
      <c r="I27" s="564"/>
      <c r="J27" s="564"/>
      <c r="K27" s="564"/>
      <c r="L27" s="564"/>
      <c r="M27" s="564"/>
      <c r="N27" s="564"/>
      <c r="O27" s="564"/>
      <c r="P27" s="564"/>
      <c r="Q27" s="564"/>
      <c r="R27" s="564"/>
      <c r="S27" s="564"/>
      <c r="T27" s="564"/>
      <c r="U27" s="564"/>
      <c r="V27" s="564"/>
      <c r="W27" s="564"/>
      <c r="X27" s="564"/>
      <c r="Y27" s="564"/>
      <c r="Z27" s="564"/>
      <c r="AA27" s="564"/>
      <c r="AB27" s="564"/>
      <c r="AC27" s="564"/>
      <c r="AD27" s="564"/>
    </row>
    <row r="28" spans="1:30">
      <c r="A28" s="378">
        <v>22</v>
      </c>
      <c r="B28" s="391" t="s">
        <v>535</v>
      </c>
      <c r="C28" s="726">
        <v>0</v>
      </c>
      <c r="D28" s="726">
        <v>5077814.6686260002</v>
      </c>
      <c r="E28" s="726">
        <v>15423.239266</v>
      </c>
      <c r="F28" s="378"/>
      <c r="G28" s="726">
        <v>0</v>
      </c>
      <c r="H28" s="377">
        <v>5062391.4293600004</v>
      </c>
      <c r="I28" s="564"/>
      <c r="J28" s="564"/>
      <c r="K28" s="564"/>
      <c r="L28" s="564"/>
      <c r="M28" s="564"/>
      <c r="N28" s="564"/>
      <c r="O28" s="564"/>
      <c r="P28" s="564"/>
      <c r="Q28" s="564"/>
      <c r="R28" s="564"/>
      <c r="S28" s="564"/>
      <c r="T28" s="564"/>
      <c r="U28" s="564"/>
      <c r="V28" s="564"/>
      <c r="W28" s="564"/>
      <c r="X28" s="564"/>
      <c r="Y28" s="564"/>
      <c r="Z28" s="564"/>
      <c r="AA28" s="564"/>
      <c r="AB28" s="564"/>
      <c r="AC28" s="564"/>
      <c r="AD28" s="564"/>
    </row>
    <row r="29" spans="1:30">
      <c r="A29" s="378">
        <v>23</v>
      </c>
      <c r="B29" s="391" t="s">
        <v>536</v>
      </c>
      <c r="C29" s="726">
        <v>8422828.9430101905</v>
      </c>
      <c r="D29" s="726">
        <v>121224313.78340399</v>
      </c>
      <c r="E29" s="726">
        <v>6614659.898914</v>
      </c>
      <c r="F29" s="378"/>
      <c r="G29" s="726">
        <v>0</v>
      </c>
      <c r="H29" s="377">
        <v>123032482.82750019</v>
      </c>
      <c r="I29" s="564"/>
      <c r="J29" s="564"/>
      <c r="K29" s="564"/>
      <c r="L29" s="564"/>
      <c r="M29" s="564"/>
      <c r="N29" s="564"/>
      <c r="O29" s="564"/>
      <c r="P29" s="564"/>
      <c r="Q29" s="564"/>
      <c r="R29" s="564"/>
      <c r="S29" s="564"/>
      <c r="T29" s="564"/>
      <c r="U29" s="564"/>
      <c r="V29" s="564"/>
      <c r="W29" s="564"/>
      <c r="X29" s="564"/>
      <c r="Y29" s="564"/>
      <c r="Z29" s="564"/>
      <c r="AA29" s="564"/>
      <c r="AB29" s="564"/>
      <c r="AC29" s="564"/>
      <c r="AD29" s="564"/>
    </row>
    <row r="30" spans="1:30">
      <c r="A30" s="378">
        <v>24</v>
      </c>
      <c r="B30" s="391" t="s">
        <v>537</v>
      </c>
      <c r="C30" s="726">
        <v>1560443.17082623</v>
      </c>
      <c r="D30" s="726">
        <v>35078485.417093799</v>
      </c>
      <c r="E30" s="726">
        <v>588646.79183800006</v>
      </c>
      <c r="F30" s="378"/>
      <c r="G30" s="726">
        <v>0</v>
      </c>
      <c r="H30" s="377">
        <v>36050281.796082027</v>
      </c>
      <c r="I30" s="564"/>
      <c r="J30" s="564"/>
      <c r="K30" s="564"/>
      <c r="L30" s="564"/>
      <c r="M30" s="564"/>
      <c r="N30" s="564"/>
      <c r="O30" s="564"/>
      <c r="P30" s="564"/>
      <c r="Q30" s="564"/>
      <c r="R30" s="564"/>
      <c r="S30" s="564"/>
      <c r="T30" s="564"/>
      <c r="U30" s="564"/>
      <c r="V30" s="564"/>
      <c r="W30" s="564"/>
      <c r="X30" s="564"/>
      <c r="Y30" s="564"/>
      <c r="Z30" s="564"/>
      <c r="AA30" s="564"/>
      <c r="AB30" s="564"/>
      <c r="AC30" s="564"/>
      <c r="AD30" s="564"/>
    </row>
    <row r="31" spans="1:30">
      <c r="A31" s="378">
        <v>25</v>
      </c>
      <c r="B31" s="391" t="s">
        <v>538</v>
      </c>
      <c r="C31" s="726">
        <v>0</v>
      </c>
      <c r="D31" s="726">
        <v>4441505.2908331603</v>
      </c>
      <c r="E31" s="726">
        <v>36917.006984</v>
      </c>
      <c r="F31" s="378"/>
      <c r="G31" s="726">
        <v>0</v>
      </c>
      <c r="H31" s="377">
        <v>4404588.2838491602</v>
      </c>
      <c r="I31" s="564"/>
      <c r="J31" s="564"/>
      <c r="K31" s="564"/>
      <c r="L31" s="564"/>
      <c r="M31" s="564"/>
      <c r="N31" s="564"/>
      <c r="O31" s="564"/>
      <c r="P31" s="564"/>
      <c r="Q31" s="564"/>
      <c r="R31" s="564"/>
      <c r="S31" s="564"/>
      <c r="T31" s="564"/>
      <c r="U31" s="564"/>
      <c r="V31" s="564"/>
      <c r="W31" s="564"/>
      <c r="X31" s="564"/>
      <c r="Y31" s="564"/>
      <c r="Z31" s="564"/>
      <c r="AA31" s="564"/>
      <c r="AB31" s="564"/>
      <c r="AC31" s="564"/>
      <c r="AD31" s="564"/>
    </row>
    <row r="32" spans="1:30">
      <c r="A32" s="378">
        <v>26</v>
      </c>
      <c r="B32" s="391" t="s">
        <v>539</v>
      </c>
      <c r="C32" s="726">
        <v>905209.94139752002</v>
      </c>
      <c r="D32" s="726">
        <v>48260902.4025506</v>
      </c>
      <c r="E32" s="726">
        <v>1062532.45939</v>
      </c>
      <c r="F32" s="378"/>
      <c r="G32" s="726">
        <v>0</v>
      </c>
      <c r="H32" s="377">
        <v>48103579.884558119</v>
      </c>
      <c r="I32" s="564"/>
      <c r="J32" s="564"/>
      <c r="K32" s="564"/>
      <c r="L32" s="564"/>
      <c r="M32" s="564"/>
      <c r="N32" s="564"/>
      <c r="O32" s="564"/>
      <c r="P32" s="564"/>
      <c r="Q32" s="564"/>
      <c r="R32" s="564"/>
      <c r="S32" s="564"/>
      <c r="T32" s="564"/>
      <c r="U32" s="564"/>
      <c r="V32" s="564"/>
      <c r="W32" s="564"/>
      <c r="X32" s="564"/>
      <c r="Y32" s="564"/>
      <c r="Z32" s="564"/>
      <c r="AA32" s="564"/>
      <c r="AB32" s="564"/>
      <c r="AC32" s="564"/>
      <c r="AD32" s="564"/>
    </row>
    <row r="33" spans="1:30">
      <c r="A33" s="378">
        <v>27</v>
      </c>
      <c r="B33" s="378" t="s">
        <v>99</v>
      </c>
      <c r="C33" s="726">
        <v>43.35000016912818</v>
      </c>
      <c r="D33" s="726">
        <v>109619281.70936203</v>
      </c>
      <c r="E33" s="726">
        <v>12658.458728987724</v>
      </c>
      <c r="F33" s="378"/>
      <c r="G33" s="726">
        <v>3.35</v>
      </c>
      <c r="H33" s="377">
        <v>109606666.60063322</v>
      </c>
      <c r="I33" s="564"/>
      <c r="J33" s="564"/>
      <c r="K33" s="564"/>
      <c r="L33" s="564"/>
      <c r="M33" s="564"/>
      <c r="N33" s="564"/>
      <c r="O33" s="564"/>
      <c r="P33" s="564"/>
      <c r="Q33" s="564"/>
      <c r="R33" s="564"/>
      <c r="S33" s="564"/>
      <c r="T33" s="564"/>
      <c r="U33" s="564"/>
      <c r="V33" s="564"/>
      <c r="W33" s="564"/>
      <c r="X33" s="564"/>
      <c r="Y33" s="564"/>
      <c r="Z33" s="564"/>
      <c r="AA33" s="564"/>
      <c r="AB33" s="564"/>
      <c r="AC33" s="564"/>
      <c r="AD33" s="564"/>
    </row>
    <row r="34" spans="1:30">
      <c r="A34" s="378">
        <v>28</v>
      </c>
      <c r="B34" s="381" t="s">
        <v>66</v>
      </c>
      <c r="C34" s="760">
        <v>33088850.805447999</v>
      </c>
      <c r="D34" s="760">
        <v>1696461359.2824781</v>
      </c>
      <c r="E34" s="760">
        <v>26582485.126512762</v>
      </c>
      <c r="F34" s="760">
        <v>0</v>
      </c>
      <c r="G34" s="760">
        <v>111855.70000000001</v>
      </c>
      <c r="H34" s="763">
        <v>1702967724.9614134</v>
      </c>
      <c r="I34" s="564"/>
      <c r="J34" s="564"/>
      <c r="K34" s="564"/>
      <c r="L34" s="564"/>
      <c r="M34" s="564"/>
      <c r="N34" s="564"/>
      <c r="O34" s="564"/>
      <c r="P34" s="564"/>
      <c r="Q34" s="564"/>
      <c r="R34" s="564"/>
      <c r="S34" s="564"/>
      <c r="T34" s="564"/>
      <c r="U34" s="564"/>
      <c r="V34" s="564"/>
      <c r="W34" s="564"/>
      <c r="X34" s="564"/>
      <c r="Y34" s="564"/>
      <c r="Z34" s="564"/>
      <c r="AA34" s="564"/>
      <c r="AB34" s="564"/>
      <c r="AC34" s="564"/>
      <c r="AD34" s="564"/>
    </row>
    <row r="35" spans="1:30">
      <c r="I35" s="564"/>
      <c r="J35" s="564"/>
      <c r="K35" s="564"/>
      <c r="L35" s="564"/>
      <c r="M35" s="564"/>
      <c r="N35" s="564"/>
      <c r="O35" s="564"/>
      <c r="P35" s="564"/>
      <c r="Q35" s="564"/>
      <c r="R35" s="564"/>
      <c r="S35" s="564"/>
      <c r="T35" s="564"/>
      <c r="U35" s="564"/>
      <c r="V35" s="564"/>
      <c r="W35" s="564"/>
      <c r="X35" s="564"/>
      <c r="Y35" s="564"/>
      <c r="Z35" s="564"/>
      <c r="AA35" s="564"/>
      <c r="AB35" s="564"/>
      <c r="AC35" s="564"/>
      <c r="AD35" s="564"/>
    </row>
    <row r="36" spans="1:30">
      <c r="I36" s="564"/>
      <c r="J36" s="564"/>
      <c r="K36" s="564"/>
      <c r="L36" s="564"/>
      <c r="M36" s="564"/>
      <c r="N36" s="564"/>
      <c r="O36" s="564"/>
      <c r="P36" s="564"/>
      <c r="Q36" s="564"/>
      <c r="R36" s="564"/>
      <c r="S36" s="564"/>
      <c r="T36" s="564"/>
      <c r="U36" s="564"/>
      <c r="V36" s="564"/>
      <c r="W36" s="564"/>
      <c r="X36" s="564"/>
      <c r="Y36" s="564"/>
      <c r="Z36" s="564"/>
      <c r="AA36" s="564"/>
      <c r="AB36" s="564"/>
      <c r="AC36" s="564"/>
      <c r="AD36" s="564"/>
    </row>
    <row r="37" spans="1:30">
      <c r="I37" s="564"/>
      <c r="J37" s="564"/>
      <c r="K37" s="564"/>
      <c r="L37" s="564"/>
      <c r="M37" s="564"/>
      <c r="N37" s="564"/>
      <c r="O37" s="564"/>
      <c r="P37" s="564"/>
      <c r="Q37" s="564"/>
      <c r="R37" s="564"/>
      <c r="S37" s="564"/>
      <c r="T37" s="564"/>
      <c r="U37" s="564"/>
      <c r="V37" s="564"/>
      <c r="W37" s="564"/>
      <c r="X37" s="564"/>
      <c r="Y37" s="564"/>
      <c r="Z37" s="564"/>
      <c r="AA37" s="564"/>
      <c r="AB37" s="564"/>
      <c r="AC37" s="564"/>
      <c r="AD37" s="564"/>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8"/>
  <sheetViews>
    <sheetView showGridLines="0" zoomScaleNormal="100" workbookViewId="0">
      <selection activeCell="C34" sqref="C34:C35"/>
    </sheetView>
  </sheetViews>
  <sheetFormatPr defaultColWidth="9.140625" defaultRowHeight="12.75"/>
  <cols>
    <col min="1" max="1" width="11.85546875" style="311" bestFit="1" customWidth="1"/>
    <col min="2" max="2" width="108" style="311" bestFit="1" customWidth="1"/>
    <col min="3" max="3" width="35.5703125" style="311" customWidth="1"/>
    <col min="4" max="4" width="38.42578125" style="311" customWidth="1"/>
    <col min="5" max="16384" width="9.140625" style="311"/>
  </cols>
  <sheetData>
    <row r="1" spans="1:5" ht="13.5">
      <c r="A1" s="310" t="s">
        <v>108</v>
      </c>
      <c r="B1" s="247" t="str">
        <f>Info!C2</f>
        <v>ს.ს "პროკრედიტ ბანკი"</v>
      </c>
    </row>
    <row r="2" spans="1:5">
      <c r="A2" s="310" t="s">
        <v>109</v>
      </c>
      <c r="B2" s="313">
        <f>'1. key ratios'!B2</f>
        <v>45107</v>
      </c>
    </row>
    <row r="3" spans="1:5">
      <c r="A3" s="312" t="s">
        <v>540</v>
      </c>
    </row>
    <row r="5" spans="1:5">
      <c r="A5" s="847" t="s">
        <v>875</v>
      </c>
      <c r="B5" s="847"/>
      <c r="C5" s="401" t="s">
        <v>559</v>
      </c>
      <c r="D5" s="401" t="s">
        <v>874</v>
      </c>
    </row>
    <row r="6" spans="1:5">
      <c r="A6" s="400">
        <v>1</v>
      </c>
      <c r="B6" s="393" t="s">
        <v>873</v>
      </c>
      <c r="C6" s="546">
        <v>28138409.399999999</v>
      </c>
      <c r="D6" s="395"/>
      <c r="E6" s="564"/>
    </row>
    <row r="7" spans="1:5">
      <c r="A7" s="397">
        <v>2</v>
      </c>
      <c r="B7" s="393" t="s">
        <v>872</v>
      </c>
      <c r="C7" s="547">
        <v>2174547.38</v>
      </c>
      <c r="D7" s="395">
        <f>SUM(D8:D9)</f>
        <v>0</v>
      </c>
      <c r="E7" s="564"/>
    </row>
    <row r="8" spans="1:5">
      <c r="A8" s="399">
        <v>2.1</v>
      </c>
      <c r="B8" s="398" t="s">
        <v>871</v>
      </c>
      <c r="C8" s="547">
        <v>219891.96</v>
      </c>
      <c r="D8" s="395"/>
      <c r="E8" s="564"/>
    </row>
    <row r="9" spans="1:5">
      <c r="A9" s="399">
        <v>2.2000000000000002</v>
      </c>
      <c r="B9" s="398" t="s">
        <v>870</v>
      </c>
      <c r="C9" s="547">
        <v>1954655.42</v>
      </c>
      <c r="D9" s="395"/>
      <c r="E9" s="564"/>
    </row>
    <row r="10" spans="1:5">
      <c r="A10" s="400">
        <v>3</v>
      </c>
      <c r="B10" s="393" t="s">
        <v>869</v>
      </c>
      <c r="C10" s="547">
        <v>4544364.8899999997</v>
      </c>
      <c r="D10" s="395">
        <f>SUM(D11:D13)</f>
        <v>0</v>
      </c>
      <c r="E10" s="564"/>
    </row>
    <row r="11" spans="1:5">
      <c r="A11" s="399">
        <v>3.1</v>
      </c>
      <c r="B11" s="398" t="s">
        <v>541</v>
      </c>
      <c r="C11" s="547">
        <v>111855.69999999995</v>
      </c>
      <c r="D11" s="395"/>
      <c r="E11" s="564"/>
    </row>
    <row r="12" spans="1:5">
      <c r="A12" s="399">
        <v>3.2</v>
      </c>
      <c r="B12" s="398" t="s">
        <v>868</v>
      </c>
      <c r="C12" s="547">
        <v>317533.43000000005</v>
      </c>
      <c r="D12" s="395"/>
      <c r="E12" s="564"/>
    </row>
    <row r="13" spans="1:5">
      <c r="A13" s="399">
        <v>3.3</v>
      </c>
      <c r="B13" s="398" t="s">
        <v>867</v>
      </c>
      <c r="C13" s="547">
        <v>4114975.76</v>
      </c>
      <c r="D13" s="395"/>
      <c r="E13" s="564"/>
    </row>
    <row r="14" spans="1:5">
      <c r="A14" s="397">
        <v>4</v>
      </c>
      <c r="B14" s="396" t="s">
        <v>866</v>
      </c>
      <c r="C14" s="547">
        <v>514734.89999999997</v>
      </c>
      <c r="D14" s="395"/>
      <c r="E14" s="564"/>
    </row>
    <row r="15" spans="1:5">
      <c r="A15" s="394">
        <v>5</v>
      </c>
      <c r="B15" s="393" t="s">
        <v>865</v>
      </c>
      <c r="C15" s="546">
        <f>C6+C7-C10+C14</f>
        <v>26283326.789999995</v>
      </c>
      <c r="D15" s="392">
        <f>D6+D7-D10+D14</f>
        <v>0</v>
      </c>
      <c r="E15" s="564"/>
    </row>
    <row r="16" spans="1:5">
      <c r="C16" s="545"/>
    </row>
    <row r="17" spans="3:3">
      <c r="C17" s="548"/>
    </row>
    <row r="18" spans="3:3">
      <c r="C18" s="548"/>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8"/>
  <sheetViews>
    <sheetView showGridLines="0" zoomScaleNormal="100" workbookViewId="0">
      <selection activeCell="D24" sqref="D24"/>
    </sheetView>
  </sheetViews>
  <sheetFormatPr defaultColWidth="9.140625" defaultRowHeight="12.75"/>
  <cols>
    <col min="1" max="1" width="11.85546875" style="388" bestFit="1" customWidth="1"/>
    <col min="2" max="2" width="128.85546875" style="388" bestFit="1" customWidth="1"/>
    <col min="3" max="3" width="37" style="388" customWidth="1"/>
    <col min="4" max="4" width="50.5703125" style="388" customWidth="1"/>
    <col min="5" max="16384" width="9.140625" style="388"/>
  </cols>
  <sheetData>
    <row r="1" spans="1:5" ht="13.5">
      <c r="A1" s="310" t="s">
        <v>108</v>
      </c>
      <c r="B1" s="247" t="str">
        <f>Info!C2</f>
        <v>ს.ს "პროკრედიტ ბანკი"</v>
      </c>
    </row>
    <row r="2" spans="1:5">
      <c r="A2" s="310" t="s">
        <v>109</v>
      </c>
      <c r="B2" s="313">
        <f>'1. key ratios'!B2</f>
        <v>45107</v>
      </c>
    </row>
    <row r="3" spans="1:5">
      <c r="A3" s="312" t="s">
        <v>542</v>
      </c>
    </row>
    <row r="4" spans="1:5">
      <c r="A4" s="312"/>
    </row>
    <row r="5" spans="1:5" ht="15" customHeight="1">
      <c r="A5" s="848" t="s">
        <v>543</v>
      </c>
      <c r="B5" s="849"/>
      <c r="C5" s="852" t="s">
        <v>544</v>
      </c>
      <c r="D5" s="852" t="s">
        <v>545</v>
      </c>
    </row>
    <row r="6" spans="1:5">
      <c r="A6" s="850"/>
      <c r="B6" s="851"/>
      <c r="C6" s="852"/>
      <c r="D6" s="852"/>
    </row>
    <row r="7" spans="1:5">
      <c r="A7" s="381">
        <v>1</v>
      </c>
      <c r="B7" s="381" t="s">
        <v>546</v>
      </c>
      <c r="C7" s="726">
        <v>31830878.580000002</v>
      </c>
      <c r="D7" s="402"/>
      <c r="E7" s="551"/>
    </row>
    <row r="8" spans="1:5">
      <c r="A8" s="378">
        <v>2</v>
      </c>
      <c r="B8" s="378" t="s">
        <v>547</v>
      </c>
      <c r="C8" s="726">
        <v>1275870.6028</v>
      </c>
      <c r="D8" s="402"/>
      <c r="E8" s="551"/>
    </row>
    <row r="9" spans="1:5">
      <c r="A9" s="378">
        <v>3</v>
      </c>
      <c r="B9" s="405" t="s">
        <v>548</v>
      </c>
      <c r="C9" s="726">
        <v>617435.45250000001</v>
      </c>
      <c r="D9" s="402"/>
      <c r="E9" s="551"/>
    </row>
    <row r="10" spans="1:5">
      <c r="A10" s="378">
        <v>4</v>
      </c>
      <c r="B10" s="378" t="s">
        <v>549</v>
      </c>
      <c r="C10" s="727">
        <v>635333.81530000223</v>
      </c>
      <c r="D10" s="402"/>
      <c r="E10" s="551"/>
    </row>
    <row r="11" spans="1:5">
      <c r="A11" s="378">
        <v>5</v>
      </c>
      <c r="B11" s="404" t="s">
        <v>876</v>
      </c>
      <c r="C11" s="726">
        <v>0</v>
      </c>
      <c r="D11" s="402"/>
      <c r="E11" s="551"/>
    </row>
    <row r="12" spans="1:5">
      <c r="A12" s="378">
        <v>6</v>
      </c>
      <c r="B12" s="404" t="s">
        <v>550</v>
      </c>
      <c r="C12" s="726">
        <v>523478.11050000216</v>
      </c>
      <c r="D12" s="402"/>
      <c r="E12" s="551"/>
    </row>
    <row r="13" spans="1:5">
      <c r="A13" s="378">
        <v>7</v>
      </c>
      <c r="B13" s="404" t="s">
        <v>553</v>
      </c>
      <c r="C13" s="726">
        <v>111855.70480000001</v>
      </c>
      <c r="D13" s="402"/>
      <c r="E13" s="551"/>
    </row>
    <row r="14" spans="1:5">
      <c r="A14" s="378">
        <v>8</v>
      </c>
      <c r="B14" s="404" t="s">
        <v>551</v>
      </c>
      <c r="C14" s="726">
        <v>0</v>
      </c>
      <c r="D14" s="378"/>
      <c r="E14" s="551"/>
    </row>
    <row r="15" spans="1:5">
      <c r="A15" s="378">
        <v>9</v>
      </c>
      <c r="B15" s="404" t="s">
        <v>552</v>
      </c>
      <c r="C15" s="726">
        <v>0</v>
      </c>
      <c r="D15" s="378"/>
      <c r="E15" s="551"/>
    </row>
    <row r="16" spans="1:5">
      <c r="A16" s="378">
        <v>10</v>
      </c>
      <c r="B16" s="404" t="s">
        <v>554</v>
      </c>
      <c r="C16" s="726">
        <v>0</v>
      </c>
      <c r="D16" s="378"/>
      <c r="E16" s="551"/>
    </row>
    <row r="17" spans="1:5" ht="25.5">
      <c r="A17" s="378">
        <v>11</v>
      </c>
      <c r="B17" s="404" t="s">
        <v>555</v>
      </c>
      <c r="C17" s="726">
        <v>0</v>
      </c>
      <c r="D17" s="402"/>
      <c r="E17" s="551"/>
    </row>
    <row r="18" spans="1:5">
      <c r="A18" s="381">
        <v>12</v>
      </c>
      <c r="B18" s="403" t="s">
        <v>556</v>
      </c>
      <c r="C18" s="550">
        <f>C7+C8+C9-C10</f>
        <v>33088850.82</v>
      </c>
      <c r="D18" s="402"/>
      <c r="E18" s="551"/>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56"/>
  <sheetViews>
    <sheetView showGridLines="0" tabSelected="1" topLeftCell="R3" zoomScaleNormal="100" workbookViewId="0">
      <selection activeCell="C8" sqref="C8:AA28"/>
    </sheetView>
  </sheetViews>
  <sheetFormatPr defaultColWidth="9.140625" defaultRowHeight="12.75"/>
  <cols>
    <col min="1" max="1" width="11.85546875" style="388" bestFit="1" customWidth="1"/>
    <col min="2" max="2" width="63.85546875" style="388" customWidth="1"/>
    <col min="3" max="3" width="15.5703125" style="388" customWidth="1"/>
    <col min="4" max="18" width="22.28515625" style="388" customWidth="1"/>
    <col min="19" max="19" width="23.28515625" style="388" bestFit="1" customWidth="1"/>
    <col min="20" max="26" width="22.28515625" style="388" customWidth="1"/>
    <col min="27" max="27" width="23.28515625" style="388" bestFit="1" customWidth="1"/>
    <col min="28" max="28" width="20" style="388" customWidth="1"/>
    <col min="29" max="16384" width="9.140625" style="388"/>
  </cols>
  <sheetData>
    <row r="1" spans="1:28" ht="13.5">
      <c r="A1" s="310" t="s">
        <v>108</v>
      </c>
      <c r="B1" s="247" t="str">
        <f>Info!C2</f>
        <v>ს.ს "პროკრედიტ ბანკი"</v>
      </c>
    </row>
    <row r="2" spans="1:28" ht="13.5">
      <c r="A2" s="310" t="s">
        <v>109</v>
      </c>
      <c r="B2" s="313">
        <f>'1. key ratios'!B2</f>
        <v>45107</v>
      </c>
      <c r="C2" s="389"/>
      <c r="G2" s="552"/>
      <c r="K2" s="552"/>
    </row>
    <row r="3" spans="1:28" ht="13.5">
      <c r="A3" s="312" t="s">
        <v>557</v>
      </c>
      <c r="G3" s="552"/>
      <c r="K3" s="552"/>
    </row>
    <row r="4" spans="1:28" ht="13.5">
      <c r="E4" s="552"/>
      <c r="F4" s="552"/>
      <c r="G4" s="552"/>
      <c r="I4" s="552"/>
      <c r="J4" s="552"/>
      <c r="K4" s="552"/>
      <c r="M4" s="552"/>
      <c r="N4" s="552"/>
      <c r="O4" s="552"/>
      <c r="P4" s="552"/>
      <c r="Q4" s="552"/>
      <c r="R4" s="552"/>
      <c r="U4" s="552"/>
      <c r="V4" s="552"/>
      <c r="W4" s="552"/>
      <c r="X4" s="552"/>
      <c r="Y4" s="552"/>
      <c r="Z4" s="552"/>
    </row>
    <row r="5" spans="1:28" ht="15" customHeight="1">
      <c r="A5" s="853" t="s">
        <v>889</v>
      </c>
      <c r="B5" s="854"/>
      <c r="C5" s="845" t="s">
        <v>888</v>
      </c>
      <c r="D5" s="859"/>
      <c r="E5" s="859"/>
      <c r="F5" s="859"/>
      <c r="G5" s="859"/>
      <c r="H5" s="859"/>
      <c r="I5" s="859"/>
      <c r="J5" s="859"/>
      <c r="K5" s="859"/>
      <c r="L5" s="859"/>
      <c r="M5" s="859"/>
      <c r="N5" s="859"/>
      <c r="O5" s="859"/>
      <c r="P5" s="859"/>
      <c r="Q5" s="859"/>
      <c r="R5" s="859"/>
      <c r="S5" s="859"/>
      <c r="T5" s="415"/>
      <c r="U5" s="415"/>
      <c r="V5" s="415"/>
      <c r="W5" s="415"/>
      <c r="X5" s="415"/>
      <c r="Y5" s="415"/>
      <c r="Z5" s="415"/>
      <c r="AA5" s="414"/>
      <c r="AB5" s="407"/>
    </row>
    <row r="6" spans="1:28">
      <c r="A6" s="855"/>
      <c r="B6" s="856"/>
      <c r="C6" s="860" t="s">
        <v>66</v>
      </c>
      <c r="D6" s="862" t="s">
        <v>887</v>
      </c>
      <c r="E6" s="862"/>
      <c r="F6" s="862"/>
      <c r="G6" s="862"/>
      <c r="H6" s="863" t="s">
        <v>886</v>
      </c>
      <c r="I6" s="864"/>
      <c r="J6" s="864"/>
      <c r="K6" s="865"/>
      <c r="L6" s="412"/>
      <c r="M6" s="866" t="s">
        <v>885</v>
      </c>
      <c r="N6" s="866"/>
      <c r="O6" s="866"/>
      <c r="P6" s="866"/>
      <c r="Q6" s="866"/>
      <c r="R6" s="866"/>
      <c r="S6" s="843"/>
      <c r="T6" s="413"/>
      <c r="U6" s="846" t="s">
        <v>884</v>
      </c>
      <c r="V6" s="846"/>
      <c r="W6" s="846"/>
      <c r="X6" s="846"/>
      <c r="Y6" s="846"/>
      <c r="Z6" s="846"/>
      <c r="AA6" s="844"/>
      <c r="AB6" s="412"/>
    </row>
    <row r="7" spans="1:28" ht="25.5">
      <c r="A7" s="857"/>
      <c r="B7" s="858"/>
      <c r="C7" s="861"/>
      <c r="D7" s="411"/>
      <c r="E7" s="385" t="s">
        <v>558</v>
      </c>
      <c r="F7" s="385" t="s">
        <v>882</v>
      </c>
      <c r="G7" s="385" t="s">
        <v>883</v>
      </c>
      <c r="H7" s="410"/>
      <c r="I7" s="385" t="s">
        <v>558</v>
      </c>
      <c r="J7" s="385" t="s">
        <v>882</v>
      </c>
      <c r="K7" s="385" t="s">
        <v>883</v>
      </c>
      <c r="L7" s="409"/>
      <c r="M7" s="385" t="s">
        <v>558</v>
      </c>
      <c r="N7" s="385" t="s">
        <v>882</v>
      </c>
      <c r="O7" s="385" t="s">
        <v>881</v>
      </c>
      <c r="P7" s="385" t="s">
        <v>880</v>
      </c>
      <c r="Q7" s="385" t="s">
        <v>879</v>
      </c>
      <c r="R7" s="385" t="s">
        <v>878</v>
      </c>
      <c r="S7" s="385" t="s">
        <v>877</v>
      </c>
      <c r="T7" s="408"/>
      <c r="U7" s="385" t="s">
        <v>558</v>
      </c>
      <c r="V7" s="385" t="s">
        <v>882</v>
      </c>
      <c r="W7" s="385" t="s">
        <v>881</v>
      </c>
      <c r="X7" s="385" t="s">
        <v>880</v>
      </c>
      <c r="Y7" s="385" t="s">
        <v>879</v>
      </c>
      <c r="Z7" s="385" t="s">
        <v>878</v>
      </c>
      <c r="AA7" s="385" t="s">
        <v>877</v>
      </c>
      <c r="AB7" s="407"/>
    </row>
    <row r="8" spans="1:28">
      <c r="A8" s="406">
        <v>1</v>
      </c>
      <c r="B8" s="381" t="s">
        <v>559</v>
      </c>
      <c r="C8" s="550">
        <v>1134880382.1255569</v>
      </c>
      <c r="D8" s="550">
        <v>1059971386.585027</v>
      </c>
      <c r="E8" s="550">
        <v>10153623.535677761</v>
      </c>
      <c r="F8" s="550">
        <v>0</v>
      </c>
      <c r="G8" s="550">
        <v>0</v>
      </c>
      <c r="H8" s="550">
        <v>41820144.735082239</v>
      </c>
      <c r="I8" s="550">
        <v>6280919.5349445799</v>
      </c>
      <c r="J8" s="550">
        <v>4151214.4126315</v>
      </c>
      <c r="K8" s="550">
        <v>0</v>
      </c>
      <c r="L8" s="550">
        <v>32422509.15585706</v>
      </c>
      <c r="M8" s="550">
        <v>11332403.89074944</v>
      </c>
      <c r="N8" s="550">
        <v>586200.08579679998</v>
      </c>
      <c r="O8" s="550">
        <v>228424.13687445002</v>
      </c>
      <c r="P8" s="550">
        <v>7574649.0333214104</v>
      </c>
      <c r="Q8" s="550">
        <v>1218099.2254560001</v>
      </c>
      <c r="R8" s="550">
        <v>0</v>
      </c>
      <c r="S8" s="550">
        <v>0</v>
      </c>
      <c r="T8" s="550">
        <v>666341.64959077002</v>
      </c>
      <c r="U8" s="550">
        <v>0</v>
      </c>
      <c r="V8" s="550">
        <v>0</v>
      </c>
      <c r="W8" s="550">
        <v>0</v>
      </c>
      <c r="X8" s="550">
        <v>0</v>
      </c>
      <c r="Y8" s="550">
        <v>0</v>
      </c>
      <c r="Z8" s="550">
        <v>0</v>
      </c>
      <c r="AA8" s="550">
        <v>0</v>
      </c>
    </row>
    <row r="9" spans="1:28">
      <c r="A9" s="378">
        <v>1.1000000000000001</v>
      </c>
      <c r="B9" s="397" t="s">
        <v>560</v>
      </c>
      <c r="C9" s="549">
        <v>0</v>
      </c>
      <c r="D9" s="549"/>
      <c r="E9" s="549"/>
      <c r="F9" s="549"/>
      <c r="G9" s="549"/>
      <c r="H9" s="549"/>
      <c r="I9" s="549"/>
      <c r="J9" s="549"/>
      <c r="K9" s="549"/>
      <c r="L9" s="549"/>
      <c r="M9" s="549"/>
      <c r="N9" s="549"/>
      <c r="O9" s="549"/>
      <c r="P9" s="549"/>
      <c r="Q9" s="549"/>
      <c r="R9" s="549"/>
      <c r="S9" s="549"/>
      <c r="T9" s="549"/>
      <c r="U9" s="549"/>
      <c r="V9" s="549"/>
      <c r="W9" s="549"/>
      <c r="X9" s="549"/>
      <c r="Y9" s="549"/>
      <c r="Z9" s="549"/>
      <c r="AA9" s="549"/>
    </row>
    <row r="10" spans="1:28">
      <c r="A10" s="378">
        <v>1.2</v>
      </c>
      <c r="B10" s="397" t="s">
        <v>561</v>
      </c>
      <c r="C10" s="549">
        <v>0</v>
      </c>
      <c r="D10" s="549"/>
      <c r="E10" s="549"/>
      <c r="F10" s="549"/>
      <c r="G10" s="549"/>
      <c r="H10" s="549"/>
      <c r="I10" s="549"/>
      <c r="J10" s="549"/>
      <c r="K10" s="549"/>
      <c r="L10" s="549"/>
      <c r="M10" s="549"/>
      <c r="N10" s="549"/>
      <c r="O10" s="549"/>
      <c r="P10" s="549"/>
      <c r="Q10" s="549"/>
      <c r="R10" s="549"/>
      <c r="S10" s="549"/>
      <c r="T10" s="549"/>
      <c r="U10" s="549"/>
      <c r="V10" s="549"/>
      <c r="W10" s="549"/>
      <c r="X10" s="549"/>
      <c r="Y10" s="549"/>
      <c r="Z10" s="549"/>
      <c r="AA10" s="549"/>
    </row>
    <row r="11" spans="1:28">
      <c r="A11" s="378">
        <v>1.3</v>
      </c>
      <c r="B11" s="397" t="s">
        <v>562</v>
      </c>
      <c r="C11" s="549">
        <v>0</v>
      </c>
      <c r="D11" s="549">
        <v>0</v>
      </c>
      <c r="E11" s="549"/>
      <c r="F11" s="549"/>
      <c r="G11" s="549"/>
      <c r="H11" s="549"/>
      <c r="I11" s="549"/>
      <c r="J11" s="549"/>
      <c r="K11" s="549"/>
      <c r="L11" s="549"/>
      <c r="M11" s="549"/>
      <c r="N11" s="549"/>
      <c r="O11" s="549"/>
      <c r="P11" s="549"/>
      <c r="Q11" s="549"/>
      <c r="R11" s="549"/>
      <c r="S11" s="549"/>
      <c r="T11" s="549"/>
      <c r="U11" s="549"/>
      <c r="V11" s="549"/>
      <c r="W11" s="549"/>
      <c r="X11" s="549"/>
      <c r="Y11" s="549"/>
      <c r="Z11" s="549"/>
      <c r="AA11" s="549"/>
    </row>
    <row r="12" spans="1:28">
      <c r="A12" s="378">
        <v>1.4</v>
      </c>
      <c r="B12" s="397" t="s">
        <v>563</v>
      </c>
      <c r="C12" s="726">
        <v>2349411.4700000002</v>
      </c>
      <c r="D12" s="726">
        <v>2349411.4700000002</v>
      </c>
      <c r="E12" s="549">
        <v>0</v>
      </c>
      <c r="F12" s="549">
        <v>0</v>
      </c>
      <c r="G12" s="549">
        <v>0</v>
      </c>
      <c r="H12" s="549">
        <v>0</v>
      </c>
      <c r="I12" s="549">
        <v>0</v>
      </c>
      <c r="J12" s="549">
        <v>0</v>
      </c>
      <c r="K12" s="549">
        <v>0</v>
      </c>
      <c r="L12" s="549">
        <v>0</v>
      </c>
      <c r="M12" s="549">
        <v>0</v>
      </c>
      <c r="N12" s="549">
        <v>0</v>
      </c>
      <c r="O12" s="549">
        <v>0</v>
      </c>
      <c r="P12" s="549">
        <v>0</v>
      </c>
      <c r="Q12" s="549">
        <v>0</v>
      </c>
      <c r="R12" s="549">
        <v>0</v>
      </c>
      <c r="S12" s="549">
        <v>0</v>
      </c>
      <c r="T12" s="549">
        <v>0</v>
      </c>
      <c r="U12" s="549">
        <v>0</v>
      </c>
      <c r="V12" s="549">
        <v>0</v>
      </c>
      <c r="W12" s="549">
        <v>0</v>
      </c>
      <c r="X12" s="549">
        <v>0</v>
      </c>
      <c r="Y12" s="549">
        <v>0</v>
      </c>
      <c r="Z12" s="549">
        <v>0</v>
      </c>
      <c r="AA12" s="549">
        <v>0</v>
      </c>
    </row>
    <row r="13" spans="1:28">
      <c r="A13" s="378">
        <v>1.5</v>
      </c>
      <c r="B13" s="397" t="s">
        <v>564</v>
      </c>
      <c r="C13" s="726">
        <v>965698126.19190609</v>
      </c>
      <c r="D13" s="726">
        <v>901448961.66352201</v>
      </c>
      <c r="E13" s="549">
        <v>7552101.6490742797</v>
      </c>
      <c r="F13" s="549">
        <v>0</v>
      </c>
      <c r="G13" s="549">
        <v>0</v>
      </c>
      <c r="H13" s="549">
        <v>35138856.745736301</v>
      </c>
      <c r="I13" s="549">
        <v>5615462.6967235003</v>
      </c>
      <c r="J13" s="549">
        <v>4151214.4126315</v>
      </c>
      <c r="K13" s="549">
        <v>0</v>
      </c>
      <c r="L13" s="549">
        <v>29110307.782647699</v>
      </c>
      <c r="M13" s="549">
        <v>11224930.3024332</v>
      </c>
      <c r="N13" s="549">
        <v>218631.7372</v>
      </c>
      <c r="O13" s="549">
        <v>148520.37394645001</v>
      </c>
      <c r="P13" s="549">
        <v>7557472.7133214101</v>
      </c>
      <c r="Q13" s="549">
        <v>1030826.09094</v>
      </c>
      <c r="R13" s="549">
        <v>0</v>
      </c>
      <c r="S13" s="549">
        <v>0</v>
      </c>
      <c r="T13" s="549">
        <v>0</v>
      </c>
      <c r="U13" s="549">
        <v>0</v>
      </c>
      <c r="V13" s="549">
        <v>0</v>
      </c>
      <c r="W13" s="549">
        <v>0</v>
      </c>
      <c r="X13" s="549">
        <v>0</v>
      </c>
      <c r="Y13" s="549">
        <v>0</v>
      </c>
      <c r="Z13" s="549">
        <v>0</v>
      </c>
      <c r="AA13" s="549">
        <v>0</v>
      </c>
    </row>
    <row r="14" spans="1:28">
      <c r="A14" s="378">
        <v>1.6</v>
      </c>
      <c r="B14" s="397" t="s">
        <v>565</v>
      </c>
      <c r="C14" s="726">
        <v>166832844.46365106</v>
      </c>
      <c r="D14" s="726">
        <v>156173013.45150501</v>
      </c>
      <c r="E14" s="549">
        <v>2601521.8866034802</v>
      </c>
      <c r="F14" s="549">
        <v>0</v>
      </c>
      <c r="G14" s="549">
        <v>0</v>
      </c>
      <c r="H14" s="549">
        <v>6681287.9893459398</v>
      </c>
      <c r="I14" s="549">
        <v>665456.83822108002</v>
      </c>
      <c r="J14" s="549">
        <v>0</v>
      </c>
      <c r="K14" s="549">
        <v>0</v>
      </c>
      <c r="L14" s="549">
        <v>3312201.3732093601</v>
      </c>
      <c r="M14" s="549">
        <v>107473.58831624</v>
      </c>
      <c r="N14" s="549">
        <v>367568.3485968</v>
      </c>
      <c r="O14" s="549">
        <v>79903.762927999996</v>
      </c>
      <c r="P14" s="549">
        <v>17176.32</v>
      </c>
      <c r="Q14" s="549">
        <v>187273.13451599999</v>
      </c>
      <c r="R14" s="549">
        <v>0</v>
      </c>
      <c r="S14" s="549">
        <v>0</v>
      </c>
      <c r="T14" s="549">
        <v>666341.64959077002</v>
      </c>
      <c r="U14" s="549">
        <v>0</v>
      </c>
      <c r="V14" s="549">
        <v>0</v>
      </c>
      <c r="W14" s="549">
        <v>0</v>
      </c>
      <c r="X14" s="549">
        <v>0</v>
      </c>
      <c r="Y14" s="549">
        <v>0</v>
      </c>
      <c r="Z14" s="549">
        <v>0</v>
      </c>
      <c r="AA14" s="549">
        <v>0</v>
      </c>
    </row>
    <row r="15" spans="1:28">
      <c r="A15" s="406">
        <v>2</v>
      </c>
      <c r="B15" s="381" t="s">
        <v>566</v>
      </c>
      <c r="C15" s="550">
        <v>109646070.59</v>
      </c>
      <c r="D15" s="550">
        <v>109646070.59</v>
      </c>
      <c r="E15" s="550">
        <v>0</v>
      </c>
      <c r="F15" s="550">
        <v>0</v>
      </c>
      <c r="G15" s="550">
        <v>0</v>
      </c>
      <c r="H15" s="550">
        <v>0</v>
      </c>
      <c r="I15" s="550">
        <v>0</v>
      </c>
      <c r="J15" s="550">
        <v>0</v>
      </c>
      <c r="K15" s="550">
        <v>0</v>
      </c>
      <c r="L15" s="550">
        <v>0</v>
      </c>
      <c r="M15" s="550">
        <v>0</v>
      </c>
      <c r="N15" s="550">
        <v>0</v>
      </c>
      <c r="O15" s="550">
        <v>0</v>
      </c>
      <c r="P15" s="550">
        <v>0</v>
      </c>
      <c r="Q15" s="550">
        <v>0</v>
      </c>
      <c r="R15" s="550">
        <v>0</v>
      </c>
      <c r="S15" s="550">
        <v>0</v>
      </c>
      <c r="T15" s="550">
        <v>0</v>
      </c>
      <c r="U15" s="550">
        <v>0</v>
      </c>
      <c r="V15" s="550">
        <v>0</v>
      </c>
      <c r="W15" s="550">
        <v>0</v>
      </c>
      <c r="X15" s="550">
        <v>0</v>
      </c>
      <c r="Y15" s="550">
        <v>0</v>
      </c>
      <c r="Z15" s="550">
        <v>0</v>
      </c>
      <c r="AA15" s="550">
        <v>0</v>
      </c>
    </row>
    <row r="16" spans="1:28">
      <c r="A16" s="378">
        <v>2.1</v>
      </c>
      <c r="B16" s="397" t="s">
        <v>560</v>
      </c>
      <c r="C16" s="549">
        <v>24716893.359999999</v>
      </c>
      <c r="D16" s="549">
        <v>24716893.359999999</v>
      </c>
      <c r="E16" s="549"/>
      <c r="F16" s="549"/>
      <c r="G16" s="549"/>
      <c r="H16" s="549"/>
      <c r="I16" s="549"/>
      <c r="J16" s="549"/>
      <c r="K16" s="549"/>
      <c r="L16" s="549"/>
      <c r="M16" s="549"/>
      <c r="N16" s="549"/>
      <c r="O16" s="549"/>
      <c r="P16" s="549"/>
      <c r="Q16" s="549"/>
      <c r="R16" s="549"/>
      <c r="S16" s="549"/>
      <c r="T16" s="549"/>
      <c r="U16" s="549"/>
      <c r="V16" s="549"/>
      <c r="W16" s="549"/>
      <c r="X16" s="549"/>
      <c r="Y16" s="549"/>
      <c r="Z16" s="549"/>
      <c r="AA16" s="549"/>
    </row>
    <row r="17" spans="1:28">
      <c r="A17" s="378">
        <v>2.2000000000000002</v>
      </c>
      <c r="B17" s="397" t="s">
        <v>561</v>
      </c>
      <c r="C17" s="549">
        <v>84929177.230000004</v>
      </c>
      <c r="D17" s="549">
        <v>84929177.230000004</v>
      </c>
      <c r="E17" s="549"/>
      <c r="F17" s="549"/>
      <c r="G17" s="549"/>
      <c r="H17" s="549"/>
      <c r="I17" s="549"/>
      <c r="J17" s="549"/>
      <c r="K17" s="549"/>
      <c r="L17" s="549"/>
      <c r="M17" s="549"/>
      <c r="N17" s="549"/>
      <c r="O17" s="549"/>
      <c r="P17" s="549"/>
      <c r="Q17" s="549"/>
      <c r="R17" s="549"/>
      <c r="S17" s="549"/>
      <c r="T17" s="549"/>
      <c r="U17" s="549"/>
      <c r="V17" s="549"/>
      <c r="W17" s="549"/>
      <c r="X17" s="549"/>
      <c r="Y17" s="549"/>
      <c r="Z17" s="549"/>
      <c r="AA17" s="549"/>
    </row>
    <row r="18" spans="1:28">
      <c r="A18" s="378">
        <v>2.2999999999999998</v>
      </c>
      <c r="B18" s="397" t="s">
        <v>562</v>
      </c>
      <c r="C18" s="549">
        <v>0</v>
      </c>
      <c r="D18" s="549">
        <v>0</v>
      </c>
      <c r="E18" s="549"/>
      <c r="F18" s="549"/>
      <c r="G18" s="549"/>
      <c r="H18" s="549"/>
      <c r="I18" s="549"/>
      <c r="J18" s="549"/>
      <c r="K18" s="549"/>
      <c r="L18" s="549"/>
      <c r="M18" s="549"/>
      <c r="N18" s="549"/>
      <c r="O18" s="549"/>
      <c r="P18" s="549"/>
      <c r="Q18" s="549"/>
      <c r="R18" s="549"/>
      <c r="S18" s="549"/>
      <c r="T18" s="549"/>
      <c r="U18" s="549"/>
      <c r="V18" s="549"/>
      <c r="W18" s="549"/>
      <c r="X18" s="549"/>
      <c r="Y18" s="549"/>
      <c r="Z18" s="549"/>
      <c r="AA18" s="549"/>
    </row>
    <row r="19" spans="1:28">
      <c r="A19" s="378">
        <v>2.4</v>
      </c>
      <c r="B19" s="397" t="s">
        <v>563</v>
      </c>
      <c r="C19" s="549">
        <v>0</v>
      </c>
      <c r="D19" s="549">
        <v>0</v>
      </c>
      <c r="E19" s="549"/>
      <c r="F19" s="549"/>
      <c r="G19" s="549"/>
      <c r="H19" s="549"/>
      <c r="I19" s="549"/>
      <c r="J19" s="549"/>
      <c r="K19" s="549"/>
      <c r="L19" s="549"/>
      <c r="M19" s="549"/>
      <c r="N19" s="549"/>
      <c r="O19" s="549"/>
      <c r="P19" s="549"/>
      <c r="Q19" s="549"/>
      <c r="R19" s="549"/>
      <c r="S19" s="549"/>
      <c r="T19" s="549"/>
      <c r="U19" s="549"/>
      <c r="V19" s="549"/>
      <c r="W19" s="549"/>
      <c r="X19" s="549"/>
      <c r="Y19" s="549"/>
      <c r="Z19" s="549"/>
      <c r="AA19" s="549"/>
    </row>
    <row r="20" spans="1:28">
      <c r="A20" s="378">
        <v>2.5</v>
      </c>
      <c r="B20" s="397" t="s">
        <v>564</v>
      </c>
      <c r="C20" s="549">
        <v>0</v>
      </c>
      <c r="D20" s="549">
        <v>0</v>
      </c>
      <c r="E20" s="549"/>
      <c r="F20" s="549"/>
      <c r="G20" s="549"/>
      <c r="H20" s="549"/>
      <c r="I20" s="549"/>
      <c r="J20" s="549"/>
      <c r="K20" s="549"/>
      <c r="L20" s="549"/>
      <c r="M20" s="549"/>
      <c r="N20" s="549"/>
      <c r="O20" s="549"/>
      <c r="P20" s="549"/>
      <c r="Q20" s="549"/>
      <c r="R20" s="549"/>
      <c r="S20" s="549"/>
      <c r="T20" s="549"/>
      <c r="U20" s="549"/>
      <c r="V20" s="549"/>
      <c r="W20" s="549"/>
      <c r="X20" s="549"/>
      <c r="Y20" s="549"/>
      <c r="Z20" s="549"/>
      <c r="AA20" s="549"/>
    </row>
    <row r="21" spans="1:28">
      <c r="A21" s="378">
        <v>2.6</v>
      </c>
      <c r="B21" s="397" t="s">
        <v>565</v>
      </c>
      <c r="C21" s="549">
        <v>0</v>
      </c>
      <c r="D21" s="549">
        <v>0</v>
      </c>
      <c r="E21" s="549"/>
      <c r="F21" s="549"/>
      <c r="G21" s="549"/>
      <c r="H21" s="549"/>
      <c r="I21" s="549"/>
      <c r="J21" s="549"/>
      <c r="K21" s="549"/>
      <c r="L21" s="549"/>
      <c r="M21" s="549"/>
      <c r="N21" s="549"/>
      <c r="O21" s="549"/>
      <c r="P21" s="549"/>
      <c r="Q21" s="549"/>
      <c r="R21" s="549"/>
      <c r="S21" s="549"/>
      <c r="T21" s="549"/>
      <c r="U21" s="549"/>
      <c r="V21" s="549"/>
      <c r="W21" s="549"/>
      <c r="X21" s="549"/>
      <c r="Y21" s="549"/>
      <c r="Z21" s="549"/>
      <c r="AA21" s="549"/>
    </row>
    <row r="22" spans="1:28">
      <c r="A22" s="406">
        <v>3</v>
      </c>
      <c r="B22" s="381" t="s">
        <v>567</v>
      </c>
      <c r="C22" s="550">
        <v>152695514.307565</v>
      </c>
      <c r="D22" s="550">
        <v>102927796.73999999</v>
      </c>
      <c r="E22" s="554"/>
      <c r="F22" s="554"/>
      <c r="G22" s="554"/>
      <c r="H22" s="550">
        <v>1505186.951352</v>
      </c>
      <c r="I22" s="554"/>
      <c r="J22" s="554"/>
      <c r="K22" s="554"/>
      <c r="L22" s="550">
        <v>0</v>
      </c>
      <c r="M22" s="554"/>
      <c r="N22" s="554"/>
      <c r="O22" s="554"/>
      <c r="P22" s="554"/>
      <c r="Q22" s="554"/>
      <c r="R22" s="554"/>
      <c r="S22" s="554"/>
      <c r="T22" s="550">
        <v>0</v>
      </c>
      <c r="U22" s="554"/>
      <c r="V22" s="554"/>
      <c r="W22" s="554"/>
      <c r="X22" s="554"/>
      <c r="Y22" s="554"/>
      <c r="Z22" s="554"/>
      <c r="AA22" s="554"/>
    </row>
    <row r="23" spans="1:28">
      <c r="A23" s="378">
        <v>3.1</v>
      </c>
      <c r="B23" s="397" t="s">
        <v>560</v>
      </c>
      <c r="C23" s="549">
        <v>0</v>
      </c>
      <c r="D23" s="549">
        <v>0</v>
      </c>
      <c r="E23" s="554"/>
      <c r="F23" s="554"/>
      <c r="G23" s="554"/>
      <c r="H23" s="549">
        <v>0</v>
      </c>
      <c r="I23" s="554"/>
      <c r="J23" s="554"/>
      <c r="K23" s="554"/>
      <c r="L23" s="549"/>
      <c r="M23" s="554"/>
      <c r="N23" s="554"/>
      <c r="O23" s="554"/>
      <c r="P23" s="554"/>
      <c r="Q23" s="554"/>
      <c r="R23" s="554"/>
      <c r="S23" s="554"/>
      <c r="T23" s="549"/>
      <c r="U23" s="554"/>
      <c r="V23" s="554"/>
      <c r="W23" s="554"/>
      <c r="X23" s="554"/>
      <c r="Y23" s="554"/>
      <c r="Z23" s="554"/>
      <c r="AA23" s="554"/>
    </row>
    <row r="24" spans="1:28">
      <c r="A24" s="378">
        <v>3.2</v>
      </c>
      <c r="B24" s="397" t="s">
        <v>561</v>
      </c>
      <c r="C24" s="549">
        <v>0</v>
      </c>
      <c r="D24" s="549">
        <v>0</v>
      </c>
      <c r="E24" s="554"/>
      <c r="F24" s="554"/>
      <c r="G24" s="554"/>
      <c r="H24" s="549">
        <v>0</v>
      </c>
      <c r="I24" s="554"/>
      <c r="J24" s="554"/>
      <c r="K24" s="554"/>
      <c r="L24" s="549"/>
      <c r="M24" s="554"/>
      <c r="N24" s="554"/>
      <c r="O24" s="554"/>
      <c r="P24" s="554"/>
      <c r="Q24" s="554"/>
      <c r="R24" s="554"/>
      <c r="S24" s="554"/>
      <c r="T24" s="549"/>
      <c r="U24" s="554"/>
      <c r="V24" s="554"/>
      <c r="W24" s="554"/>
      <c r="X24" s="554"/>
      <c r="Y24" s="554"/>
      <c r="Z24" s="554"/>
      <c r="AA24" s="554"/>
    </row>
    <row r="25" spans="1:28">
      <c r="A25" s="378">
        <v>3.3</v>
      </c>
      <c r="B25" s="397" t="s">
        <v>562</v>
      </c>
      <c r="C25" s="549">
        <v>0</v>
      </c>
      <c r="D25" s="549">
        <v>0</v>
      </c>
      <c r="E25" s="554"/>
      <c r="F25" s="554"/>
      <c r="G25" s="554"/>
      <c r="H25" s="549">
        <v>0</v>
      </c>
      <c r="I25" s="554"/>
      <c r="J25" s="554"/>
      <c r="K25" s="554"/>
      <c r="L25" s="549"/>
      <c r="M25" s="554"/>
      <c r="N25" s="554"/>
      <c r="O25" s="554"/>
      <c r="P25" s="554"/>
      <c r="Q25" s="554"/>
      <c r="R25" s="554"/>
      <c r="S25" s="554"/>
      <c r="T25" s="549">
        <v>0</v>
      </c>
      <c r="U25" s="554"/>
      <c r="V25" s="554"/>
      <c r="W25" s="554"/>
      <c r="X25" s="554"/>
      <c r="Y25" s="554"/>
      <c r="Z25" s="554"/>
      <c r="AA25" s="554"/>
    </row>
    <row r="26" spans="1:28">
      <c r="A26" s="378">
        <v>3.4</v>
      </c>
      <c r="B26" s="397" t="s">
        <v>563</v>
      </c>
      <c r="C26" s="549">
        <v>532329.92000000004</v>
      </c>
      <c r="D26" s="549">
        <v>0</v>
      </c>
      <c r="E26" s="554"/>
      <c r="F26" s="554"/>
      <c r="G26" s="554"/>
      <c r="H26" s="549">
        <v>0</v>
      </c>
      <c r="I26" s="554"/>
      <c r="J26" s="554"/>
      <c r="K26" s="554"/>
      <c r="L26" s="549"/>
      <c r="M26" s="554"/>
      <c r="N26" s="554"/>
      <c r="O26" s="554"/>
      <c r="P26" s="554"/>
      <c r="Q26" s="554"/>
      <c r="R26" s="554"/>
      <c r="S26" s="554"/>
      <c r="T26" s="549">
        <v>0</v>
      </c>
      <c r="U26" s="554"/>
      <c r="V26" s="554"/>
      <c r="W26" s="554"/>
      <c r="X26" s="554"/>
      <c r="Y26" s="554"/>
      <c r="Z26" s="554"/>
      <c r="AA26" s="554"/>
    </row>
    <row r="27" spans="1:28">
      <c r="A27" s="378">
        <v>3.5</v>
      </c>
      <c r="B27" s="397" t="s">
        <v>564</v>
      </c>
      <c r="C27" s="549">
        <v>150070524.77498001</v>
      </c>
      <c r="D27" s="549">
        <v>100960669.627415</v>
      </c>
      <c r="E27" s="554"/>
      <c r="F27" s="554"/>
      <c r="G27" s="554"/>
      <c r="H27" s="549">
        <v>1501338.951352</v>
      </c>
      <c r="I27" s="554"/>
      <c r="J27" s="554"/>
      <c r="K27" s="554"/>
      <c r="L27" s="549"/>
      <c r="M27" s="554"/>
      <c r="N27" s="554"/>
      <c r="O27" s="554"/>
      <c r="P27" s="554"/>
      <c r="Q27" s="554"/>
      <c r="R27" s="554"/>
      <c r="S27" s="554"/>
      <c r="T27" s="549">
        <v>0</v>
      </c>
      <c r="U27" s="554"/>
      <c r="V27" s="554"/>
      <c r="W27" s="554"/>
      <c r="X27" s="554"/>
      <c r="Y27" s="554"/>
      <c r="Z27" s="554"/>
      <c r="AA27" s="554"/>
    </row>
    <row r="28" spans="1:28">
      <c r="A28" s="378">
        <v>3.6</v>
      </c>
      <c r="B28" s="397" t="s">
        <v>565</v>
      </c>
      <c r="C28" s="549">
        <v>2092659.612585</v>
      </c>
      <c r="D28" s="549">
        <v>1967127.112585</v>
      </c>
      <c r="E28" s="554"/>
      <c r="F28" s="554"/>
      <c r="G28" s="554"/>
      <c r="H28" s="549">
        <v>3848</v>
      </c>
      <c r="I28" s="554"/>
      <c r="J28" s="554"/>
      <c r="K28" s="554"/>
      <c r="L28" s="549"/>
      <c r="M28" s="554"/>
      <c r="N28" s="554"/>
      <c r="O28" s="554"/>
      <c r="P28" s="554"/>
      <c r="Q28" s="554"/>
      <c r="R28" s="554"/>
      <c r="S28" s="554"/>
      <c r="T28" s="549">
        <v>0</v>
      </c>
      <c r="U28" s="554"/>
      <c r="V28" s="554"/>
      <c r="W28" s="554"/>
      <c r="X28" s="554"/>
      <c r="Y28" s="554"/>
      <c r="Z28" s="554"/>
      <c r="AA28" s="554"/>
    </row>
    <row r="30" spans="1:28">
      <c r="C30" s="551"/>
      <c r="D30" s="551"/>
      <c r="E30" s="551"/>
      <c r="F30" s="551"/>
      <c r="G30" s="551"/>
      <c r="H30" s="551"/>
      <c r="I30" s="551"/>
      <c r="J30" s="551"/>
      <c r="K30" s="551"/>
      <c r="L30" s="551"/>
      <c r="M30" s="551"/>
      <c r="N30" s="551"/>
      <c r="O30" s="551"/>
      <c r="P30" s="551"/>
      <c r="Q30" s="551"/>
      <c r="R30" s="551"/>
      <c r="S30" s="551"/>
      <c r="T30" s="551"/>
      <c r="U30" s="551"/>
      <c r="V30" s="551"/>
      <c r="W30" s="551"/>
      <c r="X30" s="551"/>
      <c r="Y30" s="551"/>
      <c r="Z30" s="551"/>
      <c r="AA30" s="551"/>
      <c r="AB30" s="551"/>
    </row>
    <row r="31" spans="1:28">
      <c r="C31" s="551"/>
      <c r="D31" s="551"/>
      <c r="E31" s="551"/>
      <c r="F31" s="551"/>
      <c r="G31" s="551"/>
      <c r="H31" s="551"/>
      <c r="I31" s="551"/>
      <c r="J31" s="551"/>
      <c r="K31" s="551"/>
      <c r="L31" s="551"/>
      <c r="M31" s="551"/>
      <c r="N31" s="551"/>
      <c r="O31" s="551"/>
      <c r="P31" s="551"/>
      <c r="Q31" s="551"/>
      <c r="R31" s="551"/>
      <c r="S31" s="551"/>
      <c r="T31" s="551"/>
      <c r="U31" s="551"/>
      <c r="V31" s="551"/>
      <c r="W31" s="551"/>
      <c r="X31" s="551"/>
      <c r="Y31" s="551"/>
      <c r="Z31" s="551"/>
      <c r="AA31" s="551"/>
      <c r="AB31" s="551"/>
    </row>
    <row r="32" spans="1:28">
      <c r="C32" s="551"/>
      <c r="D32" s="551"/>
      <c r="E32" s="551"/>
      <c r="F32" s="551"/>
      <c r="G32" s="551"/>
      <c r="H32" s="551"/>
      <c r="I32" s="551"/>
      <c r="J32" s="551"/>
      <c r="K32" s="551"/>
      <c r="L32" s="551"/>
      <c r="M32" s="551"/>
      <c r="N32" s="551"/>
      <c r="O32" s="551"/>
      <c r="P32" s="551"/>
      <c r="Q32" s="551"/>
      <c r="R32" s="551"/>
      <c r="S32" s="551"/>
      <c r="T32" s="551"/>
      <c r="U32" s="551"/>
      <c r="V32" s="551"/>
      <c r="W32" s="551"/>
      <c r="X32" s="551"/>
      <c r="Y32" s="551"/>
      <c r="Z32" s="551"/>
      <c r="AA32" s="551"/>
      <c r="AB32" s="551"/>
    </row>
    <row r="33" spans="3:28">
      <c r="C33" s="551"/>
      <c r="D33" s="551"/>
      <c r="E33" s="551"/>
      <c r="F33" s="551"/>
      <c r="G33" s="551"/>
      <c r="H33" s="551"/>
      <c r="I33" s="551"/>
      <c r="J33" s="551"/>
      <c r="K33" s="551"/>
      <c r="L33" s="551"/>
      <c r="M33" s="551"/>
      <c r="N33" s="551"/>
      <c r="O33" s="551"/>
      <c r="P33" s="551"/>
      <c r="Q33" s="551"/>
      <c r="R33" s="551"/>
      <c r="S33" s="551"/>
      <c r="T33" s="551"/>
      <c r="U33" s="551"/>
      <c r="V33" s="551"/>
      <c r="W33" s="551"/>
      <c r="X33" s="551"/>
      <c r="Y33" s="551"/>
      <c r="Z33" s="551"/>
      <c r="AA33" s="551"/>
      <c r="AB33" s="551"/>
    </row>
    <row r="34" spans="3:28">
      <c r="C34" s="551"/>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1"/>
      <c r="AB34" s="551"/>
    </row>
    <row r="35" spans="3:28">
      <c r="C35" s="551"/>
      <c r="D35" s="551"/>
      <c r="E35" s="551"/>
      <c r="F35" s="551"/>
      <c r="G35" s="551"/>
      <c r="H35" s="551"/>
      <c r="I35" s="551"/>
      <c r="J35" s="551"/>
      <c r="K35" s="551"/>
      <c r="L35" s="551"/>
      <c r="M35" s="551"/>
      <c r="N35" s="551"/>
      <c r="O35" s="551"/>
      <c r="P35" s="551"/>
      <c r="Q35" s="551"/>
      <c r="R35" s="551"/>
      <c r="S35" s="551"/>
      <c r="T35" s="551"/>
      <c r="U35" s="551"/>
      <c r="V35" s="551"/>
      <c r="W35" s="551"/>
      <c r="X35" s="551"/>
      <c r="Y35" s="551"/>
      <c r="Z35" s="551"/>
      <c r="AA35" s="551"/>
      <c r="AB35" s="551"/>
    </row>
    <row r="36" spans="3:28">
      <c r="C36" s="551"/>
      <c r="D36" s="551"/>
      <c r="E36" s="551"/>
      <c r="F36" s="551"/>
      <c r="G36" s="551"/>
      <c r="H36" s="551"/>
      <c r="I36" s="551"/>
      <c r="J36" s="551"/>
      <c r="K36" s="551"/>
      <c r="L36" s="551"/>
      <c r="M36" s="551"/>
      <c r="N36" s="551"/>
      <c r="O36" s="551"/>
      <c r="P36" s="551"/>
      <c r="Q36" s="551"/>
      <c r="R36" s="551"/>
      <c r="S36" s="551"/>
      <c r="T36" s="551"/>
      <c r="U36" s="551"/>
      <c r="V36" s="551"/>
      <c r="W36" s="551"/>
      <c r="X36" s="551"/>
      <c r="Y36" s="551"/>
      <c r="Z36" s="551"/>
      <c r="AA36" s="551"/>
      <c r="AB36" s="551"/>
    </row>
    <row r="37" spans="3:28">
      <c r="C37" s="551"/>
      <c r="D37" s="551"/>
      <c r="E37" s="551"/>
      <c r="F37" s="551"/>
      <c r="G37" s="551"/>
      <c r="H37" s="551"/>
      <c r="I37" s="551"/>
      <c r="J37" s="551"/>
      <c r="K37" s="551"/>
      <c r="L37" s="551"/>
      <c r="M37" s="551"/>
      <c r="N37" s="551"/>
      <c r="O37" s="551"/>
      <c r="P37" s="551"/>
      <c r="Q37" s="551"/>
      <c r="R37" s="551"/>
      <c r="S37" s="551"/>
      <c r="T37" s="551"/>
      <c r="U37" s="551"/>
      <c r="V37" s="551"/>
      <c r="W37" s="551"/>
      <c r="X37" s="551"/>
      <c r="Y37" s="551"/>
      <c r="Z37" s="551"/>
      <c r="AA37" s="551"/>
      <c r="AB37" s="551"/>
    </row>
    <row r="38" spans="3:28">
      <c r="C38" s="551"/>
      <c r="D38" s="551"/>
      <c r="E38" s="551"/>
      <c r="F38" s="551"/>
      <c r="G38" s="551"/>
      <c r="H38" s="551"/>
      <c r="I38" s="551"/>
      <c r="J38" s="551"/>
      <c r="K38" s="551"/>
      <c r="L38" s="551"/>
      <c r="M38" s="551"/>
      <c r="N38" s="551"/>
      <c r="O38" s="551"/>
      <c r="P38" s="551"/>
      <c r="Q38" s="551"/>
      <c r="R38" s="551"/>
      <c r="S38" s="551"/>
      <c r="T38" s="551"/>
      <c r="U38" s="551"/>
      <c r="V38" s="551"/>
      <c r="W38" s="551"/>
      <c r="X38" s="551"/>
      <c r="Y38" s="551"/>
      <c r="Z38" s="551"/>
      <c r="AA38" s="551"/>
      <c r="AB38" s="551"/>
    </row>
    <row r="39" spans="3:28">
      <c r="C39" s="551"/>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row>
    <row r="40" spans="3:28">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row>
    <row r="41" spans="3:28">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row>
    <row r="42" spans="3:28">
      <c r="C42" s="551"/>
      <c r="D42" s="551"/>
      <c r="E42" s="551"/>
      <c r="F42" s="551"/>
      <c r="G42" s="551"/>
      <c r="H42" s="551"/>
      <c r="I42" s="551"/>
      <c r="J42" s="551"/>
      <c r="K42" s="551"/>
      <c r="L42" s="551"/>
      <c r="M42" s="551"/>
      <c r="N42" s="551"/>
      <c r="O42" s="551"/>
      <c r="P42" s="551"/>
      <c r="Q42" s="551"/>
      <c r="R42" s="551"/>
      <c r="S42" s="551"/>
      <c r="T42" s="551"/>
      <c r="U42" s="551"/>
      <c r="V42" s="551"/>
      <c r="W42" s="551"/>
      <c r="X42" s="551"/>
      <c r="Y42" s="551"/>
      <c r="Z42" s="551"/>
      <c r="AA42" s="551"/>
      <c r="AB42" s="551"/>
    </row>
    <row r="43" spans="3:28">
      <c r="C43" s="551"/>
      <c r="D43" s="551"/>
      <c r="E43" s="551"/>
      <c r="F43" s="551"/>
      <c r="G43" s="551"/>
      <c r="H43" s="551"/>
      <c r="I43" s="551"/>
      <c r="J43" s="551"/>
      <c r="K43" s="551"/>
      <c r="L43" s="551"/>
      <c r="M43" s="551"/>
      <c r="N43" s="551"/>
      <c r="O43" s="551"/>
      <c r="P43" s="551"/>
      <c r="Q43" s="551"/>
      <c r="R43" s="551"/>
      <c r="S43" s="551"/>
      <c r="T43" s="551"/>
      <c r="U43" s="551"/>
      <c r="V43" s="551"/>
      <c r="W43" s="551"/>
      <c r="X43" s="551"/>
      <c r="Y43" s="551"/>
      <c r="Z43" s="551"/>
      <c r="AA43" s="551"/>
      <c r="AB43" s="551"/>
    </row>
    <row r="44" spans="3:28">
      <c r="C44" s="551"/>
      <c r="D44" s="551"/>
      <c r="E44" s="551"/>
      <c r="F44" s="551"/>
      <c r="G44" s="551"/>
      <c r="H44" s="551"/>
      <c r="I44" s="551"/>
      <c r="J44" s="551"/>
      <c r="K44" s="551"/>
      <c r="L44" s="551"/>
      <c r="M44" s="551"/>
      <c r="N44" s="551"/>
      <c r="O44" s="551"/>
      <c r="P44" s="551"/>
      <c r="Q44" s="551"/>
      <c r="R44" s="551"/>
      <c r="S44" s="551"/>
      <c r="T44" s="551"/>
      <c r="U44" s="551"/>
      <c r="V44" s="551"/>
      <c r="W44" s="551"/>
      <c r="X44" s="551"/>
      <c r="Y44" s="551"/>
      <c r="Z44" s="551"/>
      <c r="AA44" s="551"/>
      <c r="AB44" s="551"/>
    </row>
    <row r="45" spans="3:28">
      <c r="C45" s="551"/>
      <c r="D45" s="551"/>
      <c r="E45" s="551"/>
      <c r="F45" s="551"/>
      <c r="G45" s="551"/>
      <c r="H45" s="551"/>
      <c r="I45" s="551"/>
      <c r="J45" s="551"/>
      <c r="K45" s="551"/>
      <c r="L45" s="551"/>
      <c r="M45" s="551"/>
      <c r="N45" s="551"/>
      <c r="O45" s="551"/>
      <c r="P45" s="551"/>
      <c r="Q45" s="551"/>
      <c r="R45" s="551"/>
      <c r="S45" s="551"/>
      <c r="T45" s="551"/>
      <c r="U45" s="551"/>
      <c r="V45" s="551"/>
      <c r="W45" s="551"/>
      <c r="X45" s="551"/>
      <c r="Y45" s="551"/>
      <c r="Z45" s="551"/>
      <c r="AA45" s="551"/>
      <c r="AB45" s="551"/>
    </row>
    <row r="46" spans="3:28">
      <c r="C46" s="551"/>
      <c r="D46" s="551"/>
      <c r="E46" s="551"/>
      <c r="F46" s="551"/>
      <c r="G46" s="551"/>
      <c r="H46" s="551"/>
      <c r="I46" s="551"/>
      <c r="J46" s="551"/>
      <c r="K46" s="551"/>
      <c r="L46" s="551"/>
      <c r="M46" s="551"/>
      <c r="N46" s="551"/>
      <c r="O46" s="551"/>
      <c r="P46" s="551"/>
      <c r="Q46" s="551"/>
      <c r="R46" s="551"/>
      <c r="S46" s="551"/>
      <c r="T46" s="551"/>
      <c r="U46" s="551"/>
      <c r="V46" s="551"/>
      <c r="W46" s="551"/>
      <c r="X46" s="551"/>
      <c r="Y46" s="551"/>
      <c r="Z46" s="551"/>
      <c r="AA46" s="551"/>
      <c r="AB46" s="551"/>
    </row>
    <row r="47" spans="3:28">
      <c r="C47" s="551"/>
      <c r="D47" s="551"/>
      <c r="E47" s="551"/>
      <c r="F47" s="551"/>
      <c r="G47" s="551"/>
      <c r="H47" s="551"/>
      <c r="I47" s="551"/>
      <c r="J47" s="551"/>
      <c r="K47" s="551"/>
      <c r="L47" s="551"/>
      <c r="M47" s="551"/>
      <c r="N47" s="551"/>
      <c r="O47" s="551"/>
      <c r="P47" s="551"/>
      <c r="Q47" s="551"/>
      <c r="R47" s="551"/>
      <c r="S47" s="551"/>
      <c r="T47" s="551"/>
      <c r="U47" s="551"/>
      <c r="V47" s="551"/>
      <c r="W47" s="551"/>
      <c r="X47" s="551"/>
      <c r="Y47" s="551"/>
      <c r="Z47" s="551"/>
      <c r="AA47" s="551"/>
      <c r="AB47" s="551"/>
    </row>
    <row r="48" spans="3:28">
      <c r="C48" s="551"/>
      <c r="D48" s="551"/>
      <c r="E48" s="551"/>
      <c r="F48" s="551"/>
      <c r="G48" s="551"/>
      <c r="H48" s="551"/>
      <c r="I48" s="551"/>
      <c r="J48" s="551"/>
      <c r="K48" s="551"/>
      <c r="L48" s="551"/>
      <c r="M48" s="551"/>
      <c r="N48" s="551"/>
      <c r="O48" s="551"/>
      <c r="P48" s="551"/>
      <c r="Q48" s="551"/>
      <c r="R48" s="551"/>
      <c r="S48" s="551"/>
      <c r="T48" s="551"/>
      <c r="U48" s="551"/>
      <c r="V48" s="551"/>
      <c r="W48" s="551"/>
      <c r="X48" s="551"/>
      <c r="Y48" s="551"/>
      <c r="Z48" s="551"/>
      <c r="AA48" s="551"/>
      <c r="AB48" s="551"/>
    </row>
    <row r="49" spans="3:28">
      <c r="C49" s="551"/>
      <c r="D49" s="551"/>
      <c r="E49" s="551"/>
      <c r="F49" s="551"/>
      <c r="G49" s="551"/>
      <c r="H49" s="551"/>
      <c r="I49" s="551"/>
      <c r="J49" s="551"/>
      <c r="K49" s="551"/>
      <c r="L49" s="551"/>
      <c r="M49" s="551"/>
      <c r="N49" s="551"/>
      <c r="O49" s="551"/>
      <c r="P49" s="551"/>
      <c r="Q49" s="551"/>
      <c r="R49" s="551"/>
      <c r="S49" s="551"/>
      <c r="T49" s="551"/>
      <c r="U49" s="551"/>
      <c r="V49" s="551"/>
      <c r="W49" s="551"/>
      <c r="X49" s="551"/>
      <c r="Y49" s="551"/>
      <c r="Z49" s="551"/>
      <c r="AA49" s="551"/>
      <c r="AB49" s="551"/>
    </row>
    <row r="50" spans="3:28">
      <c r="C50" s="551"/>
      <c r="D50" s="551"/>
      <c r="E50" s="551"/>
      <c r="F50" s="551"/>
      <c r="G50" s="551"/>
      <c r="H50" s="551"/>
      <c r="I50" s="551"/>
      <c r="J50" s="551"/>
      <c r="K50" s="551"/>
      <c r="L50" s="551"/>
      <c r="M50" s="551"/>
      <c r="N50" s="551"/>
      <c r="O50" s="551"/>
      <c r="P50" s="551"/>
      <c r="Q50" s="551"/>
      <c r="R50" s="551"/>
      <c r="S50" s="551"/>
      <c r="T50" s="551"/>
      <c r="U50" s="551"/>
      <c r="V50" s="551"/>
      <c r="W50" s="551"/>
      <c r="X50" s="551"/>
      <c r="Y50" s="551"/>
      <c r="Z50" s="551"/>
      <c r="AA50" s="551"/>
      <c r="AB50" s="551"/>
    </row>
    <row r="51" spans="3:28">
      <c r="C51" s="551"/>
      <c r="D51" s="551"/>
      <c r="E51" s="551"/>
      <c r="F51" s="551"/>
      <c r="G51" s="551"/>
      <c r="H51" s="551"/>
      <c r="I51" s="551"/>
      <c r="J51" s="551"/>
      <c r="K51" s="551"/>
      <c r="L51" s="551"/>
      <c r="M51" s="551"/>
      <c r="N51" s="551"/>
      <c r="O51" s="551"/>
      <c r="P51" s="551"/>
      <c r="Q51" s="551"/>
      <c r="R51" s="551"/>
      <c r="S51" s="551"/>
      <c r="T51" s="551"/>
      <c r="U51" s="551"/>
      <c r="V51" s="551"/>
      <c r="W51" s="551"/>
      <c r="X51" s="551"/>
      <c r="Y51" s="551"/>
      <c r="Z51" s="551"/>
      <c r="AA51" s="551"/>
      <c r="AB51" s="551"/>
    </row>
    <row r="52" spans="3:28">
      <c r="C52" s="551"/>
      <c r="D52" s="551"/>
      <c r="E52" s="551"/>
      <c r="F52" s="551"/>
      <c r="G52" s="551"/>
      <c r="H52" s="551"/>
      <c r="I52" s="551"/>
      <c r="J52" s="551"/>
      <c r="K52" s="551"/>
      <c r="L52" s="551"/>
      <c r="M52" s="551"/>
      <c r="N52" s="551"/>
      <c r="O52" s="551"/>
      <c r="P52" s="551"/>
      <c r="Q52" s="551"/>
      <c r="R52" s="551"/>
      <c r="S52" s="551"/>
      <c r="T52" s="551"/>
      <c r="U52" s="551"/>
      <c r="V52" s="551"/>
      <c r="W52" s="551"/>
      <c r="X52" s="551"/>
      <c r="Y52" s="551"/>
      <c r="Z52" s="551"/>
      <c r="AA52" s="551"/>
      <c r="AB52" s="551"/>
    </row>
    <row r="53" spans="3:28">
      <c r="C53" s="551"/>
      <c r="D53" s="551"/>
      <c r="E53" s="551"/>
      <c r="F53" s="551"/>
      <c r="G53" s="551"/>
      <c r="H53" s="551"/>
      <c r="I53" s="551"/>
      <c r="J53" s="551"/>
      <c r="K53" s="551"/>
      <c r="L53" s="551"/>
      <c r="M53" s="551"/>
      <c r="N53" s="551"/>
      <c r="O53" s="551"/>
      <c r="P53" s="551"/>
      <c r="Q53" s="551"/>
      <c r="R53" s="551"/>
      <c r="S53" s="551"/>
      <c r="T53" s="551"/>
      <c r="U53" s="551"/>
      <c r="V53" s="551"/>
      <c r="W53" s="551"/>
      <c r="X53" s="551"/>
      <c r="Y53" s="551"/>
      <c r="Z53" s="551"/>
      <c r="AA53" s="551"/>
      <c r="AB53" s="551"/>
    </row>
    <row r="54" spans="3:28">
      <c r="C54" s="551"/>
      <c r="D54" s="551"/>
      <c r="E54" s="551"/>
      <c r="F54" s="551"/>
      <c r="G54" s="551"/>
      <c r="H54" s="551"/>
      <c r="I54" s="551"/>
      <c r="J54" s="551"/>
      <c r="K54" s="551"/>
      <c r="L54" s="551"/>
      <c r="M54" s="551"/>
      <c r="N54" s="551"/>
      <c r="O54" s="551"/>
      <c r="P54" s="551"/>
      <c r="Q54" s="551"/>
      <c r="R54" s="551"/>
      <c r="S54" s="551"/>
      <c r="T54" s="551"/>
      <c r="U54" s="551"/>
      <c r="V54" s="551"/>
      <c r="W54" s="551"/>
      <c r="X54" s="551"/>
      <c r="Y54" s="551"/>
      <c r="Z54" s="551"/>
      <c r="AA54" s="551"/>
      <c r="AB54" s="551"/>
    </row>
    <row r="55" spans="3:28">
      <c r="C55" s="551"/>
      <c r="D55" s="551"/>
      <c r="E55" s="551"/>
      <c r="F55" s="551"/>
      <c r="G55" s="551"/>
      <c r="H55" s="551"/>
      <c r="I55" s="551"/>
      <c r="J55" s="551"/>
      <c r="K55" s="551"/>
      <c r="L55" s="551"/>
      <c r="M55" s="551"/>
      <c r="N55" s="551"/>
      <c r="O55" s="551"/>
      <c r="P55" s="551"/>
      <c r="Q55" s="551"/>
      <c r="R55" s="551"/>
      <c r="S55" s="551"/>
      <c r="T55" s="551"/>
      <c r="U55" s="551"/>
      <c r="V55" s="551"/>
      <c r="W55" s="551"/>
      <c r="X55" s="551"/>
      <c r="Y55" s="551"/>
      <c r="Z55" s="551"/>
      <c r="AA55" s="551"/>
      <c r="AB55" s="551"/>
    </row>
    <row r="56" spans="3:28">
      <c r="C56" s="551"/>
      <c r="D56" s="551"/>
      <c r="E56" s="551"/>
      <c r="F56" s="551"/>
      <c r="G56" s="551"/>
      <c r="H56" s="551"/>
      <c r="I56" s="551"/>
      <c r="J56" s="551"/>
      <c r="K56" s="551"/>
      <c r="L56" s="551"/>
      <c r="M56" s="551"/>
      <c r="N56" s="551"/>
      <c r="O56" s="551"/>
      <c r="P56" s="551"/>
      <c r="Q56" s="551"/>
      <c r="R56" s="551"/>
      <c r="S56" s="551"/>
      <c r="T56" s="551"/>
      <c r="U56" s="551"/>
      <c r="V56" s="551"/>
      <c r="W56" s="551"/>
      <c r="X56" s="551"/>
      <c r="Y56" s="551"/>
      <c r="Z56" s="551"/>
      <c r="AA56" s="551"/>
      <c r="AB56" s="551"/>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74"/>
  <sheetViews>
    <sheetView showGridLines="0" topLeftCell="U1" zoomScale="85" zoomScaleNormal="85" workbookViewId="0">
      <selection activeCell="M8" sqref="M8:P8"/>
    </sheetView>
  </sheetViews>
  <sheetFormatPr defaultColWidth="9.140625" defaultRowHeight="12.75"/>
  <cols>
    <col min="1" max="1" width="11.85546875" style="388" bestFit="1" customWidth="1"/>
    <col min="2" max="2" width="78" style="388" customWidth="1"/>
    <col min="3" max="3" width="20.140625" style="388" customWidth="1"/>
    <col min="4" max="4" width="22.28515625" style="388" customWidth="1"/>
    <col min="5" max="7" width="17.140625" style="388" customWidth="1"/>
    <col min="8" max="8" width="22.28515625" style="388" customWidth="1"/>
    <col min="9" max="10" width="17.140625" style="388" customWidth="1"/>
    <col min="11" max="27" width="22.28515625" style="388" customWidth="1"/>
    <col min="28" max="16384" width="9.140625" style="388"/>
  </cols>
  <sheetData>
    <row r="1" spans="1:27" ht="13.5">
      <c r="A1" s="310" t="s">
        <v>108</v>
      </c>
      <c r="B1" s="247" t="str">
        <f>Info!C2</f>
        <v>ს.ს "პროკრედიტ ბანკი"</v>
      </c>
      <c r="G1" s="565"/>
      <c r="K1" s="565"/>
      <c r="O1" s="565"/>
    </row>
    <row r="2" spans="1:27">
      <c r="A2" s="310" t="s">
        <v>109</v>
      </c>
      <c r="B2" s="313">
        <f>'1. key ratios'!B2</f>
        <v>45107</v>
      </c>
      <c r="G2" s="565"/>
      <c r="K2" s="565"/>
      <c r="O2" s="565"/>
    </row>
    <row r="3" spans="1:27" ht="13.5">
      <c r="A3" s="312" t="s">
        <v>568</v>
      </c>
      <c r="C3" s="311"/>
      <c r="D3" s="1"/>
      <c r="E3" s="311"/>
      <c r="F3" s="311"/>
      <c r="G3" s="565"/>
      <c r="H3" s="1"/>
      <c r="I3" s="311"/>
      <c r="J3" s="311"/>
      <c r="K3" s="565"/>
      <c r="L3" s="1"/>
      <c r="M3" s="311"/>
      <c r="N3" s="311"/>
      <c r="O3" s="565"/>
      <c r="P3" s="311"/>
      <c r="Q3" s="311"/>
      <c r="R3" s="311"/>
      <c r="S3" s="311"/>
      <c r="T3" s="1"/>
      <c r="U3" s="565"/>
      <c r="V3" s="311"/>
      <c r="W3" s="311"/>
      <c r="X3" s="311"/>
      <c r="Y3" s="311"/>
      <c r="Z3" s="311"/>
      <c r="AA3" s="311"/>
    </row>
    <row r="4" spans="1:27" ht="13.5" thickBot="1">
      <c r="A4" s="312"/>
      <c r="B4" s="390"/>
      <c r="C4" s="311"/>
      <c r="D4" s="311"/>
      <c r="E4" s="565"/>
      <c r="F4" s="565"/>
      <c r="G4" s="565"/>
      <c r="H4" s="565"/>
      <c r="I4" s="565"/>
      <c r="J4" s="565"/>
      <c r="K4" s="565"/>
      <c r="L4" s="565"/>
      <c r="M4" s="565"/>
      <c r="N4" s="565"/>
      <c r="O4" s="565"/>
      <c r="P4" s="565"/>
      <c r="Q4" s="565"/>
      <c r="R4" s="565"/>
      <c r="S4" s="565"/>
      <c r="T4" s="565"/>
      <c r="U4" s="565"/>
      <c r="V4" s="565"/>
      <c r="W4" s="565"/>
      <c r="X4" s="565"/>
      <c r="Y4" s="565"/>
      <c r="Z4" s="565"/>
      <c r="AA4" s="565"/>
    </row>
    <row r="5" spans="1:27" ht="13.5" customHeight="1">
      <c r="A5" s="871" t="s">
        <v>896</v>
      </c>
      <c r="B5" s="872"/>
      <c r="C5" s="868" t="s">
        <v>569</v>
      </c>
      <c r="D5" s="869"/>
      <c r="E5" s="869"/>
      <c r="F5" s="869"/>
      <c r="G5" s="869"/>
      <c r="H5" s="869"/>
      <c r="I5" s="869"/>
      <c r="J5" s="869"/>
      <c r="K5" s="869"/>
      <c r="L5" s="869"/>
      <c r="M5" s="869"/>
      <c r="N5" s="869"/>
      <c r="O5" s="869"/>
      <c r="P5" s="869"/>
      <c r="Q5" s="869"/>
      <c r="R5" s="869"/>
      <c r="S5" s="869"/>
      <c r="T5" s="869"/>
      <c r="U5" s="869"/>
      <c r="V5" s="869"/>
      <c r="W5" s="869"/>
      <c r="X5" s="869"/>
      <c r="Y5" s="869"/>
      <c r="Z5" s="869"/>
      <c r="AA5" s="870"/>
    </row>
    <row r="6" spans="1:27" ht="12" customHeight="1">
      <c r="A6" s="873"/>
      <c r="B6" s="874"/>
      <c r="C6" s="877" t="s">
        <v>66</v>
      </c>
      <c r="D6" s="842" t="s">
        <v>887</v>
      </c>
      <c r="E6" s="842"/>
      <c r="F6" s="842"/>
      <c r="G6" s="842"/>
      <c r="H6" s="863" t="s">
        <v>886</v>
      </c>
      <c r="I6" s="864"/>
      <c r="J6" s="864"/>
      <c r="K6" s="864"/>
      <c r="L6" s="413"/>
      <c r="M6" s="846" t="s">
        <v>885</v>
      </c>
      <c r="N6" s="846"/>
      <c r="O6" s="846"/>
      <c r="P6" s="846"/>
      <c r="Q6" s="846"/>
      <c r="R6" s="846"/>
      <c r="S6" s="844"/>
      <c r="T6" s="413"/>
      <c r="U6" s="846" t="s">
        <v>884</v>
      </c>
      <c r="V6" s="846"/>
      <c r="W6" s="846"/>
      <c r="X6" s="846"/>
      <c r="Y6" s="846"/>
      <c r="Z6" s="846"/>
      <c r="AA6" s="867"/>
    </row>
    <row r="7" spans="1:27" ht="38.25">
      <c r="A7" s="875"/>
      <c r="B7" s="876"/>
      <c r="C7" s="878"/>
      <c r="D7" s="411"/>
      <c r="E7" s="385" t="s">
        <v>558</v>
      </c>
      <c r="F7" s="385" t="s">
        <v>882</v>
      </c>
      <c r="G7" s="385" t="s">
        <v>883</v>
      </c>
      <c r="H7" s="389"/>
      <c r="I7" s="385" t="s">
        <v>558</v>
      </c>
      <c r="J7" s="385" t="s">
        <v>882</v>
      </c>
      <c r="K7" s="385" t="s">
        <v>883</v>
      </c>
      <c r="L7" s="408"/>
      <c r="M7" s="385" t="s">
        <v>558</v>
      </c>
      <c r="N7" s="385" t="s">
        <v>895</v>
      </c>
      <c r="O7" s="625" t="s">
        <v>894</v>
      </c>
      <c r="P7" s="625" t="s">
        <v>893</v>
      </c>
      <c r="Q7" s="625" t="s">
        <v>892</v>
      </c>
      <c r="R7" s="385" t="s">
        <v>891</v>
      </c>
      <c r="S7" s="385" t="s">
        <v>877</v>
      </c>
      <c r="T7" s="408"/>
      <c r="U7" s="385" t="s">
        <v>558</v>
      </c>
      <c r="V7" s="385" t="s">
        <v>895</v>
      </c>
      <c r="W7" s="385" t="s">
        <v>894</v>
      </c>
      <c r="X7" s="385" t="s">
        <v>893</v>
      </c>
      <c r="Y7" s="385" t="s">
        <v>892</v>
      </c>
      <c r="Z7" s="385" t="s">
        <v>891</v>
      </c>
      <c r="AA7" s="385" t="s">
        <v>877</v>
      </c>
    </row>
    <row r="8" spans="1:27">
      <c r="A8" s="434">
        <v>1</v>
      </c>
      <c r="B8" s="433" t="s">
        <v>559</v>
      </c>
      <c r="C8" s="740">
        <v>1134880382.1255569</v>
      </c>
      <c r="D8" s="727">
        <v>1059971386.5850267</v>
      </c>
      <c r="E8" s="727">
        <v>10153623.535677759</v>
      </c>
      <c r="F8" s="727">
        <v>0</v>
      </c>
      <c r="G8" s="727">
        <v>0</v>
      </c>
      <c r="H8" s="727">
        <v>41820144.735082313</v>
      </c>
      <c r="I8" s="727">
        <v>6280919.5349445799</v>
      </c>
      <c r="J8" s="727">
        <v>4151214.4126315005</v>
      </c>
      <c r="K8" s="727">
        <v>0</v>
      </c>
      <c r="L8" s="727">
        <v>32422509.155857135</v>
      </c>
      <c r="M8" s="727">
        <v>11332403.890749451</v>
      </c>
      <c r="N8" s="727">
        <v>586200.08579679998</v>
      </c>
      <c r="O8" s="727">
        <v>228424.13687444999</v>
      </c>
      <c r="P8" s="727">
        <v>7574649.0333214104</v>
      </c>
      <c r="Q8" s="727">
        <v>1218099.2254560001</v>
      </c>
      <c r="R8" s="727">
        <v>0</v>
      </c>
      <c r="S8" s="727">
        <v>0</v>
      </c>
      <c r="T8" s="727">
        <v>666341.64959077002</v>
      </c>
      <c r="U8" s="727">
        <v>0</v>
      </c>
      <c r="V8" s="727">
        <v>0</v>
      </c>
      <c r="W8" s="727">
        <v>0</v>
      </c>
      <c r="X8" s="727">
        <v>0</v>
      </c>
      <c r="Y8" s="727">
        <v>0</v>
      </c>
      <c r="Z8" s="727">
        <v>0</v>
      </c>
      <c r="AA8" s="739">
        <v>0</v>
      </c>
    </row>
    <row r="9" spans="1:27">
      <c r="A9" s="426">
        <v>1.1000000000000001</v>
      </c>
      <c r="B9" s="432" t="s">
        <v>570</v>
      </c>
      <c r="C9" s="741">
        <v>1127364554.070236</v>
      </c>
      <c r="D9" s="726">
        <v>1053198131.9018613</v>
      </c>
      <c r="E9" s="726">
        <v>10107823.64567776</v>
      </c>
      <c r="F9" s="726">
        <v>0</v>
      </c>
      <c r="G9" s="726">
        <v>0</v>
      </c>
      <c r="H9" s="726">
        <v>41813072.003082313</v>
      </c>
      <c r="I9" s="726">
        <v>6280919.5349445799</v>
      </c>
      <c r="J9" s="726">
        <v>4151214.4126315005</v>
      </c>
      <c r="K9" s="726">
        <v>0</v>
      </c>
      <c r="L9" s="726">
        <v>31687008.515700836</v>
      </c>
      <c r="M9" s="726">
        <v>10838260.47409315</v>
      </c>
      <c r="N9" s="726">
        <v>576013.04579679994</v>
      </c>
      <c r="O9" s="726">
        <v>187936.65687445001</v>
      </c>
      <c r="P9" s="726">
        <v>7557472.7133214111</v>
      </c>
      <c r="Q9" s="726">
        <v>1218099.2254560001</v>
      </c>
      <c r="R9" s="726">
        <v>0</v>
      </c>
      <c r="S9" s="726">
        <v>0</v>
      </c>
      <c r="T9" s="726">
        <v>666341.64959077002</v>
      </c>
      <c r="U9" s="726">
        <v>0</v>
      </c>
      <c r="V9" s="726">
        <v>0</v>
      </c>
      <c r="W9" s="726">
        <v>0</v>
      </c>
      <c r="X9" s="726">
        <v>0</v>
      </c>
      <c r="Y9" s="726">
        <v>0</v>
      </c>
      <c r="Z9" s="726">
        <v>0</v>
      </c>
      <c r="AA9" s="726">
        <v>0</v>
      </c>
    </row>
    <row r="10" spans="1:27">
      <c r="A10" s="430" t="s">
        <v>157</v>
      </c>
      <c r="B10" s="431" t="s">
        <v>571</v>
      </c>
      <c r="C10" s="742">
        <v>1078008865.1225369</v>
      </c>
      <c r="D10" s="726">
        <v>1004340810.596763</v>
      </c>
      <c r="E10" s="726">
        <v>8948125.18842276</v>
      </c>
      <c r="F10" s="726">
        <v>0</v>
      </c>
      <c r="G10" s="726">
        <v>0</v>
      </c>
      <c r="H10" s="726">
        <v>41407692.210482314</v>
      </c>
      <c r="I10" s="726">
        <v>6074624.4948445801</v>
      </c>
      <c r="J10" s="726">
        <v>4151214.4126315005</v>
      </c>
      <c r="K10" s="726">
        <v>0</v>
      </c>
      <c r="L10" s="726">
        <v>31594020.665700834</v>
      </c>
      <c r="M10" s="726">
        <v>10838260.47409315</v>
      </c>
      <c r="N10" s="726">
        <v>576013.04579679994</v>
      </c>
      <c r="O10" s="726">
        <v>94948.806874450005</v>
      </c>
      <c r="P10" s="726">
        <v>7557472.7133214111</v>
      </c>
      <c r="Q10" s="726">
        <v>1218099.2254560001</v>
      </c>
      <c r="R10" s="726">
        <v>0</v>
      </c>
      <c r="S10" s="726">
        <v>0</v>
      </c>
      <c r="T10" s="726">
        <v>666341.64959077002</v>
      </c>
      <c r="U10" s="726">
        <v>0</v>
      </c>
      <c r="V10" s="726">
        <v>0</v>
      </c>
      <c r="W10" s="726">
        <v>0</v>
      </c>
      <c r="X10" s="726">
        <v>0</v>
      </c>
      <c r="Y10" s="726">
        <v>0</v>
      </c>
      <c r="Z10" s="726">
        <v>0</v>
      </c>
      <c r="AA10" s="726">
        <v>0</v>
      </c>
    </row>
    <row r="11" spans="1:27">
      <c r="A11" s="428" t="s">
        <v>572</v>
      </c>
      <c r="B11" s="429" t="s">
        <v>573</v>
      </c>
      <c r="C11" s="726">
        <v>459557954.10440713</v>
      </c>
      <c r="D11" s="726">
        <v>431071019.90399188</v>
      </c>
      <c r="E11" s="726">
        <v>1675955.8251127598</v>
      </c>
      <c r="F11" s="726">
        <v>0</v>
      </c>
      <c r="G11" s="726">
        <v>0</v>
      </c>
      <c r="H11" s="726">
        <v>20369442.689458828</v>
      </c>
      <c r="I11" s="726">
        <v>1655189.4116940801</v>
      </c>
      <c r="J11" s="726">
        <v>0</v>
      </c>
      <c r="K11" s="726">
        <v>0</v>
      </c>
      <c r="L11" s="726">
        <v>8091355.7599224411</v>
      </c>
      <c r="M11" s="726">
        <v>417980.33632612001</v>
      </c>
      <c r="N11" s="726">
        <v>576013.04579679994</v>
      </c>
      <c r="O11" s="726">
        <v>94948.806874450005</v>
      </c>
      <c r="P11" s="726">
        <v>111904.16985000001</v>
      </c>
      <c r="Q11" s="726">
        <v>1218099.2254560001</v>
      </c>
      <c r="R11" s="726">
        <v>0</v>
      </c>
      <c r="S11" s="726">
        <v>0</v>
      </c>
      <c r="T11" s="726">
        <v>26135.75103372</v>
      </c>
      <c r="U11" s="726">
        <v>0</v>
      </c>
      <c r="V11" s="726">
        <v>0</v>
      </c>
      <c r="W11" s="726">
        <v>0</v>
      </c>
      <c r="X11" s="726">
        <v>0</v>
      </c>
      <c r="Y11" s="726">
        <v>0</v>
      </c>
      <c r="Z11" s="726">
        <v>0</v>
      </c>
      <c r="AA11" s="726">
        <v>0</v>
      </c>
    </row>
    <row r="12" spans="1:27">
      <c r="A12" s="428" t="s">
        <v>574</v>
      </c>
      <c r="B12" s="429" t="s">
        <v>575</v>
      </c>
      <c r="C12" s="726">
        <v>153217186.44476953</v>
      </c>
      <c r="D12" s="726">
        <v>140440443.76583353</v>
      </c>
      <c r="E12" s="726">
        <v>1215838.0653239999</v>
      </c>
      <c r="F12" s="726">
        <v>0</v>
      </c>
      <c r="G12" s="726"/>
      <c r="H12" s="726">
        <v>10571394.576253399</v>
      </c>
      <c r="I12" s="726">
        <v>2084158.4850984998</v>
      </c>
      <c r="J12" s="726">
        <v>3710283.3885303</v>
      </c>
      <c r="K12" s="726">
        <v>0</v>
      </c>
      <c r="L12" s="726">
        <v>2205348.1026826501</v>
      </c>
      <c r="M12" s="726">
        <v>283590.84325315</v>
      </c>
      <c r="N12" s="726">
        <v>0</v>
      </c>
      <c r="O12" s="726">
        <v>0</v>
      </c>
      <c r="P12" s="726">
        <v>1517539.3247645001</v>
      </c>
      <c r="Q12" s="726">
        <v>0</v>
      </c>
      <c r="R12" s="726">
        <v>0</v>
      </c>
      <c r="S12" s="726">
        <v>0</v>
      </c>
      <c r="T12" s="726">
        <v>0</v>
      </c>
      <c r="U12" s="726">
        <v>0</v>
      </c>
      <c r="V12" s="726">
        <v>0</v>
      </c>
      <c r="W12" s="726">
        <v>0</v>
      </c>
      <c r="X12" s="726">
        <v>0</v>
      </c>
      <c r="Y12" s="726">
        <v>0</v>
      </c>
      <c r="Z12" s="726">
        <v>0</v>
      </c>
      <c r="AA12" s="726">
        <v>0</v>
      </c>
    </row>
    <row r="13" spans="1:27">
      <c r="A13" s="428" t="s">
        <v>576</v>
      </c>
      <c r="B13" s="429" t="s">
        <v>577</v>
      </c>
      <c r="C13" s="726">
        <v>96869369.585365802</v>
      </c>
      <c r="D13" s="726">
        <v>94296109.181826606</v>
      </c>
      <c r="E13" s="726">
        <v>1215853.4250759999</v>
      </c>
      <c r="F13" s="726">
        <v>0</v>
      </c>
      <c r="G13" s="726"/>
      <c r="H13" s="726">
        <v>1999313.9340659999</v>
      </c>
      <c r="I13" s="726">
        <v>446151.82999999996</v>
      </c>
      <c r="J13" s="726">
        <v>122266.83</v>
      </c>
      <c r="K13" s="726">
        <v>0</v>
      </c>
      <c r="L13" s="726">
        <v>573946.46947320004</v>
      </c>
      <c r="M13" s="726">
        <v>0</v>
      </c>
      <c r="N13" s="726">
        <v>0</v>
      </c>
      <c r="O13" s="726">
        <v>0</v>
      </c>
      <c r="P13" s="726">
        <v>0</v>
      </c>
      <c r="Q13" s="726">
        <v>0</v>
      </c>
      <c r="R13" s="726">
        <v>0</v>
      </c>
      <c r="S13" s="726">
        <v>0</v>
      </c>
      <c r="T13" s="726">
        <v>0</v>
      </c>
      <c r="U13" s="726">
        <v>0</v>
      </c>
      <c r="V13" s="726">
        <v>0</v>
      </c>
      <c r="W13" s="726">
        <v>0</v>
      </c>
      <c r="X13" s="726">
        <v>0</v>
      </c>
      <c r="Y13" s="726">
        <v>0</v>
      </c>
      <c r="Z13" s="726">
        <v>0</v>
      </c>
      <c r="AA13" s="726">
        <v>0</v>
      </c>
    </row>
    <row r="14" spans="1:27">
      <c r="A14" s="428" t="s">
        <v>578</v>
      </c>
      <c r="B14" s="429" t="s">
        <v>579</v>
      </c>
      <c r="C14" s="726">
        <v>368364354.98799652</v>
      </c>
      <c r="D14" s="726">
        <v>338533237.74511284</v>
      </c>
      <c r="E14" s="726">
        <v>4840477.8729100004</v>
      </c>
      <c r="F14" s="726">
        <v>0</v>
      </c>
      <c r="G14" s="726"/>
      <c r="H14" s="726">
        <v>8467541.0107040983</v>
      </c>
      <c r="I14" s="726">
        <v>1889124.7680520001</v>
      </c>
      <c r="J14" s="726">
        <v>318664.19410119997</v>
      </c>
      <c r="K14" s="726">
        <v>0</v>
      </c>
      <c r="L14" s="726">
        <v>20723370.333622541</v>
      </c>
      <c r="M14" s="726">
        <v>10136689.294513879</v>
      </c>
      <c r="N14" s="726">
        <v>0</v>
      </c>
      <c r="O14" s="726">
        <v>0</v>
      </c>
      <c r="P14" s="726">
        <v>5928029.2187069105</v>
      </c>
      <c r="Q14" s="726">
        <v>0</v>
      </c>
      <c r="R14" s="726">
        <v>0</v>
      </c>
      <c r="S14" s="726">
        <v>0</v>
      </c>
      <c r="T14" s="726">
        <v>640205.89855705004</v>
      </c>
      <c r="U14" s="726">
        <v>0</v>
      </c>
      <c r="V14" s="726">
        <v>0</v>
      </c>
      <c r="W14" s="726">
        <v>0</v>
      </c>
      <c r="X14" s="726">
        <v>0</v>
      </c>
      <c r="Y14" s="726">
        <v>0</v>
      </c>
      <c r="Z14" s="726">
        <v>0</v>
      </c>
      <c r="AA14" s="726">
        <v>0</v>
      </c>
    </row>
    <row r="15" spans="1:27">
      <c r="A15" s="427">
        <v>1.2</v>
      </c>
      <c r="B15" s="425" t="s">
        <v>890</v>
      </c>
      <c r="C15" s="741">
        <v>25660608.013744745</v>
      </c>
      <c r="D15" s="726">
        <v>3955818.608338003</v>
      </c>
      <c r="E15" s="726">
        <v>68451.694699999978</v>
      </c>
      <c r="F15" s="726">
        <v>0</v>
      </c>
      <c r="G15" s="726">
        <v>0</v>
      </c>
      <c r="H15" s="726">
        <v>2348739.6359059997</v>
      </c>
      <c r="I15" s="726">
        <v>241252.61384700003</v>
      </c>
      <c r="J15" s="726">
        <v>412556.57506500004</v>
      </c>
      <c r="K15" s="726">
        <v>0</v>
      </c>
      <c r="L15" s="726">
        <v>18715843.869110003</v>
      </c>
      <c r="M15" s="726">
        <v>7500621.2974430006</v>
      </c>
      <c r="N15" s="726">
        <v>136616.33883200001</v>
      </c>
      <c r="O15" s="726">
        <v>55905.526131999999</v>
      </c>
      <c r="P15" s="726">
        <v>4656083.8940890003</v>
      </c>
      <c r="Q15" s="726">
        <v>378023.89281600004</v>
      </c>
      <c r="R15" s="726">
        <v>0</v>
      </c>
      <c r="S15" s="726">
        <v>0</v>
      </c>
      <c r="T15" s="726">
        <v>640205.90039077005</v>
      </c>
      <c r="U15" s="726">
        <v>0</v>
      </c>
      <c r="V15" s="726">
        <v>0</v>
      </c>
      <c r="W15" s="726">
        <v>0</v>
      </c>
      <c r="X15" s="726">
        <v>0</v>
      </c>
      <c r="Y15" s="726">
        <v>0</v>
      </c>
      <c r="Z15" s="726">
        <v>0</v>
      </c>
      <c r="AA15" s="726">
        <v>0</v>
      </c>
    </row>
    <row r="16" spans="1:27">
      <c r="A16" s="426">
        <v>1.3</v>
      </c>
      <c r="B16" s="425" t="s">
        <v>580</v>
      </c>
      <c r="C16" s="566"/>
      <c r="D16" s="566"/>
      <c r="E16" s="566"/>
      <c r="F16" s="566"/>
      <c r="G16" s="566"/>
      <c r="H16" s="566"/>
      <c r="I16" s="566"/>
      <c r="J16" s="566"/>
      <c r="K16" s="566"/>
      <c r="L16" s="566"/>
      <c r="M16" s="566"/>
      <c r="N16" s="566"/>
      <c r="O16" s="566"/>
      <c r="P16" s="566"/>
      <c r="Q16" s="566"/>
      <c r="R16" s="566"/>
      <c r="S16" s="566"/>
      <c r="T16" s="566"/>
      <c r="U16" s="566"/>
      <c r="V16" s="566"/>
      <c r="W16" s="566"/>
      <c r="X16" s="566"/>
      <c r="Y16" s="566"/>
      <c r="Z16" s="566"/>
      <c r="AA16" s="566"/>
    </row>
    <row r="17" spans="1:28" ht="25.5">
      <c r="A17" s="422" t="s">
        <v>581</v>
      </c>
      <c r="B17" s="424" t="s">
        <v>582</v>
      </c>
      <c r="C17" s="726">
        <v>1064477910.3119991</v>
      </c>
      <c r="D17" s="726">
        <v>997543571.69779956</v>
      </c>
      <c r="E17" s="726">
        <v>9741741.4872999992</v>
      </c>
      <c r="F17" s="726">
        <v>0</v>
      </c>
      <c r="G17" s="726">
        <v>0</v>
      </c>
      <c r="H17" s="726">
        <v>40415871.426200002</v>
      </c>
      <c r="I17" s="726">
        <v>5763741.3843999999</v>
      </c>
      <c r="J17" s="726">
        <v>3981291.0920000002</v>
      </c>
      <c r="K17" s="726">
        <v>0</v>
      </c>
      <c r="L17" s="726">
        <v>26085408.773699999</v>
      </c>
      <c r="M17" s="726">
        <v>9938078.9891999997</v>
      </c>
      <c r="N17" s="726">
        <v>527668.92949999997</v>
      </c>
      <c r="O17" s="726">
        <v>188432.48369999998</v>
      </c>
      <c r="P17" s="726">
        <v>5351864.3758999994</v>
      </c>
      <c r="Q17" s="726">
        <v>1218338.3426000001</v>
      </c>
      <c r="R17" s="726">
        <v>0</v>
      </c>
      <c r="S17" s="726">
        <v>0</v>
      </c>
      <c r="T17" s="726">
        <v>433058.41429999995</v>
      </c>
      <c r="U17" s="726">
        <v>0</v>
      </c>
      <c r="V17" s="726">
        <v>0</v>
      </c>
      <c r="W17" s="726">
        <v>0</v>
      </c>
      <c r="X17" s="726">
        <v>0</v>
      </c>
      <c r="Y17" s="726">
        <v>0</v>
      </c>
      <c r="Z17" s="726">
        <v>0</v>
      </c>
      <c r="AA17" s="726">
        <v>0</v>
      </c>
    </row>
    <row r="18" spans="1:28" ht="25.5">
      <c r="A18" s="420" t="s">
        <v>583</v>
      </c>
      <c r="B18" s="421" t="s">
        <v>584</v>
      </c>
      <c r="C18" s="726">
        <v>951377551.52039897</v>
      </c>
      <c r="D18" s="726">
        <v>892104500.44599915</v>
      </c>
      <c r="E18" s="726">
        <v>7746813.2658999991</v>
      </c>
      <c r="F18" s="726">
        <v>0</v>
      </c>
      <c r="G18" s="726">
        <v>0</v>
      </c>
      <c r="H18" s="726">
        <v>38571443.023700006</v>
      </c>
      <c r="I18" s="726">
        <v>5423933.2439000001</v>
      </c>
      <c r="J18" s="726">
        <v>3875375.9956999999</v>
      </c>
      <c r="K18" s="726">
        <v>0</v>
      </c>
      <c r="L18" s="726">
        <v>20273380.923299998</v>
      </c>
      <c r="M18" s="726">
        <v>2387305.852</v>
      </c>
      <c r="N18" s="726">
        <v>496569.21420000005</v>
      </c>
      <c r="O18" s="726">
        <v>88012.538799999995</v>
      </c>
      <c r="P18" s="726">
        <v>5941168.7870999994</v>
      </c>
      <c r="Q18" s="726">
        <v>1099756.2387999999</v>
      </c>
      <c r="R18" s="726">
        <v>0</v>
      </c>
      <c r="S18" s="726">
        <v>0</v>
      </c>
      <c r="T18" s="726">
        <v>428227.1274</v>
      </c>
      <c r="U18" s="726">
        <v>0</v>
      </c>
      <c r="V18" s="726">
        <v>0</v>
      </c>
      <c r="W18" s="726">
        <v>0</v>
      </c>
      <c r="X18" s="726">
        <v>0</v>
      </c>
      <c r="Y18" s="726">
        <v>0</v>
      </c>
      <c r="Z18" s="726">
        <v>0</v>
      </c>
      <c r="AA18" s="726">
        <v>0</v>
      </c>
    </row>
    <row r="19" spans="1:28">
      <c r="A19" s="422" t="s">
        <v>585</v>
      </c>
      <c r="B19" s="423" t="s">
        <v>586</v>
      </c>
      <c r="C19" s="726">
        <v>939104357.49311399</v>
      </c>
      <c r="D19" s="726">
        <v>872383819.05788028</v>
      </c>
      <c r="E19" s="726">
        <v>8131876.0823322395</v>
      </c>
      <c r="F19" s="726">
        <v>0</v>
      </c>
      <c r="G19" s="726">
        <v>0</v>
      </c>
      <c r="H19" s="726">
        <v>41554052.685470872</v>
      </c>
      <c r="I19" s="726">
        <v>3923025.5094074202</v>
      </c>
      <c r="J19" s="726">
        <v>1954212.6038696999</v>
      </c>
      <c r="K19" s="726">
        <v>0</v>
      </c>
      <c r="L19" s="726">
        <v>24463902.703797106</v>
      </c>
      <c r="M19" s="726">
        <v>4343196.1599961305</v>
      </c>
      <c r="N19" s="726">
        <v>480995.55420320004</v>
      </c>
      <c r="O19" s="726">
        <v>387898.53032555</v>
      </c>
      <c r="P19" s="726">
        <v>459075.11918549996</v>
      </c>
      <c r="Q19" s="726">
        <v>6986487.9745440008</v>
      </c>
      <c r="R19" s="726">
        <v>0</v>
      </c>
      <c r="S19" s="726">
        <v>0</v>
      </c>
      <c r="T19" s="726">
        <v>702583.04596628004</v>
      </c>
      <c r="U19" s="726">
        <v>0</v>
      </c>
      <c r="V19" s="726">
        <v>0</v>
      </c>
      <c r="W19" s="726">
        <v>0</v>
      </c>
      <c r="X19" s="726">
        <v>0</v>
      </c>
      <c r="Y19" s="726">
        <v>0</v>
      </c>
      <c r="Z19" s="726">
        <v>0</v>
      </c>
      <c r="AA19" s="726">
        <v>0</v>
      </c>
    </row>
    <row r="20" spans="1:28" ht="25.5">
      <c r="A20" s="420" t="s">
        <v>587</v>
      </c>
      <c r="B20" s="421" t="s">
        <v>588</v>
      </c>
      <c r="C20" s="726">
        <v>811295945.79960299</v>
      </c>
      <c r="D20" s="726">
        <v>754160406.09659386</v>
      </c>
      <c r="E20" s="726">
        <v>2866575.0981872398</v>
      </c>
      <c r="F20" s="726">
        <v>0</v>
      </c>
      <c r="G20" s="726">
        <v>0</v>
      </c>
      <c r="H20" s="726">
        <v>36716131.739321776</v>
      </c>
      <c r="I20" s="726">
        <v>2840875.6734074201</v>
      </c>
      <c r="J20" s="726">
        <v>1184883.7111696999</v>
      </c>
      <c r="K20" s="726">
        <v>0</v>
      </c>
      <c r="L20" s="726">
        <v>19716824.917721704</v>
      </c>
      <c r="M20" s="726">
        <v>865926.24392072996</v>
      </c>
      <c r="N20" s="726">
        <v>480995.55420320004</v>
      </c>
      <c r="O20" s="726">
        <v>275953.86032554996</v>
      </c>
      <c r="P20" s="726">
        <v>459075.11918549996</v>
      </c>
      <c r="Q20" s="726">
        <v>5828624.7745439997</v>
      </c>
      <c r="R20" s="726">
        <v>0</v>
      </c>
      <c r="S20" s="726">
        <v>0</v>
      </c>
      <c r="T20" s="726">
        <v>702583.04596628004</v>
      </c>
      <c r="U20" s="726">
        <v>0</v>
      </c>
      <c r="V20" s="726">
        <v>0</v>
      </c>
      <c r="W20" s="726">
        <v>0</v>
      </c>
      <c r="X20" s="726">
        <v>0</v>
      </c>
      <c r="Y20" s="726">
        <v>0</v>
      </c>
      <c r="Z20" s="726">
        <v>0</v>
      </c>
      <c r="AA20" s="726">
        <v>0</v>
      </c>
    </row>
    <row r="21" spans="1:28">
      <c r="A21" s="419">
        <v>1.4</v>
      </c>
      <c r="B21" s="418" t="s">
        <v>676</v>
      </c>
      <c r="C21" s="726">
        <v>16795161.68</v>
      </c>
      <c r="D21" s="726">
        <v>16417193.640000001</v>
      </c>
      <c r="E21" s="726">
        <v>192376.16</v>
      </c>
      <c r="F21" s="726">
        <v>0</v>
      </c>
      <c r="G21" s="726">
        <v>0</v>
      </c>
      <c r="H21" s="726">
        <v>173035.51999999999</v>
      </c>
      <c r="I21" s="726">
        <v>173035.51999999999</v>
      </c>
      <c r="J21" s="726">
        <v>0</v>
      </c>
      <c r="K21" s="726">
        <v>0</v>
      </c>
      <c r="L21" s="726">
        <v>204932.52</v>
      </c>
      <c r="M21" s="726">
        <v>0</v>
      </c>
      <c r="N21" s="726">
        <v>0</v>
      </c>
      <c r="O21" s="726">
        <v>204932.52</v>
      </c>
      <c r="P21" s="726">
        <v>0</v>
      </c>
      <c r="Q21" s="726">
        <v>0</v>
      </c>
      <c r="R21" s="726">
        <v>0</v>
      </c>
      <c r="S21" s="726">
        <v>0</v>
      </c>
      <c r="T21" s="726">
        <v>0</v>
      </c>
      <c r="U21" s="726">
        <v>0</v>
      </c>
      <c r="V21" s="726">
        <v>0</v>
      </c>
      <c r="W21" s="726">
        <v>0</v>
      </c>
      <c r="X21" s="726">
        <v>0</v>
      </c>
      <c r="Y21" s="726">
        <v>0</v>
      </c>
      <c r="Z21" s="726">
        <v>0</v>
      </c>
      <c r="AA21" s="726">
        <v>0</v>
      </c>
    </row>
    <row r="22" spans="1:28" ht="13.5" thickBot="1">
      <c r="A22" s="417">
        <v>1.5</v>
      </c>
      <c r="B22" s="416" t="s">
        <v>677</v>
      </c>
      <c r="C22" s="726">
        <v>67577652.258899987</v>
      </c>
      <c r="D22" s="726">
        <v>63456365.269099981</v>
      </c>
      <c r="E22" s="726">
        <v>2764213.8671000004</v>
      </c>
      <c r="F22" s="726">
        <v>0</v>
      </c>
      <c r="G22" s="726">
        <v>0</v>
      </c>
      <c r="H22" s="726">
        <v>4121286.9897999996</v>
      </c>
      <c r="I22" s="726">
        <v>1073015.0160000001</v>
      </c>
      <c r="J22" s="726">
        <v>784269.95970000001</v>
      </c>
      <c r="K22" s="726">
        <v>0</v>
      </c>
      <c r="L22" s="726">
        <v>0</v>
      </c>
      <c r="M22" s="726">
        <v>0</v>
      </c>
      <c r="N22" s="726">
        <v>0</v>
      </c>
      <c r="O22" s="726">
        <v>0</v>
      </c>
      <c r="P22" s="726">
        <v>0</v>
      </c>
      <c r="Q22" s="726">
        <v>0</v>
      </c>
      <c r="R22" s="726">
        <v>0</v>
      </c>
      <c r="S22" s="726">
        <v>0</v>
      </c>
      <c r="T22" s="726">
        <v>0</v>
      </c>
      <c r="U22" s="726">
        <v>0</v>
      </c>
      <c r="V22" s="726">
        <v>0</v>
      </c>
      <c r="W22" s="726">
        <v>0</v>
      </c>
      <c r="X22" s="726">
        <v>0</v>
      </c>
      <c r="Y22" s="726">
        <v>0</v>
      </c>
      <c r="Z22" s="726">
        <v>0</v>
      </c>
      <c r="AA22" s="726">
        <v>0</v>
      </c>
    </row>
    <row r="24" spans="1:28">
      <c r="C24" s="551"/>
      <c r="D24" s="551"/>
      <c r="E24" s="551"/>
      <c r="F24" s="551"/>
      <c r="G24" s="551"/>
      <c r="H24" s="551"/>
      <c r="I24" s="551"/>
      <c r="J24" s="551"/>
      <c r="K24" s="551"/>
      <c r="L24" s="551"/>
      <c r="M24" s="551"/>
      <c r="N24" s="551"/>
      <c r="O24" s="551"/>
      <c r="P24" s="551"/>
      <c r="Q24" s="551"/>
      <c r="R24" s="551"/>
      <c r="S24" s="551"/>
      <c r="T24" s="551"/>
      <c r="U24" s="551"/>
      <c r="V24" s="551"/>
      <c r="W24" s="551"/>
      <c r="X24" s="551"/>
      <c r="Y24" s="551"/>
      <c r="Z24" s="551"/>
      <c r="AA24" s="551"/>
      <c r="AB24" s="551"/>
    </row>
    <row r="25" spans="1:28">
      <c r="C25" s="551"/>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row>
    <row r="26" spans="1:28">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row>
    <row r="27" spans="1:28">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row>
    <row r="28" spans="1:28">
      <c r="C28" s="551"/>
      <c r="D28" s="551"/>
      <c r="E28" s="551"/>
      <c r="F28" s="551"/>
      <c r="G28" s="551"/>
      <c r="H28" s="551"/>
      <c r="I28" s="551"/>
      <c r="J28" s="551"/>
      <c r="K28" s="551"/>
      <c r="L28" s="551"/>
      <c r="M28" s="551"/>
      <c r="N28" s="551"/>
      <c r="O28" s="551"/>
      <c r="P28" s="551"/>
      <c r="Q28" s="551"/>
      <c r="R28" s="551"/>
      <c r="S28" s="551"/>
      <c r="T28" s="551"/>
      <c r="U28" s="551"/>
      <c r="V28" s="551"/>
      <c r="W28" s="551"/>
      <c r="X28" s="551"/>
      <c r="Y28" s="551"/>
      <c r="Z28" s="551"/>
      <c r="AA28" s="551"/>
      <c r="AB28" s="551"/>
    </row>
    <row r="29" spans="1:28">
      <c r="C29" s="551"/>
      <c r="D29" s="551"/>
      <c r="E29" s="551"/>
      <c r="F29" s="551"/>
      <c r="G29" s="551"/>
      <c r="H29" s="551"/>
      <c r="I29" s="551"/>
      <c r="J29" s="551"/>
      <c r="K29" s="551"/>
      <c r="L29" s="551"/>
      <c r="M29" s="551"/>
      <c r="N29" s="551"/>
      <c r="O29" s="551"/>
      <c r="P29" s="551"/>
      <c r="Q29" s="551"/>
      <c r="R29" s="551"/>
      <c r="S29" s="551"/>
      <c r="T29" s="551"/>
      <c r="U29" s="551"/>
      <c r="V29" s="551"/>
      <c r="W29" s="551"/>
      <c r="X29" s="551"/>
      <c r="Y29" s="551"/>
      <c r="Z29" s="551"/>
      <c r="AA29" s="551"/>
      <c r="AB29" s="551"/>
    </row>
    <row r="30" spans="1:28">
      <c r="C30" s="551"/>
      <c r="D30" s="551"/>
      <c r="E30" s="551"/>
      <c r="F30" s="551"/>
      <c r="G30" s="551"/>
      <c r="H30" s="551"/>
      <c r="I30" s="551"/>
      <c r="J30" s="551"/>
      <c r="K30" s="551"/>
      <c r="L30" s="551"/>
      <c r="M30" s="551"/>
      <c r="N30" s="551"/>
      <c r="O30" s="551"/>
      <c r="P30" s="551"/>
      <c r="Q30" s="551"/>
      <c r="R30" s="551"/>
      <c r="S30" s="551"/>
      <c r="T30" s="551"/>
      <c r="U30" s="551"/>
      <c r="V30" s="551"/>
      <c r="W30" s="551"/>
      <c r="X30" s="551"/>
      <c r="Y30" s="551"/>
      <c r="Z30" s="551"/>
      <c r="AA30" s="551"/>
      <c r="AB30" s="551"/>
    </row>
    <row r="31" spans="1:28">
      <c r="C31" s="551"/>
      <c r="D31" s="551"/>
      <c r="E31" s="551"/>
      <c r="F31" s="551"/>
      <c r="G31" s="551"/>
      <c r="H31" s="551"/>
      <c r="I31" s="551"/>
      <c r="J31" s="551"/>
      <c r="K31" s="551"/>
      <c r="L31" s="551"/>
      <c r="M31" s="551"/>
      <c r="N31" s="551"/>
      <c r="O31" s="551"/>
      <c r="P31" s="551"/>
      <c r="Q31" s="551"/>
      <c r="R31" s="551"/>
      <c r="S31" s="551"/>
      <c r="T31" s="551"/>
      <c r="U31" s="551"/>
      <c r="V31" s="551"/>
      <c r="W31" s="551"/>
      <c r="X31" s="551"/>
      <c r="Y31" s="551"/>
      <c r="Z31" s="551"/>
      <c r="AA31" s="551"/>
      <c r="AB31" s="551"/>
    </row>
    <row r="32" spans="1:28">
      <c r="C32" s="551"/>
      <c r="D32" s="551"/>
      <c r="E32" s="551"/>
      <c r="F32" s="551"/>
      <c r="G32" s="551"/>
      <c r="H32" s="551"/>
      <c r="I32" s="551"/>
      <c r="J32" s="551"/>
      <c r="K32" s="551"/>
      <c r="L32" s="551"/>
      <c r="M32" s="551"/>
      <c r="N32" s="551"/>
      <c r="O32" s="551"/>
      <c r="P32" s="551"/>
      <c r="Q32" s="551"/>
      <c r="R32" s="551"/>
      <c r="S32" s="551"/>
      <c r="T32" s="551"/>
      <c r="U32" s="551"/>
      <c r="V32" s="551"/>
      <c r="W32" s="551"/>
      <c r="X32" s="551"/>
      <c r="Y32" s="551"/>
      <c r="Z32" s="551"/>
      <c r="AA32" s="551"/>
      <c r="AB32" s="551"/>
    </row>
    <row r="33" spans="3:28">
      <c r="C33" s="551"/>
      <c r="D33" s="551"/>
      <c r="E33" s="551"/>
      <c r="F33" s="551"/>
      <c r="G33" s="551"/>
      <c r="H33" s="551"/>
      <c r="I33" s="551"/>
      <c r="J33" s="551"/>
      <c r="K33" s="551"/>
      <c r="L33" s="551"/>
      <c r="M33" s="551"/>
      <c r="N33" s="551"/>
      <c r="O33" s="551"/>
      <c r="P33" s="551"/>
      <c r="Q33" s="551"/>
      <c r="R33" s="551"/>
      <c r="S33" s="551"/>
      <c r="T33" s="551"/>
      <c r="U33" s="551"/>
      <c r="V33" s="551"/>
      <c r="W33" s="551"/>
      <c r="X33" s="551"/>
      <c r="Y33" s="551"/>
      <c r="Z33" s="551"/>
      <c r="AA33" s="551"/>
      <c r="AB33" s="551"/>
    </row>
    <row r="34" spans="3:28">
      <c r="C34" s="551"/>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1"/>
      <c r="AB34" s="551"/>
    </row>
    <row r="35" spans="3:28">
      <c r="C35" s="551"/>
      <c r="D35" s="551"/>
      <c r="E35" s="551"/>
      <c r="F35" s="551"/>
      <c r="G35" s="551"/>
      <c r="H35" s="551"/>
      <c r="I35" s="551"/>
      <c r="J35" s="551"/>
      <c r="K35" s="551"/>
      <c r="L35" s="551"/>
      <c r="M35" s="551"/>
      <c r="N35" s="551"/>
      <c r="O35" s="551"/>
      <c r="P35" s="551"/>
      <c r="Q35" s="551"/>
      <c r="R35" s="551"/>
      <c r="S35" s="551"/>
      <c r="T35" s="551"/>
      <c r="U35" s="551"/>
      <c r="V35" s="551"/>
      <c r="W35" s="551"/>
      <c r="X35" s="551"/>
      <c r="Y35" s="551"/>
      <c r="Z35" s="551"/>
      <c r="AA35" s="551"/>
      <c r="AB35" s="551"/>
    </row>
    <row r="36" spans="3:28">
      <c r="C36" s="551"/>
      <c r="D36" s="551"/>
      <c r="E36" s="551"/>
      <c r="F36" s="551"/>
      <c r="G36" s="551"/>
      <c r="H36" s="551"/>
      <c r="I36" s="551"/>
      <c r="J36" s="551"/>
      <c r="K36" s="551"/>
      <c r="L36" s="551"/>
      <c r="M36" s="551"/>
      <c r="N36" s="551"/>
      <c r="O36" s="551"/>
      <c r="P36" s="551"/>
      <c r="Q36" s="551"/>
      <c r="R36" s="551"/>
      <c r="S36" s="551"/>
      <c r="T36" s="551"/>
      <c r="U36" s="551"/>
      <c r="V36" s="551"/>
      <c r="W36" s="551"/>
      <c r="X36" s="551"/>
      <c r="Y36" s="551"/>
      <c r="Z36" s="551"/>
      <c r="AA36" s="551"/>
      <c r="AB36" s="551"/>
    </row>
    <row r="37" spans="3:28">
      <c r="C37" s="551"/>
      <c r="D37" s="551"/>
      <c r="E37" s="551"/>
      <c r="F37" s="551"/>
      <c r="G37" s="551"/>
      <c r="H37" s="551"/>
      <c r="I37" s="551"/>
      <c r="J37" s="551"/>
      <c r="K37" s="551"/>
      <c r="L37" s="551"/>
      <c r="M37" s="551"/>
      <c r="N37" s="551"/>
      <c r="O37" s="551"/>
      <c r="P37" s="551"/>
      <c r="Q37" s="551"/>
      <c r="R37" s="551"/>
      <c r="S37" s="551"/>
      <c r="T37" s="551"/>
      <c r="U37" s="551"/>
      <c r="V37" s="551"/>
      <c r="W37" s="551"/>
      <c r="X37" s="551"/>
      <c r="Y37" s="551"/>
      <c r="Z37" s="551"/>
      <c r="AA37" s="551"/>
      <c r="AB37" s="551"/>
    </row>
    <row r="38" spans="3:28">
      <c r="C38" s="551"/>
      <c r="D38" s="551"/>
      <c r="E38" s="551"/>
      <c r="F38" s="551"/>
      <c r="G38" s="551"/>
      <c r="H38" s="551"/>
      <c r="I38" s="551"/>
      <c r="J38" s="551"/>
      <c r="K38" s="551"/>
      <c r="L38" s="551"/>
      <c r="M38" s="551"/>
      <c r="N38" s="551"/>
      <c r="O38" s="551"/>
      <c r="P38" s="551"/>
      <c r="Q38" s="551"/>
      <c r="R38" s="551"/>
      <c r="S38" s="551"/>
      <c r="T38" s="551"/>
      <c r="U38" s="551"/>
      <c r="V38" s="551"/>
      <c r="W38" s="551"/>
      <c r="X38" s="551"/>
      <c r="Y38" s="551"/>
      <c r="Z38" s="551"/>
      <c r="AA38" s="551"/>
      <c r="AB38" s="551"/>
    </row>
    <row r="39" spans="3:28">
      <c r="C39" s="551"/>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row>
    <row r="40" spans="3:28">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row>
    <row r="41" spans="3:28">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row>
    <row r="42" spans="3:28">
      <c r="C42" s="551"/>
      <c r="D42" s="551"/>
      <c r="E42" s="551"/>
      <c r="F42" s="551"/>
      <c r="G42" s="551"/>
      <c r="H42" s="551"/>
      <c r="I42" s="551"/>
      <c r="J42" s="551"/>
      <c r="K42" s="551"/>
      <c r="L42" s="551"/>
      <c r="M42" s="551"/>
      <c r="N42" s="551"/>
      <c r="O42" s="551"/>
      <c r="P42" s="551"/>
      <c r="Q42" s="551"/>
      <c r="R42" s="551"/>
      <c r="S42" s="551"/>
      <c r="T42" s="551"/>
      <c r="U42" s="551"/>
      <c r="V42" s="551"/>
      <c r="W42" s="551"/>
      <c r="X42" s="551"/>
      <c r="Y42" s="551"/>
      <c r="Z42" s="551"/>
      <c r="AA42" s="551"/>
      <c r="AB42" s="551"/>
    </row>
    <row r="43" spans="3:28">
      <c r="C43" s="551"/>
      <c r="D43" s="551"/>
      <c r="E43" s="551"/>
      <c r="F43" s="551"/>
      <c r="G43" s="551"/>
      <c r="H43" s="551"/>
      <c r="I43" s="551"/>
      <c r="J43" s="551"/>
      <c r="K43" s="551"/>
      <c r="L43" s="551"/>
      <c r="M43" s="551"/>
      <c r="N43" s="551"/>
      <c r="O43" s="551"/>
      <c r="P43" s="551"/>
      <c r="Q43" s="551"/>
      <c r="R43" s="551"/>
      <c r="S43" s="551"/>
      <c r="T43" s="551"/>
      <c r="U43" s="551"/>
      <c r="V43" s="551"/>
      <c r="W43" s="551"/>
      <c r="X43" s="551"/>
      <c r="Y43" s="551"/>
      <c r="Z43" s="551"/>
      <c r="AA43" s="551"/>
      <c r="AB43" s="551"/>
    </row>
    <row r="44" spans="3:28">
      <c r="C44" s="551"/>
      <c r="D44" s="551"/>
      <c r="E44" s="551"/>
      <c r="F44" s="551"/>
      <c r="G44" s="551"/>
      <c r="H44" s="551"/>
      <c r="I44" s="551"/>
      <c r="J44" s="551"/>
      <c r="K44" s="551"/>
      <c r="L44" s="551"/>
      <c r="M44" s="551"/>
      <c r="N44" s="551"/>
      <c r="O44" s="551"/>
      <c r="P44" s="551"/>
      <c r="Q44" s="551"/>
      <c r="R44" s="551"/>
      <c r="S44" s="551"/>
      <c r="T44" s="551"/>
      <c r="U44" s="551"/>
      <c r="V44" s="551"/>
      <c r="W44" s="551"/>
      <c r="X44" s="551"/>
      <c r="Y44" s="551"/>
      <c r="Z44" s="551"/>
      <c r="AA44" s="551"/>
      <c r="AB44" s="551"/>
    </row>
    <row r="45" spans="3:28">
      <c r="C45" s="551"/>
      <c r="D45" s="551"/>
      <c r="E45" s="551"/>
      <c r="F45" s="551"/>
      <c r="G45" s="551"/>
      <c r="H45" s="551"/>
      <c r="I45" s="551"/>
      <c r="J45" s="551"/>
      <c r="K45" s="551"/>
      <c r="L45" s="551"/>
      <c r="M45" s="551"/>
      <c r="N45" s="551"/>
      <c r="O45" s="551"/>
      <c r="P45" s="551"/>
      <c r="Q45" s="551"/>
      <c r="R45" s="551"/>
      <c r="S45" s="551"/>
      <c r="T45" s="551"/>
      <c r="U45" s="551"/>
      <c r="V45" s="551"/>
      <c r="W45" s="551"/>
      <c r="X45" s="551"/>
      <c r="Y45" s="551"/>
      <c r="Z45" s="551"/>
      <c r="AA45" s="551"/>
      <c r="AB45" s="551"/>
    </row>
    <row r="46" spans="3:28">
      <c r="C46" s="551"/>
      <c r="D46" s="551"/>
      <c r="E46" s="551"/>
      <c r="F46" s="551"/>
      <c r="G46" s="551"/>
      <c r="H46" s="551"/>
      <c r="I46" s="551"/>
      <c r="J46" s="551"/>
      <c r="K46" s="551"/>
      <c r="L46" s="551"/>
      <c r="M46" s="551"/>
      <c r="N46" s="551"/>
      <c r="O46" s="551"/>
      <c r="P46" s="551"/>
      <c r="Q46" s="551"/>
      <c r="R46" s="551"/>
      <c r="S46" s="551"/>
      <c r="T46" s="551"/>
      <c r="U46" s="551"/>
      <c r="V46" s="551"/>
      <c r="W46" s="551"/>
      <c r="X46" s="551"/>
      <c r="Y46" s="551"/>
      <c r="Z46" s="551"/>
      <c r="AA46" s="551"/>
      <c r="AB46" s="551"/>
    </row>
    <row r="47" spans="3:28">
      <c r="C47" s="551"/>
      <c r="D47" s="551"/>
      <c r="E47" s="551"/>
      <c r="F47" s="551"/>
      <c r="G47" s="551"/>
      <c r="H47" s="551"/>
      <c r="I47" s="551"/>
      <c r="J47" s="551"/>
      <c r="K47" s="551"/>
      <c r="L47" s="551"/>
      <c r="M47" s="551"/>
      <c r="N47" s="551"/>
      <c r="O47" s="551"/>
      <c r="P47" s="551"/>
      <c r="Q47" s="551"/>
      <c r="R47" s="551"/>
      <c r="S47" s="551"/>
      <c r="T47" s="551"/>
      <c r="U47" s="551"/>
      <c r="V47" s="551"/>
      <c r="W47" s="551"/>
      <c r="X47" s="551"/>
      <c r="Y47" s="551"/>
      <c r="Z47" s="551"/>
      <c r="AA47" s="551"/>
      <c r="AB47" s="551"/>
    </row>
    <row r="48" spans="3:28">
      <c r="C48" s="551"/>
      <c r="D48" s="551"/>
      <c r="E48" s="551"/>
      <c r="F48" s="551"/>
      <c r="G48" s="551"/>
      <c r="H48" s="551"/>
      <c r="I48" s="551"/>
      <c r="J48" s="551"/>
      <c r="K48" s="551"/>
      <c r="L48" s="551"/>
      <c r="M48" s="551"/>
      <c r="N48" s="551"/>
      <c r="O48" s="551"/>
      <c r="P48" s="551"/>
      <c r="Q48" s="551"/>
      <c r="R48" s="551"/>
      <c r="S48" s="551"/>
      <c r="T48" s="551"/>
      <c r="U48" s="551"/>
      <c r="V48" s="551"/>
      <c r="W48" s="551"/>
      <c r="X48" s="551"/>
      <c r="Y48" s="551"/>
      <c r="Z48" s="551"/>
      <c r="AA48" s="551"/>
      <c r="AB48" s="551"/>
    </row>
    <row r="49" spans="3:28">
      <c r="C49" s="551"/>
      <c r="D49" s="551"/>
      <c r="E49" s="551"/>
      <c r="F49" s="551"/>
      <c r="G49" s="551"/>
      <c r="H49" s="551"/>
      <c r="I49" s="551"/>
      <c r="J49" s="551"/>
      <c r="K49" s="551"/>
      <c r="L49" s="551"/>
      <c r="M49" s="551"/>
      <c r="N49" s="551"/>
      <c r="O49" s="551"/>
      <c r="P49" s="551"/>
      <c r="Q49" s="551"/>
      <c r="R49" s="551"/>
      <c r="S49" s="551"/>
      <c r="T49" s="551"/>
      <c r="U49" s="551"/>
      <c r="V49" s="551"/>
      <c r="W49" s="551"/>
      <c r="X49" s="551"/>
      <c r="Y49" s="551"/>
      <c r="Z49" s="551"/>
      <c r="AA49" s="551"/>
      <c r="AB49" s="551"/>
    </row>
    <row r="50" spans="3:28">
      <c r="C50" s="551"/>
      <c r="D50" s="551"/>
      <c r="E50" s="551"/>
      <c r="F50" s="551"/>
      <c r="G50" s="551"/>
      <c r="H50" s="551"/>
      <c r="I50" s="551"/>
      <c r="J50" s="551"/>
      <c r="K50" s="551"/>
      <c r="L50" s="551"/>
      <c r="M50" s="551"/>
      <c r="N50" s="551"/>
      <c r="O50" s="551"/>
      <c r="P50" s="551"/>
      <c r="Q50" s="551"/>
      <c r="R50" s="551"/>
      <c r="S50" s="551"/>
      <c r="T50" s="551"/>
      <c r="U50" s="551"/>
      <c r="V50" s="551"/>
      <c r="W50" s="551"/>
      <c r="X50" s="551"/>
      <c r="Y50" s="551"/>
      <c r="Z50" s="551"/>
      <c r="AA50" s="551"/>
      <c r="AB50" s="551"/>
    </row>
    <row r="51" spans="3:28">
      <c r="C51" s="551"/>
      <c r="D51" s="551"/>
      <c r="E51" s="551"/>
      <c r="F51" s="551"/>
      <c r="G51" s="551"/>
      <c r="H51" s="551"/>
      <c r="I51" s="551"/>
      <c r="J51" s="551"/>
      <c r="K51" s="551"/>
      <c r="L51" s="551"/>
      <c r="M51" s="551"/>
      <c r="N51" s="551"/>
      <c r="O51" s="551"/>
      <c r="P51" s="551"/>
      <c r="Q51" s="551"/>
      <c r="R51" s="551"/>
      <c r="S51" s="551"/>
      <c r="T51" s="551"/>
      <c r="U51" s="551"/>
      <c r="V51" s="551"/>
      <c r="W51" s="551"/>
      <c r="X51" s="551"/>
      <c r="Y51" s="551"/>
      <c r="Z51" s="551"/>
      <c r="AA51" s="551"/>
      <c r="AB51" s="551"/>
    </row>
    <row r="52" spans="3:28">
      <c r="C52" s="551"/>
      <c r="D52" s="551"/>
      <c r="E52" s="551"/>
      <c r="F52" s="551"/>
      <c r="G52" s="551"/>
      <c r="H52" s="551"/>
      <c r="I52" s="551"/>
      <c r="J52" s="551"/>
      <c r="K52" s="551"/>
      <c r="L52" s="551"/>
      <c r="M52" s="551"/>
      <c r="N52" s="551"/>
      <c r="O52" s="551"/>
      <c r="P52" s="551"/>
      <c r="Q52" s="551"/>
      <c r="R52" s="551"/>
      <c r="S52" s="551"/>
      <c r="T52" s="551"/>
      <c r="U52" s="551"/>
      <c r="V52" s="551"/>
      <c r="W52" s="551"/>
      <c r="X52" s="551"/>
      <c r="Y52" s="551"/>
      <c r="Z52" s="551"/>
      <c r="AA52" s="551"/>
      <c r="AB52" s="551"/>
    </row>
    <row r="53" spans="3:28">
      <c r="C53" s="551"/>
      <c r="D53" s="551"/>
      <c r="E53" s="551"/>
      <c r="F53" s="551"/>
      <c r="G53" s="551"/>
      <c r="H53" s="551"/>
      <c r="I53" s="551"/>
      <c r="J53" s="551"/>
      <c r="K53" s="551"/>
      <c r="L53" s="551"/>
      <c r="M53" s="551"/>
      <c r="N53" s="551"/>
      <c r="O53" s="551"/>
      <c r="P53" s="551"/>
      <c r="Q53" s="551"/>
      <c r="R53" s="551"/>
      <c r="S53" s="551"/>
      <c r="T53" s="551"/>
      <c r="U53" s="551"/>
      <c r="V53" s="551"/>
      <c r="W53" s="551"/>
      <c r="X53" s="551"/>
      <c r="Y53" s="551"/>
      <c r="Z53" s="551"/>
      <c r="AA53" s="551"/>
      <c r="AB53" s="551"/>
    </row>
    <row r="54" spans="3:28">
      <c r="C54" s="551"/>
      <c r="D54" s="551"/>
      <c r="E54" s="551"/>
      <c r="F54" s="551"/>
      <c r="G54" s="551"/>
      <c r="H54" s="551"/>
      <c r="I54" s="551"/>
      <c r="J54" s="551"/>
      <c r="K54" s="551"/>
      <c r="L54" s="551"/>
      <c r="M54" s="551"/>
      <c r="N54" s="551"/>
      <c r="O54" s="551"/>
      <c r="P54" s="551"/>
      <c r="Q54" s="551"/>
      <c r="R54" s="551"/>
      <c r="S54" s="551"/>
      <c r="T54" s="551"/>
      <c r="U54" s="551"/>
      <c r="V54" s="551"/>
      <c r="W54" s="551"/>
      <c r="X54" s="551"/>
      <c r="Y54" s="551"/>
      <c r="Z54" s="551"/>
      <c r="AA54" s="551"/>
      <c r="AB54" s="551"/>
    </row>
    <row r="55" spans="3:28">
      <c r="C55" s="551"/>
      <c r="D55" s="551"/>
      <c r="E55" s="551"/>
      <c r="F55" s="551"/>
      <c r="G55" s="551"/>
      <c r="H55" s="551"/>
      <c r="I55" s="551"/>
      <c r="J55" s="551"/>
      <c r="K55" s="551"/>
      <c r="L55" s="551"/>
      <c r="M55" s="551"/>
      <c r="N55" s="551"/>
      <c r="O55" s="551"/>
      <c r="P55" s="551"/>
      <c r="Q55" s="551"/>
      <c r="R55" s="551"/>
      <c r="S55" s="551"/>
      <c r="T55" s="551"/>
      <c r="U55" s="551"/>
      <c r="V55" s="551"/>
      <c r="W55" s="551"/>
      <c r="X55" s="551"/>
      <c r="Y55" s="551"/>
      <c r="Z55" s="551"/>
      <c r="AA55" s="551"/>
      <c r="AB55" s="551"/>
    </row>
    <row r="56" spans="3:28">
      <c r="C56" s="551"/>
      <c r="D56" s="551"/>
      <c r="E56" s="551"/>
      <c r="F56" s="551"/>
      <c r="G56" s="551"/>
      <c r="H56" s="551"/>
      <c r="I56" s="551"/>
      <c r="J56" s="551"/>
      <c r="K56" s="551"/>
      <c r="L56" s="551"/>
      <c r="M56" s="551"/>
      <c r="N56" s="551"/>
      <c r="O56" s="551"/>
      <c r="P56" s="551"/>
      <c r="Q56" s="551"/>
      <c r="R56" s="551"/>
      <c r="S56" s="551"/>
      <c r="T56" s="551"/>
      <c r="U56" s="551"/>
      <c r="V56" s="551"/>
      <c r="W56" s="551"/>
      <c r="X56" s="551"/>
      <c r="Y56" s="551"/>
      <c r="Z56" s="551"/>
      <c r="AA56" s="551"/>
      <c r="AB56" s="551"/>
    </row>
    <row r="57" spans="3:28">
      <c r="C57" s="551"/>
      <c r="D57" s="551"/>
      <c r="E57" s="551"/>
      <c r="F57" s="551"/>
      <c r="G57" s="551"/>
      <c r="H57" s="551"/>
      <c r="I57" s="551"/>
      <c r="J57" s="551"/>
      <c r="K57" s="551"/>
      <c r="L57" s="551"/>
      <c r="M57" s="551"/>
      <c r="N57" s="551"/>
      <c r="O57" s="551"/>
      <c r="P57" s="551"/>
      <c r="Q57" s="551"/>
      <c r="R57" s="551"/>
      <c r="S57" s="551"/>
      <c r="T57" s="551"/>
      <c r="U57" s="551"/>
      <c r="V57" s="551"/>
      <c r="W57" s="551"/>
      <c r="X57" s="551"/>
      <c r="Y57" s="551"/>
      <c r="Z57" s="551"/>
      <c r="AA57" s="551"/>
      <c r="AB57" s="551"/>
    </row>
    <row r="58" spans="3:28">
      <c r="C58" s="551"/>
      <c r="D58" s="551"/>
      <c r="E58" s="551"/>
      <c r="F58" s="551"/>
      <c r="G58" s="551"/>
      <c r="H58" s="551"/>
      <c r="I58" s="551"/>
      <c r="J58" s="551"/>
      <c r="K58" s="551"/>
      <c r="L58" s="551"/>
      <c r="M58" s="551"/>
      <c r="N58" s="551"/>
      <c r="O58" s="551"/>
      <c r="P58" s="551"/>
      <c r="Q58" s="551"/>
      <c r="R58" s="551"/>
      <c r="S58" s="551"/>
      <c r="T58" s="551"/>
      <c r="U58" s="551"/>
      <c r="V58" s="551"/>
      <c r="W58" s="551"/>
      <c r="X58" s="551"/>
      <c r="Y58" s="551"/>
      <c r="Z58" s="551"/>
      <c r="AA58" s="551"/>
      <c r="AB58" s="551"/>
    </row>
    <row r="59" spans="3:28">
      <c r="C59" s="551"/>
      <c r="D59" s="551"/>
      <c r="E59" s="551"/>
      <c r="F59" s="551"/>
      <c r="G59" s="551"/>
      <c r="H59" s="551"/>
      <c r="I59" s="551"/>
      <c r="J59" s="551"/>
      <c r="K59" s="551"/>
      <c r="L59" s="551"/>
      <c r="M59" s="551"/>
      <c r="N59" s="551"/>
      <c r="O59" s="551"/>
      <c r="P59" s="551"/>
      <c r="Q59" s="551"/>
      <c r="R59" s="551"/>
      <c r="S59" s="551"/>
      <c r="T59" s="551"/>
      <c r="U59" s="551"/>
      <c r="V59" s="551"/>
      <c r="W59" s="551"/>
      <c r="X59" s="551"/>
      <c r="Y59" s="551"/>
      <c r="Z59" s="551"/>
      <c r="AA59" s="551"/>
      <c r="AB59" s="551"/>
    </row>
    <row r="60" spans="3:28">
      <c r="C60" s="551"/>
      <c r="D60" s="551"/>
      <c r="E60" s="551"/>
      <c r="F60" s="551"/>
      <c r="G60" s="551"/>
      <c r="H60" s="551"/>
      <c r="I60" s="551"/>
      <c r="J60" s="551"/>
      <c r="K60" s="551"/>
      <c r="L60" s="551"/>
      <c r="M60" s="551"/>
      <c r="N60" s="551"/>
      <c r="O60" s="551"/>
      <c r="P60" s="551"/>
      <c r="Q60" s="551"/>
      <c r="R60" s="551"/>
      <c r="S60" s="551"/>
      <c r="T60" s="551"/>
      <c r="U60" s="551"/>
      <c r="V60" s="551"/>
      <c r="W60" s="551"/>
      <c r="X60" s="551"/>
      <c r="Y60" s="551"/>
      <c r="Z60" s="551"/>
      <c r="AA60" s="551"/>
      <c r="AB60" s="551"/>
    </row>
    <row r="61" spans="3:28">
      <c r="C61" s="551"/>
      <c r="D61" s="551"/>
      <c r="E61" s="551"/>
      <c r="F61" s="551"/>
      <c r="G61" s="551"/>
      <c r="H61" s="551"/>
      <c r="I61" s="551"/>
      <c r="J61" s="551"/>
      <c r="K61" s="551"/>
      <c r="L61" s="551"/>
      <c r="M61" s="551"/>
      <c r="N61" s="551"/>
      <c r="O61" s="551"/>
      <c r="P61" s="551"/>
      <c r="Q61" s="551"/>
      <c r="R61" s="551"/>
      <c r="S61" s="551"/>
      <c r="T61" s="551"/>
      <c r="U61" s="551"/>
      <c r="V61" s="551"/>
      <c r="W61" s="551"/>
      <c r="X61" s="551"/>
      <c r="Y61" s="551"/>
      <c r="Z61" s="551"/>
      <c r="AA61" s="551"/>
      <c r="AB61" s="551"/>
    </row>
    <row r="62" spans="3:28">
      <c r="C62" s="551"/>
      <c r="D62" s="551"/>
      <c r="E62" s="551"/>
      <c r="F62" s="551"/>
      <c r="G62" s="551"/>
      <c r="H62" s="551"/>
      <c r="I62" s="551"/>
      <c r="J62" s="551"/>
      <c r="K62" s="551"/>
      <c r="L62" s="551"/>
      <c r="M62" s="551"/>
      <c r="N62" s="551"/>
      <c r="O62" s="551"/>
      <c r="P62" s="551"/>
      <c r="Q62" s="551"/>
      <c r="R62" s="551"/>
      <c r="S62" s="551"/>
      <c r="T62" s="551"/>
      <c r="U62" s="551"/>
      <c r="V62" s="551"/>
      <c r="W62" s="551"/>
      <c r="X62" s="551"/>
      <c r="Y62" s="551"/>
      <c r="Z62" s="551"/>
      <c r="AA62" s="551"/>
      <c r="AB62" s="551"/>
    </row>
    <row r="63" spans="3:28">
      <c r="C63" s="551"/>
      <c r="D63" s="551"/>
      <c r="E63" s="551"/>
      <c r="F63" s="551"/>
      <c r="G63" s="551"/>
      <c r="H63" s="551"/>
      <c r="I63" s="551"/>
      <c r="J63" s="551"/>
      <c r="K63" s="551"/>
      <c r="L63" s="551"/>
      <c r="M63" s="551"/>
      <c r="N63" s="551"/>
      <c r="O63" s="551"/>
      <c r="P63" s="551"/>
      <c r="Q63" s="551"/>
      <c r="R63" s="551"/>
      <c r="S63" s="551"/>
      <c r="T63" s="551"/>
      <c r="U63" s="551"/>
      <c r="V63" s="551"/>
      <c r="W63" s="551"/>
      <c r="X63" s="551"/>
      <c r="Y63" s="551"/>
      <c r="Z63" s="551"/>
      <c r="AA63" s="551"/>
      <c r="AB63" s="551"/>
    </row>
    <row r="64" spans="3:28">
      <c r="C64" s="551"/>
      <c r="D64" s="551"/>
      <c r="E64" s="551"/>
      <c r="F64" s="551"/>
      <c r="G64" s="551"/>
      <c r="H64" s="551"/>
      <c r="I64" s="551"/>
      <c r="J64" s="551"/>
      <c r="K64" s="551"/>
      <c r="L64" s="551"/>
      <c r="M64" s="551"/>
      <c r="N64" s="551"/>
      <c r="O64" s="551"/>
      <c r="P64" s="551"/>
      <c r="Q64" s="551"/>
      <c r="R64" s="551"/>
      <c r="S64" s="551"/>
      <c r="T64" s="551"/>
      <c r="U64" s="551"/>
      <c r="V64" s="551"/>
      <c r="W64" s="551"/>
      <c r="X64" s="551"/>
      <c r="Y64" s="551"/>
      <c r="Z64" s="551"/>
      <c r="AA64" s="551"/>
      <c r="AB64" s="551"/>
    </row>
    <row r="65" spans="3:28">
      <c r="C65" s="551"/>
      <c r="D65" s="551"/>
      <c r="E65" s="551"/>
      <c r="F65" s="551"/>
      <c r="G65" s="551"/>
      <c r="H65" s="551"/>
      <c r="I65" s="551"/>
      <c r="J65" s="551"/>
      <c r="K65" s="551"/>
      <c r="L65" s="551"/>
      <c r="M65" s="551"/>
      <c r="N65" s="551"/>
      <c r="O65" s="551"/>
      <c r="P65" s="551"/>
      <c r="Q65" s="551"/>
      <c r="R65" s="551"/>
      <c r="S65" s="551"/>
      <c r="T65" s="551"/>
      <c r="U65" s="551"/>
      <c r="V65" s="551"/>
      <c r="W65" s="551"/>
      <c r="X65" s="551"/>
      <c r="Y65" s="551"/>
      <c r="Z65" s="551"/>
      <c r="AA65" s="551"/>
      <c r="AB65" s="551"/>
    </row>
    <row r="66" spans="3:28">
      <c r="C66" s="551"/>
      <c r="D66" s="551"/>
      <c r="E66" s="551"/>
      <c r="F66" s="551"/>
      <c r="G66" s="551"/>
      <c r="H66" s="551"/>
      <c r="I66" s="551"/>
      <c r="J66" s="551"/>
      <c r="K66" s="551"/>
      <c r="L66" s="551"/>
      <c r="M66" s="551"/>
      <c r="N66" s="551"/>
      <c r="O66" s="551"/>
      <c r="P66" s="551"/>
      <c r="Q66" s="551"/>
      <c r="R66" s="551"/>
      <c r="S66" s="551"/>
      <c r="T66" s="551"/>
      <c r="U66" s="551"/>
      <c r="V66" s="551"/>
      <c r="W66" s="551"/>
      <c r="X66" s="551"/>
      <c r="Y66" s="551"/>
      <c r="Z66" s="551"/>
      <c r="AA66" s="551"/>
      <c r="AB66" s="551"/>
    </row>
    <row r="67" spans="3:28">
      <c r="C67" s="551"/>
      <c r="D67" s="551"/>
      <c r="E67" s="551"/>
      <c r="F67" s="551"/>
      <c r="G67" s="551"/>
      <c r="H67" s="551"/>
      <c r="I67" s="551"/>
      <c r="J67" s="551"/>
      <c r="K67" s="551"/>
      <c r="L67" s="551"/>
      <c r="M67" s="551"/>
      <c r="N67" s="551"/>
      <c r="O67" s="551"/>
      <c r="P67" s="551"/>
      <c r="Q67" s="551"/>
      <c r="R67" s="551"/>
      <c r="S67" s="551"/>
      <c r="T67" s="551"/>
      <c r="U67" s="551"/>
      <c r="V67" s="551"/>
      <c r="W67" s="551"/>
      <c r="X67" s="551"/>
      <c r="Y67" s="551"/>
      <c r="Z67" s="551"/>
      <c r="AA67" s="551"/>
      <c r="AB67" s="551"/>
    </row>
    <row r="68" spans="3:28">
      <c r="C68" s="551"/>
      <c r="D68" s="551"/>
      <c r="E68" s="551"/>
      <c r="F68" s="551"/>
      <c r="G68" s="551"/>
      <c r="H68" s="551"/>
      <c r="I68" s="551"/>
      <c r="J68" s="551"/>
      <c r="K68" s="551"/>
      <c r="L68" s="551"/>
      <c r="M68" s="551"/>
      <c r="N68" s="551"/>
      <c r="O68" s="551"/>
      <c r="P68" s="551"/>
      <c r="Q68" s="551"/>
      <c r="R68" s="551"/>
      <c r="S68" s="551"/>
      <c r="T68" s="551"/>
      <c r="U68" s="551"/>
      <c r="V68" s="551"/>
      <c r="W68" s="551"/>
      <c r="X68" s="551"/>
      <c r="Y68" s="551"/>
      <c r="Z68" s="551"/>
      <c r="AA68" s="551"/>
      <c r="AB68" s="551"/>
    </row>
    <row r="69" spans="3:28">
      <c r="C69" s="551"/>
      <c r="D69" s="551"/>
      <c r="E69" s="551"/>
      <c r="F69" s="551"/>
      <c r="G69" s="551"/>
      <c r="H69" s="551"/>
      <c r="I69" s="551"/>
      <c r="J69" s="551"/>
      <c r="K69" s="551"/>
      <c r="L69" s="551"/>
      <c r="M69" s="551"/>
      <c r="N69" s="551"/>
      <c r="O69" s="551"/>
      <c r="P69" s="551"/>
      <c r="Q69" s="551"/>
      <c r="R69" s="551"/>
      <c r="S69" s="551"/>
      <c r="T69" s="551"/>
      <c r="U69" s="551"/>
      <c r="V69" s="551"/>
      <c r="W69" s="551"/>
      <c r="X69" s="551"/>
      <c r="Y69" s="551"/>
      <c r="Z69" s="551"/>
      <c r="AA69" s="551"/>
      <c r="AB69" s="551"/>
    </row>
    <row r="70" spans="3:28">
      <c r="C70" s="551"/>
      <c r="D70" s="551"/>
      <c r="E70" s="551"/>
      <c r="F70" s="551"/>
      <c r="G70" s="551"/>
      <c r="H70" s="551"/>
      <c r="I70" s="551"/>
      <c r="J70" s="551"/>
      <c r="K70" s="551"/>
      <c r="L70" s="551"/>
      <c r="M70" s="551"/>
      <c r="N70" s="551"/>
      <c r="O70" s="551"/>
      <c r="P70" s="551"/>
      <c r="Q70" s="551"/>
      <c r="R70" s="551"/>
      <c r="S70" s="551"/>
      <c r="T70" s="551"/>
      <c r="U70" s="551"/>
      <c r="V70" s="551"/>
      <c r="W70" s="551"/>
      <c r="X70" s="551"/>
      <c r="Y70" s="551"/>
      <c r="Z70" s="551"/>
      <c r="AA70" s="551"/>
      <c r="AB70" s="551"/>
    </row>
    <row r="71" spans="3:28">
      <c r="C71" s="551"/>
      <c r="D71" s="551"/>
      <c r="E71" s="551"/>
      <c r="F71" s="551"/>
      <c r="G71" s="551"/>
      <c r="H71" s="551"/>
      <c r="I71" s="551"/>
      <c r="J71" s="551"/>
      <c r="K71" s="551"/>
      <c r="L71" s="551"/>
      <c r="M71" s="551"/>
      <c r="N71" s="551"/>
      <c r="O71" s="551"/>
      <c r="P71" s="551"/>
      <c r="Q71" s="551"/>
      <c r="R71" s="551"/>
      <c r="S71" s="551"/>
      <c r="T71" s="551"/>
      <c r="U71" s="551"/>
      <c r="V71" s="551"/>
      <c r="W71" s="551"/>
      <c r="X71" s="551"/>
      <c r="Y71" s="551"/>
      <c r="Z71" s="551"/>
      <c r="AA71" s="551"/>
      <c r="AB71" s="551"/>
    </row>
    <row r="72" spans="3:28">
      <c r="C72" s="551"/>
      <c r="D72" s="551"/>
      <c r="E72" s="551"/>
      <c r="F72" s="551"/>
      <c r="G72" s="551"/>
      <c r="H72" s="551"/>
      <c r="I72" s="551"/>
      <c r="J72" s="551"/>
      <c r="K72" s="551"/>
      <c r="L72" s="551"/>
      <c r="M72" s="551"/>
      <c r="N72" s="551"/>
      <c r="O72" s="551"/>
      <c r="P72" s="551"/>
      <c r="Q72" s="551"/>
      <c r="R72" s="551"/>
      <c r="S72" s="551"/>
      <c r="T72" s="551"/>
      <c r="U72" s="551"/>
      <c r="V72" s="551"/>
      <c r="W72" s="551"/>
      <c r="X72" s="551"/>
      <c r="Y72" s="551"/>
      <c r="Z72" s="551"/>
      <c r="AA72" s="551"/>
      <c r="AB72" s="551"/>
    </row>
    <row r="73" spans="3:28">
      <c r="C73" s="551"/>
      <c r="D73" s="551"/>
      <c r="E73" s="551"/>
      <c r="F73" s="551"/>
      <c r="G73" s="551"/>
      <c r="H73" s="551"/>
      <c r="I73" s="551"/>
      <c r="J73" s="551"/>
      <c r="K73" s="551"/>
      <c r="L73" s="551"/>
      <c r="M73" s="551"/>
      <c r="N73" s="551"/>
      <c r="O73" s="551"/>
      <c r="P73" s="551"/>
      <c r="Q73" s="551"/>
      <c r="R73" s="551"/>
      <c r="S73" s="551"/>
      <c r="T73" s="551"/>
      <c r="U73" s="551"/>
      <c r="V73" s="551"/>
      <c r="W73" s="551"/>
      <c r="X73" s="551"/>
      <c r="Y73" s="551"/>
      <c r="Z73" s="551"/>
      <c r="AA73" s="551"/>
      <c r="AB73" s="551"/>
    </row>
    <row r="74" spans="3:28">
      <c r="C74" s="551"/>
      <c r="D74" s="551"/>
      <c r="E74" s="551"/>
      <c r="F74" s="551"/>
      <c r="G74" s="551"/>
      <c r="H74" s="551"/>
      <c r="I74" s="551"/>
      <c r="J74" s="551"/>
      <c r="K74" s="551"/>
      <c r="L74" s="551"/>
      <c r="M74" s="551"/>
      <c r="N74" s="551"/>
      <c r="O74" s="551"/>
      <c r="P74" s="551"/>
      <c r="Q74" s="551"/>
      <c r="R74" s="551"/>
      <c r="S74" s="551"/>
      <c r="T74" s="551"/>
      <c r="U74" s="551"/>
      <c r="V74" s="551"/>
      <c r="W74" s="551"/>
      <c r="X74" s="551"/>
      <c r="Y74" s="551"/>
      <c r="Z74" s="551"/>
      <c r="AA74" s="551"/>
      <c r="AB74" s="551"/>
    </row>
  </sheetData>
  <mergeCells count="7">
    <mergeCell ref="U6:AA6"/>
    <mergeCell ref="C5:AA5"/>
    <mergeCell ref="A5:B7"/>
    <mergeCell ref="D6:G6"/>
    <mergeCell ref="C6:C7"/>
    <mergeCell ref="H6:K6"/>
    <mergeCell ref="M6:S6"/>
  </mergeCells>
  <conditionalFormatting sqref="A5">
    <cfRule type="duplicateValues" dxfId="16" priority="6"/>
    <cfRule type="duplicateValues" dxfId="15" priority="7"/>
    <cfRule type="duplicateValues" dxfId="14" priority="8"/>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T36"/>
  <sheetViews>
    <sheetView showGridLines="0" zoomScaleNormal="100" workbookViewId="0">
      <selection activeCell="H34" sqref="H34"/>
    </sheetView>
  </sheetViews>
  <sheetFormatPr defaultColWidth="9.140625" defaultRowHeight="12.75"/>
  <cols>
    <col min="1" max="1" width="11.85546875" style="388" bestFit="1" customWidth="1"/>
    <col min="2" max="2" width="59.85546875" style="388" customWidth="1"/>
    <col min="3" max="3" width="14" style="388" bestFit="1" customWidth="1"/>
    <col min="4" max="5" width="16.140625" style="388" customWidth="1"/>
    <col min="6" max="6" width="16.140625" style="407" customWidth="1"/>
    <col min="7" max="7" width="25.28515625" style="407" customWidth="1"/>
    <col min="8" max="8" width="13.7109375" style="388" customWidth="1"/>
    <col min="9" max="11" width="16.140625" style="407" customWidth="1"/>
    <col min="12" max="12" width="26.28515625" style="407" customWidth="1"/>
    <col min="13" max="16384" width="9.140625" style="388"/>
  </cols>
  <sheetData>
    <row r="1" spans="1:46" ht="13.5">
      <c r="A1" s="310" t="s">
        <v>108</v>
      </c>
      <c r="B1" s="247" t="str">
        <f>Info!C2</f>
        <v>ს.ს "პროკრედიტ ბანკი"</v>
      </c>
      <c r="F1" s="388"/>
      <c r="G1" s="388"/>
      <c r="I1" s="388"/>
      <c r="J1" s="388"/>
      <c r="K1" s="388"/>
      <c r="L1" s="388"/>
    </row>
    <row r="2" spans="1:46">
      <c r="A2" s="310" t="s">
        <v>109</v>
      </c>
      <c r="B2" s="313">
        <f>'1. key ratios'!B2</f>
        <v>45107</v>
      </c>
      <c r="F2" s="388"/>
      <c r="G2" s="388"/>
      <c r="I2" s="388"/>
      <c r="J2" s="388"/>
      <c r="K2" s="388"/>
      <c r="L2" s="388"/>
    </row>
    <row r="3" spans="1:46">
      <c r="A3" s="312" t="s">
        <v>591</v>
      </c>
      <c r="F3" s="388"/>
      <c r="G3" s="388"/>
      <c r="I3" s="388"/>
      <c r="J3" s="388"/>
      <c r="K3" s="388"/>
      <c r="L3" s="388"/>
    </row>
    <row r="4" spans="1:46">
      <c r="F4" s="388"/>
      <c r="G4" s="388"/>
      <c r="I4" s="388"/>
      <c r="J4" s="388"/>
      <c r="K4" s="388"/>
      <c r="L4" s="388"/>
    </row>
    <row r="5" spans="1:46" ht="37.5" customHeight="1">
      <c r="A5" s="830" t="s">
        <v>592</v>
      </c>
      <c r="B5" s="831"/>
      <c r="C5" s="879" t="s">
        <v>593</v>
      </c>
      <c r="D5" s="880"/>
      <c r="E5" s="880"/>
      <c r="F5" s="880"/>
      <c r="G5" s="880"/>
      <c r="H5" s="879" t="s">
        <v>901</v>
      </c>
      <c r="I5" s="881"/>
      <c r="J5" s="881"/>
      <c r="K5" s="881"/>
      <c r="L5" s="882"/>
    </row>
    <row r="6" spans="1:46" ht="39.6" customHeight="1">
      <c r="A6" s="834"/>
      <c r="B6" s="835"/>
      <c r="C6" s="316"/>
      <c r="D6" s="386" t="s">
        <v>887</v>
      </c>
      <c r="E6" s="386" t="s">
        <v>886</v>
      </c>
      <c r="F6" s="386" t="s">
        <v>885</v>
      </c>
      <c r="G6" s="386" t="s">
        <v>884</v>
      </c>
      <c r="H6" s="408"/>
      <c r="I6" s="386" t="s">
        <v>887</v>
      </c>
      <c r="J6" s="386" t="s">
        <v>886</v>
      </c>
      <c r="K6" s="386" t="s">
        <v>885</v>
      </c>
      <c r="L6" s="386" t="s">
        <v>884</v>
      </c>
    </row>
    <row r="7" spans="1:46">
      <c r="A7" s="378">
        <v>1</v>
      </c>
      <c r="B7" s="391" t="s">
        <v>515</v>
      </c>
      <c r="C7" s="555">
        <v>1074520.9466200001</v>
      </c>
      <c r="D7" s="549">
        <v>1074520.9466200001</v>
      </c>
      <c r="E7" s="549">
        <v>0</v>
      </c>
      <c r="F7" s="549">
        <v>0</v>
      </c>
      <c r="G7" s="549">
        <v>0</v>
      </c>
      <c r="H7" s="555">
        <v>11046.467882000001</v>
      </c>
      <c r="I7" s="549">
        <v>11046.467882000001</v>
      </c>
      <c r="J7" s="549">
        <v>0</v>
      </c>
      <c r="K7" s="549">
        <v>0</v>
      </c>
      <c r="L7" s="549">
        <v>0</v>
      </c>
      <c r="M7" s="551"/>
      <c r="N7" s="551"/>
      <c r="O7" s="551"/>
      <c r="P7" s="551"/>
      <c r="Q7" s="551"/>
      <c r="R7" s="551"/>
      <c r="S7" s="551"/>
      <c r="T7" s="551"/>
      <c r="U7" s="551"/>
      <c r="V7" s="551"/>
      <c r="W7" s="551"/>
      <c r="X7" s="551"/>
      <c r="Y7" s="551"/>
      <c r="Z7" s="551"/>
      <c r="AA7" s="551"/>
      <c r="AB7" s="551"/>
      <c r="AC7" s="551"/>
      <c r="AD7" s="551"/>
      <c r="AE7" s="551"/>
      <c r="AF7" s="551"/>
      <c r="AG7" s="551"/>
      <c r="AH7" s="551"/>
      <c r="AI7" s="551"/>
      <c r="AJ7" s="551"/>
      <c r="AK7" s="551"/>
      <c r="AL7" s="551"/>
      <c r="AM7" s="551"/>
      <c r="AN7" s="551"/>
      <c r="AO7" s="551"/>
      <c r="AP7" s="551"/>
      <c r="AQ7" s="551"/>
      <c r="AR7" s="551"/>
      <c r="AS7" s="551"/>
      <c r="AT7" s="551"/>
    </row>
    <row r="8" spans="1:46">
      <c r="A8" s="378">
        <v>2</v>
      </c>
      <c r="B8" s="391" t="s">
        <v>516</v>
      </c>
      <c r="C8" s="555">
        <v>6518224.0208759997</v>
      </c>
      <c r="D8" s="549">
        <v>6516221.2108760001</v>
      </c>
      <c r="E8" s="549">
        <v>2002.81</v>
      </c>
      <c r="F8" s="549">
        <v>0</v>
      </c>
      <c r="G8" s="549">
        <v>0</v>
      </c>
      <c r="H8" s="555">
        <v>77548.177178999991</v>
      </c>
      <c r="I8" s="549">
        <v>77540.227178999994</v>
      </c>
      <c r="J8" s="549">
        <v>7.95</v>
      </c>
      <c r="K8" s="549">
        <v>0</v>
      </c>
      <c r="L8" s="549">
        <v>0</v>
      </c>
      <c r="M8" s="551"/>
      <c r="N8" s="551"/>
      <c r="O8" s="551"/>
      <c r="P8" s="551"/>
      <c r="Q8" s="551"/>
      <c r="R8" s="551"/>
      <c r="S8" s="551"/>
      <c r="T8" s="551"/>
      <c r="U8" s="551"/>
      <c r="V8" s="551"/>
      <c r="W8" s="551"/>
      <c r="X8" s="551"/>
      <c r="Y8" s="551"/>
      <c r="Z8" s="551"/>
      <c r="AA8" s="551"/>
      <c r="AB8" s="551"/>
      <c r="AC8" s="551"/>
      <c r="AD8" s="551"/>
      <c r="AE8" s="551"/>
      <c r="AF8" s="551"/>
      <c r="AG8" s="551"/>
      <c r="AH8" s="551"/>
      <c r="AI8" s="551"/>
      <c r="AJ8" s="551"/>
      <c r="AK8" s="551"/>
      <c r="AL8" s="551"/>
      <c r="AM8" s="551"/>
      <c r="AN8" s="551"/>
      <c r="AO8" s="551"/>
      <c r="AP8" s="551"/>
      <c r="AQ8" s="551"/>
      <c r="AR8" s="551"/>
      <c r="AS8" s="551"/>
      <c r="AT8" s="551"/>
    </row>
    <row r="9" spans="1:46">
      <c r="A9" s="378">
        <v>3</v>
      </c>
      <c r="B9" s="391" t="s">
        <v>864</v>
      </c>
      <c r="C9" s="555">
        <v>0</v>
      </c>
      <c r="D9" s="549">
        <v>0</v>
      </c>
      <c r="E9" s="549">
        <v>0</v>
      </c>
      <c r="F9" s="549">
        <v>0</v>
      </c>
      <c r="G9" s="549">
        <v>0</v>
      </c>
      <c r="H9" s="555">
        <v>0</v>
      </c>
      <c r="I9" s="549">
        <v>0</v>
      </c>
      <c r="J9" s="549">
        <v>0</v>
      </c>
      <c r="K9" s="549">
        <v>0</v>
      </c>
      <c r="L9" s="549">
        <v>0</v>
      </c>
      <c r="M9" s="551"/>
      <c r="N9" s="551"/>
      <c r="O9" s="551"/>
      <c r="P9" s="551"/>
      <c r="Q9" s="551"/>
      <c r="R9" s="551"/>
      <c r="S9" s="551"/>
      <c r="T9" s="551"/>
      <c r="U9" s="551"/>
      <c r="V9" s="551"/>
      <c r="W9" s="551"/>
      <c r="X9" s="551"/>
      <c r="Y9" s="551"/>
      <c r="Z9" s="551"/>
      <c r="AA9" s="551"/>
      <c r="AB9" s="551"/>
      <c r="AC9" s="551"/>
      <c r="AD9" s="551"/>
      <c r="AE9" s="551"/>
      <c r="AF9" s="551"/>
      <c r="AG9" s="551"/>
      <c r="AH9" s="551"/>
      <c r="AI9" s="551"/>
      <c r="AJ9" s="551"/>
      <c r="AK9" s="551"/>
      <c r="AL9" s="551"/>
      <c r="AM9" s="551"/>
      <c r="AN9" s="551"/>
      <c r="AO9" s="551"/>
      <c r="AP9" s="551"/>
      <c r="AQ9" s="551"/>
      <c r="AR9" s="551"/>
      <c r="AS9" s="551"/>
      <c r="AT9" s="551"/>
    </row>
    <row r="10" spans="1:46">
      <c r="A10" s="378">
        <v>4</v>
      </c>
      <c r="B10" s="391" t="s">
        <v>517</v>
      </c>
      <c r="C10" s="555">
        <v>18929483.743287999</v>
      </c>
      <c r="D10" s="549">
        <v>18929483.743287999</v>
      </c>
      <c r="E10" s="549">
        <v>0</v>
      </c>
      <c r="F10" s="549">
        <v>0</v>
      </c>
      <c r="G10" s="549">
        <v>0</v>
      </c>
      <c r="H10" s="555">
        <v>132791.95306</v>
      </c>
      <c r="I10" s="549">
        <v>132791.95306</v>
      </c>
      <c r="J10" s="549">
        <v>0</v>
      </c>
      <c r="K10" s="549">
        <v>0</v>
      </c>
      <c r="L10" s="549">
        <v>0</v>
      </c>
      <c r="M10" s="551"/>
      <c r="N10" s="551"/>
      <c r="O10" s="551"/>
      <c r="P10" s="551"/>
      <c r="Q10" s="551"/>
      <c r="R10" s="551"/>
      <c r="S10" s="551"/>
      <c r="T10" s="551"/>
      <c r="U10" s="551"/>
      <c r="V10" s="551"/>
      <c r="W10" s="551"/>
      <c r="X10" s="551"/>
      <c r="Y10" s="551"/>
      <c r="Z10" s="551"/>
      <c r="AA10" s="551"/>
      <c r="AB10" s="551"/>
      <c r="AC10" s="551"/>
      <c r="AD10" s="551"/>
      <c r="AE10" s="551"/>
      <c r="AF10" s="551"/>
      <c r="AG10" s="551"/>
      <c r="AH10" s="551"/>
      <c r="AI10" s="551"/>
      <c r="AJ10" s="551"/>
      <c r="AK10" s="551"/>
      <c r="AL10" s="551"/>
      <c r="AM10" s="551"/>
      <c r="AN10" s="551"/>
      <c r="AO10" s="551"/>
      <c r="AP10" s="551"/>
      <c r="AQ10" s="551"/>
      <c r="AR10" s="551"/>
      <c r="AS10" s="551"/>
      <c r="AT10" s="551"/>
    </row>
    <row r="11" spans="1:46">
      <c r="A11" s="378">
        <v>5</v>
      </c>
      <c r="B11" s="391" t="s">
        <v>518</v>
      </c>
      <c r="C11" s="555">
        <v>122104842.06607826</v>
      </c>
      <c r="D11" s="549">
        <v>120300291.710802</v>
      </c>
      <c r="E11" s="549">
        <v>1327778.95736726</v>
      </c>
      <c r="F11" s="549">
        <v>476771.39790899999</v>
      </c>
      <c r="G11" s="549">
        <v>0</v>
      </c>
      <c r="H11" s="555">
        <v>961976.797486</v>
      </c>
      <c r="I11" s="549">
        <v>677938.87858300004</v>
      </c>
      <c r="J11" s="549">
        <v>84061.400930999996</v>
      </c>
      <c r="K11" s="549">
        <v>199976.517972</v>
      </c>
      <c r="L11" s="549">
        <v>0</v>
      </c>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1"/>
      <c r="AK11" s="551"/>
      <c r="AL11" s="551"/>
      <c r="AM11" s="551"/>
      <c r="AN11" s="551"/>
      <c r="AO11" s="551"/>
      <c r="AP11" s="551"/>
      <c r="AQ11" s="551"/>
      <c r="AR11" s="551"/>
      <c r="AS11" s="551"/>
      <c r="AT11" s="551"/>
    </row>
    <row r="12" spans="1:46">
      <c r="A12" s="378">
        <v>6</v>
      </c>
      <c r="B12" s="391" t="s">
        <v>519</v>
      </c>
      <c r="C12" s="555">
        <v>64904543.607392505</v>
      </c>
      <c r="D12" s="549">
        <v>62536980.1478725</v>
      </c>
      <c r="E12" s="549">
        <v>2088197.378052</v>
      </c>
      <c r="F12" s="549">
        <v>279366.08146800002</v>
      </c>
      <c r="G12" s="549">
        <v>0</v>
      </c>
      <c r="H12" s="555">
        <v>305818.11379899998</v>
      </c>
      <c r="I12" s="549">
        <v>185976.27302699999</v>
      </c>
      <c r="J12" s="549">
        <v>26956.31524</v>
      </c>
      <c r="K12" s="549">
        <v>92885.525532</v>
      </c>
      <c r="L12" s="549">
        <v>0</v>
      </c>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1"/>
      <c r="AS12" s="551"/>
      <c r="AT12" s="551"/>
    </row>
    <row r="13" spans="1:46">
      <c r="A13" s="378">
        <v>7</v>
      </c>
      <c r="B13" s="391" t="s">
        <v>520</v>
      </c>
      <c r="C13" s="555">
        <v>103470126.30864422</v>
      </c>
      <c r="D13" s="549">
        <v>101895037.561121</v>
      </c>
      <c r="E13" s="549">
        <v>1341473.8181147501</v>
      </c>
      <c r="F13" s="549">
        <v>233614.92940848001</v>
      </c>
      <c r="G13" s="549">
        <v>0</v>
      </c>
      <c r="H13" s="555">
        <v>402811.36830700003</v>
      </c>
      <c r="I13" s="549">
        <v>288691.35986800003</v>
      </c>
      <c r="J13" s="549">
        <v>34166.699115000003</v>
      </c>
      <c r="K13" s="549">
        <v>79953.309324000002</v>
      </c>
      <c r="L13" s="549">
        <v>0</v>
      </c>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row>
    <row r="14" spans="1:46">
      <c r="A14" s="378">
        <v>8</v>
      </c>
      <c r="B14" s="391" t="s">
        <v>521</v>
      </c>
      <c r="C14" s="555">
        <v>92864778.532608718</v>
      </c>
      <c r="D14" s="549">
        <v>89469033.130950898</v>
      </c>
      <c r="E14" s="549">
        <v>2831879.18203254</v>
      </c>
      <c r="F14" s="549">
        <v>563866.21962528001</v>
      </c>
      <c r="G14" s="549">
        <v>0</v>
      </c>
      <c r="H14" s="555">
        <v>602214.33749199996</v>
      </c>
      <c r="I14" s="549">
        <v>230164.97238200001</v>
      </c>
      <c r="J14" s="549">
        <v>186785.411402</v>
      </c>
      <c r="K14" s="549">
        <v>185263.95370799999</v>
      </c>
      <c r="L14" s="549">
        <v>0</v>
      </c>
      <c r="M14" s="551"/>
      <c r="N14" s="551"/>
      <c r="O14" s="551"/>
      <c r="P14" s="551"/>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row>
    <row r="15" spans="1:46">
      <c r="A15" s="378">
        <v>9</v>
      </c>
      <c r="B15" s="391" t="s">
        <v>522</v>
      </c>
      <c r="C15" s="555">
        <v>82728380.140129536</v>
      </c>
      <c r="D15" s="549">
        <v>69797275.013663903</v>
      </c>
      <c r="E15" s="549">
        <v>1139431.6364392401</v>
      </c>
      <c r="F15" s="549">
        <v>11791673.490026399</v>
      </c>
      <c r="G15" s="549">
        <v>0</v>
      </c>
      <c r="H15" s="555">
        <v>7496443.9213280007</v>
      </c>
      <c r="I15" s="549">
        <v>146686.5649</v>
      </c>
      <c r="J15" s="549">
        <v>31954.489335999999</v>
      </c>
      <c r="K15" s="549">
        <v>7317802.8670920003</v>
      </c>
      <c r="L15" s="549">
        <v>0</v>
      </c>
      <c r="M15" s="551"/>
      <c r="N15" s="551"/>
      <c r="O15" s="551"/>
      <c r="P15" s="551"/>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1"/>
      <c r="AR15" s="551"/>
      <c r="AS15" s="551"/>
      <c r="AT15" s="551"/>
    </row>
    <row r="16" spans="1:46" ht="25.5">
      <c r="A16" s="378">
        <v>10</v>
      </c>
      <c r="B16" s="391" t="s">
        <v>523</v>
      </c>
      <c r="C16" s="555">
        <v>88092865.944574997</v>
      </c>
      <c r="D16" s="549">
        <v>88092865.944574997</v>
      </c>
      <c r="E16" s="549">
        <v>0</v>
      </c>
      <c r="F16" s="549">
        <v>0</v>
      </c>
      <c r="G16" s="549">
        <v>0</v>
      </c>
      <c r="H16" s="555">
        <v>180192.077108</v>
      </c>
      <c r="I16" s="549">
        <v>180192.077108</v>
      </c>
      <c r="J16" s="549">
        <v>0</v>
      </c>
      <c r="K16" s="549">
        <v>0</v>
      </c>
      <c r="L16" s="549">
        <v>0</v>
      </c>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51"/>
      <c r="AK16" s="551"/>
      <c r="AL16" s="551"/>
      <c r="AM16" s="551"/>
      <c r="AN16" s="551"/>
      <c r="AO16" s="551"/>
      <c r="AP16" s="551"/>
      <c r="AQ16" s="551"/>
      <c r="AR16" s="551"/>
      <c r="AS16" s="551"/>
      <c r="AT16" s="551"/>
    </row>
    <row r="17" spans="1:46">
      <c r="A17" s="378">
        <v>11</v>
      </c>
      <c r="B17" s="391" t="s">
        <v>524</v>
      </c>
      <c r="C17" s="555">
        <v>17713987.814019401</v>
      </c>
      <c r="D17" s="549">
        <v>17692954.934019402</v>
      </c>
      <c r="E17" s="549">
        <v>21032.880000000001</v>
      </c>
      <c r="F17" s="549">
        <v>0</v>
      </c>
      <c r="G17" s="549">
        <v>0</v>
      </c>
      <c r="H17" s="555">
        <v>44333.78615</v>
      </c>
      <c r="I17" s="549">
        <v>42970.846149999998</v>
      </c>
      <c r="J17" s="549">
        <v>1362.94</v>
      </c>
      <c r="K17" s="549">
        <v>0</v>
      </c>
      <c r="L17" s="549">
        <v>0</v>
      </c>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1"/>
      <c r="AK17" s="551"/>
      <c r="AL17" s="551"/>
      <c r="AM17" s="551"/>
      <c r="AN17" s="551"/>
      <c r="AO17" s="551"/>
      <c r="AP17" s="551"/>
      <c r="AQ17" s="551"/>
      <c r="AR17" s="551"/>
      <c r="AS17" s="551"/>
      <c r="AT17" s="551"/>
    </row>
    <row r="18" spans="1:46">
      <c r="A18" s="378">
        <v>12</v>
      </c>
      <c r="B18" s="391" t="s">
        <v>525</v>
      </c>
      <c r="C18" s="555">
        <v>70851697.540409312</v>
      </c>
      <c r="D18" s="549">
        <v>67532398.740635797</v>
      </c>
      <c r="E18" s="549">
        <v>0</v>
      </c>
      <c r="F18" s="549">
        <v>3319298.7997735199</v>
      </c>
      <c r="G18" s="549">
        <v>0</v>
      </c>
      <c r="H18" s="555">
        <v>2468350.3946909998</v>
      </c>
      <c r="I18" s="549">
        <v>194349.927287</v>
      </c>
      <c r="J18" s="549">
        <v>0</v>
      </c>
      <c r="K18" s="549">
        <v>2274000.467404</v>
      </c>
      <c r="L18" s="549">
        <v>0</v>
      </c>
      <c r="M18" s="551"/>
      <c r="N18" s="551"/>
      <c r="O18" s="551"/>
      <c r="P18" s="551"/>
      <c r="Q18" s="551"/>
      <c r="R18" s="551"/>
      <c r="S18" s="551"/>
      <c r="T18" s="551"/>
      <c r="U18" s="551"/>
      <c r="V18" s="551"/>
      <c r="W18" s="551"/>
      <c r="X18" s="551"/>
      <c r="Y18" s="551"/>
      <c r="Z18" s="551"/>
      <c r="AA18" s="551"/>
      <c r="AB18" s="551"/>
      <c r="AC18" s="551"/>
      <c r="AD18" s="551"/>
      <c r="AE18" s="551"/>
      <c r="AF18" s="551"/>
      <c r="AG18" s="551"/>
      <c r="AH18" s="551"/>
      <c r="AI18" s="551"/>
      <c r="AJ18" s="551"/>
      <c r="AK18" s="551"/>
      <c r="AL18" s="551"/>
      <c r="AM18" s="551"/>
      <c r="AN18" s="551"/>
      <c r="AO18" s="551"/>
      <c r="AP18" s="551"/>
      <c r="AQ18" s="551"/>
      <c r="AR18" s="551"/>
      <c r="AS18" s="551"/>
      <c r="AT18" s="551"/>
    </row>
    <row r="19" spans="1:46">
      <c r="A19" s="378">
        <v>13</v>
      </c>
      <c r="B19" s="391" t="s">
        <v>526</v>
      </c>
      <c r="C19" s="555">
        <v>55116495.451912358</v>
      </c>
      <c r="D19" s="549">
        <v>54457919.082218997</v>
      </c>
      <c r="E19" s="549">
        <v>658576.36969335994</v>
      </c>
      <c r="F19" s="549">
        <v>0</v>
      </c>
      <c r="G19" s="549">
        <v>0</v>
      </c>
      <c r="H19" s="555">
        <v>133291.849066</v>
      </c>
      <c r="I19" s="549">
        <v>120951.39563</v>
      </c>
      <c r="J19" s="549">
        <v>12340.453436</v>
      </c>
      <c r="K19" s="549">
        <v>0</v>
      </c>
      <c r="L19" s="549">
        <v>0</v>
      </c>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1"/>
      <c r="AK19" s="551"/>
      <c r="AL19" s="551"/>
      <c r="AM19" s="551"/>
      <c r="AN19" s="551"/>
      <c r="AO19" s="551"/>
      <c r="AP19" s="551"/>
      <c r="AQ19" s="551"/>
      <c r="AR19" s="551"/>
      <c r="AS19" s="551"/>
      <c r="AT19" s="551"/>
    </row>
    <row r="20" spans="1:46">
      <c r="A20" s="378">
        <v>14</v>
      </c>
      <c r="B20" s="391" t="s">
        <v>527</v>
      </c>
      <c r="C20" s="555">
        <v>81462574.397926167</v>
      </c>
      <c r="D20" s="549">
        <v>54075052.677953199</v>
      </c>
      <c r="E20" s="549">
        <v>21989105.759203602</v>
      </c>
      <c r="F20" s="549">
        <v>4732074.3111786004</v>
      </c>
      <c r="G20" s="549">
        <v>666341.64959077002</v>
      </c>
      <c r="H20" s="555">
        <v>4771095.69554877</v>
      </c>
      <c r="I20" s="549">
        <v>184458.96979900001</v>
      </c>
      <c r="J20" s="549">
        <v>1337655.5710839999</v>
      </c>
      <c r="K20" s="549">
        <v>2608775.2542750002</v>
      </c>
      <c r="L20" s="549">
        <v>640205.90039077005</v>
      </c>
      <c r="M20" s="551"/>
      <c r="N20" s="551"/>
      <c r="O20" s="551"/>
      <c r="P20" s="551"/>
      <c r="Q20" s="551"/>
      <c r="R20" s="551"/>
      <c r="S20" s="551"/>
      <c r="T20" s="551"/>
      <c r="U20" s="551"/>
      <c r="V20" s="551"/>
      <c r="W20" s="551"/>
      <c r="X20" s="551"/>
      <c r="Y20" s="551"/>
      <c r="Z20" s="551"/>
      <c r="AA20" s="551"/>
      <c r="AB20" s="551"/>
      <c r="AC20" s="551"/>
      <c r="AD20" s="551"/>
      <c r="AE20" s="551"/>
      <c r="AF20" s="551"/>
      <c r="AG20" s="551"/>
      <c r="AH20" s="551"/>
      <c r="AI20" s="551"/>
      <c r="AJ20" s="551"/>
      <c r="AK20" s="551"/>
      <c r="AL20" s="551"/>
      <c r="AM20" s="551"/>
      <c r="AN20" s="551"/>
      <c r="AO20" s="551"/>
      <c r="AP20" s="551"/>
      <c r="AQ20" s="551"/>
      <c r="AR20" s="551"/>
      <c r="AS20" s="551"/>
      <c r="AT20" s="551"/>
    </row>
    <row r="21" spans="1:46">
      <c r="A21" s="378">
        <v>15</v>
      </c>
      <c r="B21" s="391" t="s">
        <v>528</v>
      </c>
      <c r="C21" s="555">
        <v>13559896.541341169</v>
      </c>
      <c r="D21" s="549">
        <v>12209796.6487712</v>
      </c>
      <c r="E21" s="549">
        <v>1269057.36161797</v>
      </c>
      <c r="F21" s="549">
        <v>81042.530952000001</v>
      </c>
      <c r="G21" s="549">
        <v>0</v>
      </c>
      <c r="H21" s="555">
        <v>112199.49303</v>
      </c>
      <c r="I21" s="549">
        <v>23460.753927999998</v>
      </c>
      <c r="J21" s="549">
        <v>58378.203886000003</v>
      </c>
      <c r="K21" s="549">
        <v>30360.535216</v>
      </c>
      <c r="L21" s="549">
        <v>0</v>
      </c>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row>
    <row r="22" spans="1:46">
      <c r="A22" s="378">
        <v>16</v>
      </c>
      <c r="B22" s="391" t="s">
        <v>529</v>
      </c>
      <c r="C22" s="555">
        <v>1079116.70285</v>
      </c>
      <c r="D22" s="549">
        <v>1079116.70285</v>
      </c>
      <c r="E22" s="549">
        <v>0</v>
      </c>
      <c r="F22" s="549">
        <v>0</v>
      </c>
      <c r="G22" s="549">
        <v>0</v>
      </c>
      <c r="H22" s="555">
        <v>7967.7291500000001</v>
      </c>
      <c r="I22" s="549">
        <v>7967.7291500000001</v>
      </c>
      <c r="J22" s="549">
        <v>0</v>
      </c>
      <c r="K22" s="549">
        <v>0</v>
      </c>
      <c r="L22" s="549">
        <v>0</v>
      </c>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row>
    <row r="23" spans="1:46">
      <c r="A23" s="378">
        <v>17</v>
      </c>
      <c r="B23" s="391" t="s">
        <v>530</v>
      </c>
      <c r="C23" s="555">
        <v>1369227.0109679999</v>
      </c>
      <c r="D23" s="549">
        <v>1369227.0109679999</v>
      </c>
      <c r="E23" s="549">
        <v>0</v>
      </c>
      <c r="F23" s="549">
        <v>0</v>
      </c>
      <c r="G23" s="549">
        <v>0</v>
      </c>
      <c r="H23" s="555">
        <v>3881.3852000000002</v>
      </c>
      <c r="I23" s="549">
        <v>3881.3852000000002</v>
      </c>
      <c r="J23" s="549">
        <v>0</v>
      </c>
      <c r="K23" s="549">
        <v>0</v>
      </c>
      <c r="L23" s="549">
        <v>0</v>
      </c>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row>
    <row r="24" spans="1:46">
      <c r="A24" s="378">
        <v>18</v>
      </c>
      <c r="B24" s="391" t="s">
        <v>531</v>
      </c>
      <c r="C24" s="555">
        <v>1262255.6449849999</v>
      </c>
      <c r="D24" s="549">
        <v>1262255.6449849999</v>
      </c>
      <c r="E24" s="549">
        <v>0</v>
      </c>
      <c r="F24" s="549">
        <v>0</v>
      </c>
      <c r="G24" s="549">
        <v>0</v>
      </c>
      <c r="H24" s="555">
        <v>14899.945693</v>
      </c>
      <c r="I24" s="549">
        <v>14899.945693</v>
      </c>
      <c r="J24" s="549">
        <v>0</v>
      </c>
      <c r="K24" s="549">
        <v>0</v>
      </c>
      <c r="L24" s="549">
        <v>0</v>
      </c>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1"/>
      <c r="AK24" s="551"/>
      <c r="AL24" s="551"/>
      <c r="AM24" s="551"/>
      <c r="AN24" s="551"/>
      <c r="AO24" s="551"/>
      <c r="AP24" s="551"/>
      <c r="AQ24" s="551"/>
      <c r="AR24" s="551"/>
      <c r="AS24" s="551"/>
      <c r="AT24" s="551"/>
    </row>
    <row r="25" spans="1:46">
      <c r="A25" s="378">
        <v>19</v>
      </c>
      <c r="B25" s="391" t="s">
        <v>532</v>
      </c>
      <c r="C25" s="555">
        <v>10872780.20576</v>
      </c>
      <c r="D25" s="549">
        <v>10872780.20576</v>
      </c>
      <c r="E25" s="549">
        <v>0</v>
      </c>
      <c r="F25" s="549">
        <v>0</v>
      </c>
      <c r="G25" s="549">
        <v>0</v>
      </c>
      <c r="H25" s="555">
        <v>6011.4994120000001</v>
      </c>
      <c r="I25" s="549">
        <v>6011.4994120000001</v>
      </c>
      <c r="J25" s="549">
        <v>0</v>
      </c>
      <c r="K25" s="549">
        <v>0</v>
      </c>
      <c r="L25" s="549">
        <v>0</v>
      </c>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row>
    <row r="26" spans="1:46">
      <c r="A26" s="378">
        <v>20</v>
      </c>
      <c r="B26" s="391" t="s">
        <v>533</v>
      </c>
      <c r="C26" s="555">
        <v>39112225.974223703</v>
      </c>
      <c r="D26" s="549">
        <v>38433251.345283702</v>
      </c>
      <c r="E26" s="549">
        <v>678974.62893999997</v>
      </c>
      <c r="F26" s="549">
        <v>0</v>
      </c>
      <c r="G26" s="549">
        <v>0</v>
      </c>
      <c r="H26" s="555">
        <v>82806.012465000007</v>
      </c>
      <c r="I26" s="549">
        <v>82356.002429</v>
      </c>
      <c r="J26" s="549">
        <v>450.01003600000001</v>
      </c>
      <c r="K26" s="549">
        <v>0</v>
      </c>
      <c r="L26" s="549">
        <v>0</v>
      </c>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row>
    <row r="27" spans="1:46">
      <c r="A27" s="378">
        <v>21</v>
      </c>
      <c r="B27" s="391" t="s">
        <v>534</v>
      </c>
      <c r="C27" s="555">
        <v>36820802.063207462</v>
      </c>
      <c r="D27" s="549">
        <v>36711559.920261897</v>
      </c>
      <c r="E27" s="549">
        <v>52966.15266372</v>
      </c>
      <c r="F27" s="549">
        <v>56275.990281840001</v>
      </c>
      <c r="G27" s="549">
        <v>0</v>
      </c>
      <c r="H27" s="555">
        <v>149442.81354500001</v>
      </c>
      <c r="I27" s="549">
        <v>124890.638741</v>
      </c>
      <c r="J27" s="549">
        <v>4236.6790799999999</v>
      </c>
      <c r="K27" s="549">
        <v>20315.495724</v>
      </c>
      <c r="L27" s="549">
        <v>0</v>
      </c>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row r="28" spans="1:46">
      <c r="A28" s="378">
        <v>22</v>
      </c>
      <c r="B28" s="391" t="s">
        <v>535</v>
      </c>
      <c r="C28" s="555">
        <v>5077814.6686260002</v>
      </c>
      <c r="D28" s="549">
        <v>5077814.6686260002</v>
      </c>
      <c r="E28" s="549">
        <v>0</v>
      </c>
      <c r="F28" s="549">
        <v>0</v>
      </c>
      <c r="G28" s="549">
        <v>0</v>
      </c>
      <c r="H28" s="555">
        <v>15423.239266</v>
      </c>
      <c r="I28" s="549">
        <v>15423.239266</v>
      </c>
      <c r="J28" s="549">
        <v>0</v>
      </c>
      <c r="K28" s="549">
        <v>0</v>
      </c>
      <c r="L28" s="549">
        <v>0</v>
      </c>
      <c r="M28" s="551"/>
      <c r="N28" s="551"/>
      <c r="O28" s="551"/>
      <c r="P28" s="551"/>
      <c r="Q28" s="551"/>
      <c r="R28" s="551"/>
      <c r="S28" s="551"/>
      <c r="T28" s="551"/>
      <c r="U28" s="551"/>
      <c r="V28" s="551"/>
      <c r="W28" s="551"/>
      <c r="X28" s="551"/>
      <c r="Y28" s="551"/>
      <c r="Z28" s="551"/>
      <c r="AA28" s="551"/>
      <c r="AB28" s="551"/>
      <c r="AC28" s="551"/>
      <c r="AD28" s="551"/>
      <c r="AE28" s="551"/>
      <c r="AF28" s="551"/>
      <c r="AG28" s="551"/>
      <c r="AH28" s="551"/>
      <c r="AI28" s="551"/>
      <c r="AJ28" s="551"/>
      <c r="AK28" s="551"/>
      <c r="AL28" s="551"/>
      <c r="AM28" s="551"/>
      <c r="AN28" s="551"/>
      <c r="AO28" s="551"/>
      <c r="AP28" s="551"/>
      <c r="AQ28" s="551"/>
      <c r="AR28" s="551"/>
      <c r="AS28" s="551"/>
      <c r="AT28" s="551"/>
    </row>
    <row r="29" spans="1:46">
      <c r="A29" s="378">
        <v>23</v>
      </c>
      <c r="B29" s="391" t="s">
        <v>536</v>
      </c>
      <c r="C29" s="555">
        <v>129647142.726414</v>
      </c>
      <c r="D29" s="549">
        <v>115480192.616263</v>
      </c>
      <c r="E29" s="549">
        <v>5744121.1671407903</v>
      </c>
      <c r="F29" s="549">
        <v>8422828.9430101905</v>
      </c>
      <c r="G29" s="549">
        <v>0</v>
      </c>
      <c r="H29" s="555">
        <v>6614659.898914</v>
      </c>
      <c r="I29" s="549">
        <v>447151.59380600002</v>
      </c>
      <c r="J29" s="549">
        <v>424753.51880299998</v>
      </c>
      <c r="K29" s="549">
        <v>5742754.7863050001</v>
      </c>
      <c r="L29" s="549">
        <v>0</v>
      </c>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1"/>
      <c r="AK29" s="551"/>
      <c r="AL29" s="551"/>
      <c r="AM29" s="551"/>
      <c r="AN29" s="551"/>
      <c r="AO29" s="551"/>
      <c r="AP29" s="551"/>
      <c r="AQ29" s="551"/>
      <c r="AR29" s="551"/>
      <c r="AS29" s="551"/>
      <c r="AT29" s="551"/>
    </row>
    <row r="30" spans="1:46">
      <c r="A30" s="378">
        <v>24</v>
      </c>
      <c r="B30" s="391" t="s">
        <v>537</v>
      </c>
      <c r="C30" s="555">
        <v>36638928.587919988</v>
      </c>
      <c r="D30" s="549">
        <v>33271752.695162099</v>
      </c>
      <c r="E30" s="549">
        <v>1806732.7219316601</v>
      </c>
      <c r="F30" s="549">
        <v>1560443.17082623</v>
      </c>
      <c r="G30" s="549">
        <v>0</v>
      </c>
      <c r="H30" s="555">
        <v>588646.79183800006</v>
      </c>
      <c r="I30" s="549">
        <v>168656.40483000001</v>
      </c>
      <c r="J30" s="549">
        <v>65332.429781999999</v>
      </c>
      <c r="K30" s="549">
        <v>354657.95722600003</v>
      </c>
      <c r="L30" s="549">
        <v>0</v>
      </c>
      <c r="M30" s="551"/>
      <c r="N30" s="551"/>
      <c r="O30" s="551"/>
      <c r="P30" s="551"/>
      <c r="Q30" s="551"/>
      <c r="R30" s="551"/>
      <c r="S30" s="551"/>
      <c r="T30" s="551"/>
      <c r="U30" s="551"/>
      <c r="V30" s="551"/>
      <c r="W30" s="551"/>
      <c r="X30" s="551"/>
      <c r="Y30" s="551"/>
      <c r="Z30" s="551"/>
      <c r="AA30" s="551"/>
      <c r="AB30" s="551"/>
      <c r="AC30" s="551"/>
      <c r="AD30" s="551"/>
      <c r="AE30" s="551"/>
      <c r="AF30" s="551"/>
      <c r="AG30" s="551"/>
      <c r="AH30" s="551"/>
      <c r="AI30" s="551"/>
      <c r="AJ30" s="551"/>
      <c r="AK30" s="551"/>
      <c r="AL30" s="551"/>
      <c r="AM30" s="551"/>
      <c r="AN30" s="551"/>
      <c r="AO30" s="551"/>
      <c r="AP30" s="551"/>
      <c r="AQ30" s="551"/>
      <c r="AR30" s="551"/>
      <c r="AS30" s="551"/>
      <c r="AT30" s="551"/>
    </row>
    <row r="31" spans="1:46">
      <c r="A31" s="378">
        <v>25</v>
      </c>
      <c r="B31" s="391" t="s">
        <v>538</v>
      </c>
      <c r="C31" s="555">
        <v>4441505.2908331593</v>
      </c>
      <c r="D31" s="549">
        <v>4417435.5017569996</v>
      </c>
      <c r="E31" s="549">
        <v>24069.789076159999</v>
      </c>
      <c r="F31" s="549">
        <v>0</v>
      </c>
      <c r="G31" s="549">
        <v>0</v>
      </c>
      <c r="H31" s="555">
        <v>36917.006984</v>
      </c>
      <c r="I31" s="549">
        <v>34887.810360000003</v>
      </c>
      <c r="J31" s="549">
        <v>2029.1966239999999</v>
      </c>
      <c r="K31" s="549">
        <v>0</v>
      </c>
      <c r="L31" s="549">
        <v>0</v>
      </c>
      <c r="M31" s="551"/>
      <c r="N31" s="551"/>
      <c r="O31" s="551"/>
      <c r="P31" s="551"/>
      <c r="Q31" s="551"/>
      <c r="R31" s="551"/>
      <c r="S31" s="551"/>
      <c r="T31" s="551"/>
      <c r="U31" s="551"/>
      <c r="V31" s="551"/>
      <c r="W31" s="551"/>
      <c r="X31" s="551"/>
      <c r="Y31" s="551"/>
      <c r="Z31" s="551"/>
      <c r="AA31" s="551"/>
      <c r="AB31" s="551"/>
      <c r="AC31" s="551"/>
      <c r="AD31" s="551"/>
      <c r="AE31" s="551"/>
      <c r="AF31" s="551"/>
      <c r="AG31" s="551"/>
      <c r="AH31" s="551"/>
      <c r="AI31" s="551"/>
      <c r="AJ31" s="551"/>
      <c r="AK31" s="551"/>
      <c r="AL31" s="551"/>
      <c r="AM31" s="551"/>
      <c r="AN31" s="551"/>
      <c r="AO31" s="551"/>
      <c r="AP31" s="551"/>
      <c r="AQ31" s="551"/>
      <c r="AR31" s="551"/>
      <c r="AS31" s="551"/>
      <c r="AT31" s="551"/>
    </row>
    <row r="32" spans="1:46">
      <c r="A32" s="378">
        <v>26</v>
      </c>
      <c r="B32" s="391" t="s">
        <v>594</v>
      </c>
      <c r="C32" s="555">
        <v>49166166.193948187</v>
      </c>
      <c r="D32" s="549">
        <v>47416168.779741399</v>
      </c>
      <c r="E32" s="549">
        <v>844744.12280927005</v>
      </c>
      <c r="F32" s="549">
        <v>905253.29139751999</v>
      </c>
      <c r="G32" s="549">
        <v>0</v>
      </c>
      <c r="H32" s="555">
        <v>1062556.02939</v>
      </c>
      <c r="I32" s="549">
        <v>642871.84682700003</v>
      </c>
      <c r="J32" s="549">
        <v>78786.717151000004</v>
      </c>
      <c r="K32" s="549">
        <v>340897.46541199996</v>
      </c>
      <c r="L32" s="549">
        <v>0</v>
      </c>
      <c r="M32" s="551"/>
      <c r="N32" s="551"/>
      <c r="O32" s="551"/>
      <c r="P32" s="551"/>
      <c r="Q32" s="551"/>
      <c r="R32" s="551"/>
      <c r="S32" s="551"/>
      <c r="T32" s="551"/>
      <c r="U32" s="551"/>
      <c r="V32" s="551"/>
      <c r="W32" s="551"/>
      <c r="X32" s="551"/>
      <c r="Y32" s="551"/>
      <c r="Z32" s="551"/>
      <c r="AA32" s="551"/>
      <c r="AB32" s="551"/>
      <c r="AC32" s="551"/>
      <c r="AD32" s="551"/>
      <c r="AE32" s="551"/>
      <c r="AF32" s="551"/>
      <c r="AG32" s="551"/>
      <c r="AH32" s="551"/>
      <c r="AI32" s="551"/>
      <c r="AJ32" s="551"/>
      <c r="AK32" s="551"/>
      <c r="AL32" s="551"/>
      <c r="AM32" s="551"/>
      <c r="AN32" s="551"/>
      <c r="AO32" s="551"/>
      <c r="AP32" s="551"/>
      <c r="AQ32" s="551"/>
      <c r="AR32" s="551"/>
      <c r="AS32" s="551"/>
      <c r="AT32" s="551"/>
    </row>
    <row r="33" spans="1:46">
      <c r="A33" s="378">
        <v>27</v>
      </c>
      <c r="B33" s="436" t="s">
        <v>66</v>
      </c>
      <c r="C33" s="556">
        <v>1134880382.1255565</v>
      </c>
      <c r="D33" s="556">
        <v>1059971386.5850259</v>
      </c>
      <c r="E33" s="556">
        <v>41820144.735082321</v>
      </c>
      <c r="F33" s="556">
        <v>32422509.15585706</v>
      </c>
      <c r="G33" s="556">
        <v>666341.64959077002</v>
      </c>
      <c r="H33" s="556">
        <v>26283326.783983774</v>
      </c>
      <c r="I33" s="556">
        <v>4046218.7624970009</v>
      </c>
      <c r="J33" s="556">
        <v>2349257.9859060002</v>
      </c>
      <c r="K33" s="556">
        <v>19247644.135189999</v>
      </c>
      <c r="L33" s="556">
        <v>640205.90039077005</v>
      </c>
      <c r="M33" s="551"/>
      <c r="N33" s="551"/>
      <c r="O33" s="551"/>
      <c r="P33" s="551"/>
      <c r="Q33" s="551"/>
      <c r="R33" s="551"/>
      <c r="S33" s="551"/>
      <c r="T33" s="551"/>
      <c r="U33" s="551"/>
      <c r="V33" s="551"/>
      <c r="W33" s="551"/>
      <c r="X33" s="551"/>
      <c r="Y33" s="551"/>
      <c r="Z33" s="551"/>
      <c r="AA33" s="551"/>
      <c r="AB33" s="551"/>
      <c r="AC33" s="551"/>
      <c r="AD33" s="551"/>
      <c r="AE33" s="551"/>
      <c r="AF33" s="551"/>
      <c r="AG33" s="551"/>
      <c r="AH33" s="551"/>
      <c r="AI33" s="551"/>
      <c r="AJ33" s="551"/>
      <c r="AK33" s="551"/>
      <c r="AL33" s="551"/>
      <c r="AM33" s="551"/>
      <c r="AN33" s="551"/>
      <c r="AO33" s="551"/>
      <c r="AP33" s="551"/>
      <c r="AQ33" s="551"/>
      <c r="AR33" s="551"/>
      <c r="AS33" s="551"/>
      <c r="AT33" s="551"/>
    </row>
    <row r="34" spans="1:46">
      <c r="C34" s="551"/>
      <c r="H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1"/>
      <c r="AL34" s="551"/>
      <c r="AM34" s="551"/>
      <c r="AN34" s="551"/>
      <c r="AO34" s="551"/>
      <c r="AP34" s="551"/>
      <c r="AQ34" s="551"/>
      <c r="AR34" s="551"/>
      <c r="AS34" s="551"/>
      <c r="AT34" s="551"/>
    </row>
    <row r="35" spans="1:46">
      <c r="B35" s="435"/>
      <c r="C35" s="435"/>
      <c r="M35" s="551"/>
      <c r="N35" s="551"/>
      <c r="O35" s="551"/>
      <c r="P35" s="551"/>
      <c r="Q35" s="551"/>
      <c r="R35" s="551"/>
      <c r="S35" s="551"/>
      <c r="T35" s="551"/>
      <c r="U35" s="551"/>
      <c r="V35" s="551"/>
      <c r="W35" s="551"/>
      <c r="X35" s="551"/>
      <c r="Y35" s="551"/>
      <c r="Z35" s="551"/>
      <c r="AA35" s="551"/>
      <c r="AB35" s="551"/>
      <c r="AC35" s="551"/>
      <c r="AD35" s="551"/>
      <c r="AE35" s="551"/>
      <c r="AF35" s="551"/>
      <c r="AG35" s="551"/>
      <c r="AH35" s="551"/>
      <c r="AI35" s="551"/>
      <c r="AJ35" s="551"/>
      <c r="AK35" s="551"/>
      <c r="AL35" s="551"/>
      <c r="AM35" s="551"/>
      <c r="AN35" s="551"/>
      <c r="AO35" s="551"/>
      <c r="AP35" s="551"/>
      <c r="AQ35" s="551"/>
      <c r="AR35" s="551"/>
      <c r="AS35" s="551"/>
      <c r="AT35" s="551"/>
    </row>
    <row r="36" spans="1:46">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551"/>
      <c r="AJ36" s="551"/>
      <c r="AK36" s="551"/>
      <c r="AL36" s="551"/>
      <c r="AM36" s="551"/>
      <c r="AN36" s="551"/>
      <c r="AO36" s="551"/>
      <c r="AP36" s="551"/>
      <c r="AQ36" s="551"/>
      <c r="AR36" s="551"/>
      <c r="AS36" s="551"/>
      <c r="AT36" s="551"/>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5"/>
  <sheetViews>
    <sheetView showGridLines="0" topLeftCell="B1" zoomScaleNormal="100" workbookViewId="0">
      <selection activeCell="B19" sqref="B19"/>
    </sheetView>
  </sheetViews>
  <sheetFormatPr defaultColWidth="8.7109375" defaultRowHeight="12"/>
  <cols>
    <col min="1" max="1" width="13.7109375" style="317" bestFit="1" customWidth="1"/>
    <col min="2" max="2" width="83.7109375" style="317" customWidth="1"/>
    <col min="3" max="3" width="19.5703125" style="317" bestFit="1" customWidth="1"/>
    <col min="4" max="4" width="27.28515625" style="317" bestFit="1" customWidth="1"/>
    <col min="5" max="5" width="24.5703125" style="317" bestFit="1" customWidth="1"/>
    <col min="6" max="6" width="26.5703125" style="317" bestFit="1" customWidth="1"/>
    <col min="7" max="7" width="19.5703125" style="317" bestFit="1" customWidth="1"/>
    <col min="8" max="8" width="27" style="317" bestFit="1" customWidth="1"/>
    <col min="9" max="9" width="24.140625" style="317" bestFit="1" customWidth="1"/>
    <col min="10" max="10" width="19.5703125" style="317" bestFit="1" customWidth="1"/>
    <col min="11" max="11" width="22.85546875" style="317" bestFit="1" customWidth="1"/>
    <col min="12" max="16384" width="8.7109375" style="317"/>
  </cols>
  <sheetData>
    <row r="1" spans="1:11" s="311" customFormat="1" ht="13.5">
      <c r="A1" s="310" t="s">
        <v>108</v>
      </c>
      <c r="B1" s="247" t="str">
        <f>Info!C2</f>
        <v>ს.ს "პროკრედიტ ბანკი"</v>
      </c>
      <c r="C1" s="388"/>
      <c r="D1" s="388"/>
      <c r="E1" s="388"/>
      <c r="F1" s="388"/>
      <c r="G1" s="388"/>
      <c r="H1" s="388"/>
      <c r="I1" s="388"/>
      <c r="J1" s="388"/>
      <c r="K1" s="388"/>
    </row>
    <row r="2" spans="1:11" s="311" customFormat="1" ht="12.75">
      <c r="A2" s="310" t="s">
        <v>109</v>
      </c>
      <c r="B2" s="313">
        <f>'1. key ratios'!B2</f>
        <v>45107</v>
      </c>
      <c r="C2" s="388"/>
      <c r="D2" s="388"/>
      <c r="E2" s="388"/>
      <c r="F2" s="388"/>
      <c r="G2" s="388"/>
      <c r="H2" s="388"/>
      <c r="I2" s="388"/>
      <c r="J2" s="388"/>
      <c r="K2" s="388"/>
    </row>
    <row r="3" spans="1:11" s="311" customFormat="1" ht="12.75">
      <c r="A3" s="312" t="s">
        <v>595</v>
      </c>
      <c r="B3" s="388"/>
      <c r="C3" s="388"/>
      <c r="D3" s="388"/>
      <c r="E3" s="388"/>
      <c r="F3" s="388"/>
      <c r="G3" s="388"/>
      <c r="H3" s="388"/>
      <c r="I3" s="388"/>
      <c r="J3" s="388"/>
      <c r="K3" s="388"/>
    </row>
    <row r="4" spans="1:11">
      <c r="A4" s="440"/>
      <c r="B4" s="440"/>
      <c r="C4" s="439" t="s">
        <v>499</v>
      </c>
      <c r="D4" s="439" t="s">
        <v>500</v>
      </c>
      <c r="E4" s="439" t="s">
        <v>501</v>
      </c>
      <c r="F4" s="439" t="s">
        <v>502</v>
      </c>
      <c r="G4" s="439" t="s">
        <v>503</v>
      </c>
      <c r="H4" s="439" t="s">
        <v>504</v>
      </c>
      <c r="I4" s="439" t="s">
        <v>505</v>
      </c>
      <c r="J4" s="439" t="s">
        <v>506</v>
      </c>
      <c r="K4" s="439" t="s">
        <v>507</v>
      </c>
    </row>
    <row r="5" spans="1:11" ht="91.5" customHeight="1">
      <c r="A5" s="883" t="s">
        <v>973</v>
      </c>
      <c r="B5" s="884"/>
      <c r="C5" s="438" t="s">
        <v>596</v>
      </c>
      <c r="D5" s="438" t="s">
        <v>589</v>
      </c>
      <c r="E5" s="438" t="s">
        <v>590</v>
      </c>
      <c r="F5" s="438" t="s">
        <v>900</v>
      </c>
      <c r="G5" s="438" t="s">
        <v>597</v>
      </c>
      <c r="H5" s="438" t="s">
        <v>598</v>
      </c>
      <c r="I5" s="438" t="s">
        <v>599</v>
      </c>
      <c r="J5" s="438" t="s">
        <v>600</v>
      </c>
      <c r="K5" s="438" t="s">
        <v>601</v>
      </c>
    </row>
    <row r="6" spans="1:11" ht="12.75">
      <c r="A6" s="378">
        <v>1</v>
      </c>
      <c r="B6" s="378" t="s">
        <v>602</v>
      </c>
      <c r="C6" s="726">
        <v>10575295.7651</v>
      </c>
      <c r="D6" s="726">
        <v>16683493.529999999</v>
      </c>
      <c r="E6" s="726">
        <v>67577652.2588</v>
      </c>
      <c r="F6" s="726">
        <v>0</v>
      </c>
      <c r="G6" s="726">
        <v>909927406.92820001</v>
      </c>
      <c r="H6" s="726">
        <v>0</v>
      </c>
      <c r="I6" s="726">
        <v>59714061.829899997</v>
      </c>
      <c r="J6" s="726">
        <v>57033024.087399997</v>
      </c>
      <c r="K6" s="726">
        <v>13369447.729299948</v>
      </c>
    </row>
    <row r="7" spans="1:11" ht="12.75">
      <c r="A7" s="378">
        <v>2</v>
      </c>
      <c r="B7" s="378" t="s">
        <v>603</v>
      </c>
      <c r="C7" s="726"/>
      <c r="D7" s="726"/>
      <c r="E7" s="726"/>
      <c r="F7" s="726"/>
      <c r="G7" s="726"/>
      <c r="H7" s="726"/>
      <c r="I7" s="726"/>
      <c r="J7" s="726"/>
      <c r="K7" s="726"/>
    </row>
    <row r="8" spans="1:11" ht="12.75">
      <c r="A8" s="378">
        <v>3</v>
      </c>
      <c r="B8" s="378" t="s">
        <v>567</v>
      </c>
      <c r="C8" s="726">
        <v>1724659.6861</v>
      </c>
      <c r="D8" s="726">
        <v>0</v>
      </c>
      <c r="E8" s="726">
        <v>0</v>
      </c>
      <c r="F8" s="726">
        <v>0</v>
      </c>
      <c r="G8" s="726">
        <v>65031351.215005003</v>
      </c>
      <c r="H8" s="726">
        <v>0</v>
      </c>
      <c r="I8" s="726">
        <v>11090692.420495</v>
      </c>
      <c r="J8" s="726">
        <v>27553241.602194</v>
      </c>
      <c r="K8" s="726">
        <v>47295569.383771002</v>
      </c>
    </row>
    <row r="9" spans="1:11" ht="12.75">
      <c r="A9" s="378">
        <v>4</v>
      </c>
      <c r="B9" s="397" t="s">
        <v>899</v>
      </c>
      <c r="C9" s="728">
        <v>0</v>
      </c>
      <c r="D9" s="728">
        <v>93264.37</v>
      </c>
      <c r="E9" s="728">
        <v>185622.26</v>
      </c>
      <c r="F9" s="728">
        <v>0</v>
      </c>
      <c r="G9" s="728">
        <v>19395361.910700001</v>
      </c>
      <c r="H9" s="728">
        <v>0</v>
      </c>
      <c r="I9" s="728">
        <v>7544783.6885000002</v>
      </c>
      <c r="J9" s="728">
        <v>5403183.6442</v>
      </c>
      <c r="K9" s="726">
        <v>466634.93204783276</v>
      </c>
    </row>
    <row r="10" spans="1:11" ht="12.75">
      <c r="A10" s="378">
        <v>5</v>
      </c>
      <c r="B10" s="397" t="s">
        <v>898</v>
      </c>
      <c r="C10" s="728"/>
      <c r="D10" s="728"/>
      <c r="E10" s="728"/>
      <c r="F10" s="728"/>
      <c r="G10" s="728"/>
      <c r="H10" s="728"/>
      <c r="I10" s="728"/>
      <c r="J10" s="728"/>
      <c r="K10" s="726">
        <f t="shared" ref="K10:K11" si="0">SUM(C10:J10)</f>
        <v>0</v>
      </c>
    </row>
    <row r="11" spans="1:11" ht="12.75">
      <c r="A11" s="378">
        <v>6</v>
      </c>
      <c r="B11" s="397" t="s">
        <v>897</v>
      </c>
      <c r="C11" s="728"/>
      <c r="D11" s="728"/>
      <c r="E11" s="728"/>
      <c r="F11" s="728"/>
      <c r="G11" s="728"/>
      <c r="H11" s="728"/>
      <c r="I11" s="728"/>
      <c r="J11" s="728"/>
      <c r="K11" s="726">
        <f t="shared" si="0"/>
        <v>0</v>
      </c>
    </row>
    <row r="12" spans="1:11">
      <c r="C12" s="562"/>
      <c r="D12" s="562"/>
      <c r="E12" s="562"/>
      <c r="F12" s="562"/>
      <c r="G12" s="562"/>
      <c r="H12" s="562"/>
      <c r="I12" s="562"/>
      <c r="J12" s="562"/>
      <c r="K12" s="562"/>
    </row>
    <row r="13" spans="1:11" ht="15">
      <c r="B13" s="437"/>
      <c r="C13" s="562"/>
      <c r="D13" s="562"/>
      <c r="E13" s="562"/>
      <c r="F13" s="562"/>
      <c r="G13" s="562"/>
      <c r="H13" s="562"/>
      <c r="I13" s="562"/>
      <c r="J13" s="562"/>
      <c r="K13" s="562"/>
    </row>
    <row r="14" spans="1:11">
      <c r="C14" s="562"/>
      <c r="D14" s="562"/>
      <c r="E14" s="562"/>
      <c r="F14" s="562"/>
      <c r="G14" s="562"/>
      <c r="H14" s="562"/>
      <c r="I14" s="562"/>
      <c r="J14" s="562"/>
      <c r="K14" s="562"/>
    </row>
    <row r="15" spans="1:11">
      <c r="C15" s="562"/>
      <c r="D15" s="562"/>
      <c r="E15" s="562"/>
      <c r="F15" s="562"/>
      <c r="G15" s="562"/>
      <c r="H15" s="562"/>
      <c r="I15" s="562"/>
      <c r="J15" s="562"/>
      <c r="K15" s="562"/>
    </row>
    <row r="16" spans="1:11">
      <c r="C16" s="562"/>
      <c r="D16" s="562"/>
      <c r="E16" s="562"/>
      <c r="F16" s="562"/>
      <c r="G16" s="562"/>
      <c r="H16" s="562"/>
      <c r="I16" s="562"/>
      <c r="J16" s="562"/>
      <c r="K16" s="562"/>
    </row>
    <row r="17" spans="3:11">
      <c r="C17" s="562"/>
      <c r="D17" s="562"/>
      <c r="E17" s="562"/>
      <c r="F17" s="562"/>
      <c r="G17" s="562"/>
      <c r="H17" s="562"/>
      <c r="I17" s="562"/>
      <c r="J17" s="562"/>
      <c r="K17" s="562"/>
    </row>
    <row r="18" spans="3:11">
      <c r="C18" s="562"/>
      <c r="D18" s="562"/>
      <c r="E18" s="562"/>
      <c r="F18" s="562"/>
      <c r="G18" s="562"/>
      <c r="H18" s="562"/>
      <c r="I18" s="562"/>
      <c r="J18" s="562"/>
      <c r="K18" s="562"/>
    </row>
    <row r="19" spans="3:11">
      <c r="C19" s="562"/>
      <c r="D19" s="562"/>
      <c r="E19" s="562"/>
      <c r="F19" s="562"/>
      <c r="G19" s="562"/>
      <c r="H19" s="562"/>
      <c r="I19" s="562"/>
      <c r="J19" s="562"/>
      <c r="K19" s="562"/>
    </row>
    <row r="20" spans="3:11">
      <c r="C20" s="562"/>
      <c r="D20" s="562"/>
      <c r="E20" s="562"/>
      <c r="F20" s="562"/>
      <c r="G20" s="562"/>
      <c r="H20" s="562"/>
      <c r="I20" s="562"/>
      <c r="J20" s="562"/>
      <c r="K20" s="562"/>
    </row>
    <row r="21" spans="3:11">
      <c r="C21" s="562"/>
      <c r="D21" s="562"/>
      <c r="E21" s="562"/>
      <c r="F21" s="562"/>
      <c r="G21" s="562"/>
      <c r="H21" s="562"/>
      <c r="I21" s="562"/>
      <c r="J21" s="562"/>
      <c r="K21" s="562"/>
    </row>
    <row r="22" spans="3:11">
      <c r="C22" s="562"/>
      <c r="D22" s="562"/>
      <c r="E22" s="562"/>
      <c r="F22" s="562"/>
      <c r="G22" s="562"/>
      <c r="H22" s="562"/>
      <c r="I22" s="562"/>
      <c r="J22" s="562"/>
      <c r="K22" s="562"/>
    </row>
    <row r="23" spans="3:11">
      <c r="C23" s="562"/>
      <c r="D23" s="562"/>
      <c r="E23" s="562"/>
      <c r="F23" s="562"/>
      <c r="G23" s="562"/>
      <c r="H23" s="562"/>
      <c r="I23" s="562"/>
      <c r="J23" s="562"/>
      <c r="K23" s="562"/>
    </row>
    <row r="24" spans="3:11">
      <c r="C24" s="562"/>
      <c r="D24" s="562"/>
      <c r="E24" s="562"/>
      <c r="F24" s="562"/>
      <c r="G24" s="562"/>
      <c r="H24" s="562"/>
      <c r="I24" s="562"/>
      <c r="J24" s="562"/>
      <c r="K24" s="562"/>
    </row>
    <row r="25" spans="3:11">
      <c r="C25" s="562"/>
      <c r="D25" s="562"/>
      <c r="E25" s="562"/>
      <c r="F25" s="562"/>
      <c r="G25" s="562"/>
      <c r="H25" s="562"/>
      <c r="I25" s="562"/>
      <c r="J25" s="562"/>
      <c r="K25" s="562"/>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41"/>
  <sheetViews>
    <sheetView showGridLines="0" topLeftCell="B1" zoomScale="85" zoomScaleNormal="85" workbookViewId="0">
      <selection activeCell="Q27" sqref="Q27"/>
    </sheetView>
  </sheetViews>
  <sheetFormatPr defaultColWidth="8.7109375" defaultRowHeight="15"/>
  <cols>
    <col min="1" max="1" width="10" style="441" bestFit="1" customWidth="1"/>
    <col min="2" max="2" width="63.140625" style="441" customWidth="1"/>
    <col min="3" max="4" width="13.7109375" style="441" bestFit="1" customWidth="1"/>
    <col min="5" max="5" width="11.42578125" style="441" bestFit="1" customWidth="1"/>
    <col min="6" max="6" width="11.7109375" style="441" bestFit="1" customWidth="1"/>
    <col min="7" max="7" width="17.42578125" style="441" customWidth="1"/>
    <col min="8" max="8" width="12.85546875" style="441" customWidth="1"/>
    <col min="9" max="9" width="13.28515625" style="441" bestFit="1" customWidth="1"/>
    <col min="10" max="11" width="12.140625" style="441" bestFit="1" customWidth="1"/>
    <col min="12" max="12" width="20.28515625" style="441" customWidth="1"/>
    <col min="13" max="13" width="12.140625" style="441" bestFit="1" customWidth="1"/>
    <col min="14" max="14" width="11.7109375" style="441" bestFit="1" customWidth="1"/>
    <col min="15" max="16" width="10.5703125" style="441" bestFit="1" customWidth="1"/>
    <col min="17" max="17" width="17.85546875" style="441" customWidth="1"/>
    <col min="18" max="18" width="11.28515625" style="441" customWidth="1"/>
    <col min="19" max="21" width="20" style="441" customWidth="1"/>
    <col min="22" max="22" width="16.7109375" style="441" customWidth="1"/>
    <col min="23" max="16384" width="8.7109375" style="441"/>
  </cols>
  <sheetData>
    <row r="1" spans="1:22">
      <c r="A1" s="310" t="s">
        <v>108</v>
      </c>
      <c r="B1" s="557" t="str">
        <f>Info!C2</f>
        <v>ს.ს "პროკრედიტ ბანკი"</v>
      </c>
    </row>
    <row r="2" spans="1:22">
      <c r="A2" s="310" t="s">
        <v>109</v>
      </c>
      <c r="B2" s="558">
        <f>'1. key ratios'!B2</f>
        <v>45107</v>
      </c>
    </row>
    <row r="3" spans="1:22">
      <c r="A3" s="312" t="s">
        <v>685</v>
      </c>
      <c r="B3" s="388"/>
    </row>
    <row r="4" spans="1:22">
      <c r="A4" s="312"/>
      <c r="B4" s="388"/>
    </row>
    <row r="5" spans="1:22" ht="24" customHeight="1">
      <c r="A5" s="885" t="s">
        <v>712</v>
      </c>
      <c r="B5" s="885"/>
      <c r="C5" s="887" t="s">
        <v>902</v>
      </c>
      <c r="D5" s="887"/>
      <c r="E5" s="887"/>
      <c r="F5" s="887"/>
      <c r="G5" s="887"/>
      <c r="H5" s="887" t="s">
        <v>593</v>
      </c>
      <c r="I5" s="887"/>
      <c r="J5" s="887"/>
      <c r="K5" s="887"/>
      <c r="L5" s="887"/>
      <c r="M5" s="887" t="s">
        <v>901</v>
      </c>
      <c r="N5" s="887"/>
      <c r="O5" s="887"/>
      <c r="P5" s="887"/>
      <c r="Q5" s="887"/>
      <c r="R5" s="886" t="s">
        <v>711</v>
      </c>
      <c r="S5" s="886" t="s">
        <v>715</v>
      </c>
      <c r="T5" s="886" t="s">
        <v>714</v>
      </c>
      <c r="U5" s="886" t="s">
        <v>949</v>
      </c>
      <c r="V5" s="886" t="s">
        <v>950</v>
      </c>
    </row>
    <row r="6" spans="1:22" ht="69.75" customHeight="1">
      <c r="A6" s="885"/>
      <c r="B6" s="885"/>
      <c r="C6" s="449"/>
      <c r="D6" s="386" t="s">
        <v>887</v>
      </c>
      <c r="E6" s="386" t="s">
        <v>886</v>
      </c>
      <c r="F6" s="386" t="s">
        <v>885</v>
      </c>
      <c r="G6" s="386" t="s">
        <v>884</v>
      </c>
      <c r="H6" s="449"/>
      <c r="I6" s="386" t="s">
        <v>887</v>
      </c>
      <c r="J6" s="386" t="s">
        <v>886</v>
      </c>
      <c r="K6" s="386" t="s">
        <v>885</v>
      </c>
      <c r="L6" s="386" t="s">
        <v>884</v>
      </c>
      <c r="M6" s="449"/>
      <c r="N6" s="386" t="s">
        <v>887</v>
      </c>
      <c r="O6" s="386" t="s">
        <v>886</v>
      </c>
      <c r="P6" s="386" t="s">
        <v>885</v>
      </c>
      <c r="Q6" s="386" t="s">
        <v>884</v>
      </c>
      <c r="R6" s="886"/>
      <c r="S6" s="886"/>
      <c r="T6" s="886"/>
      <c r="U6" s="886"/>
      <c r="V6" s="886"/>
    </row>
    <row r="7" spans="1:22">
      <c r="A7" s="444">
        <v>1</v>
      </c>
      <c r="B7" s="448" t="s">
        <v>686</v>
      </c>
      <c r="C7" s="728">
        <v>1075483.2267</v>
      </c>
      <c r="D7" s="728">
        <v>1075483.2267</v>
      </c>
      <c r="E7" s="728">
        <v>0</v>
      </c>
      <c r="F7" s="728">
        <v>0</v>
      </c>
      <c r="G7" s="728"/>
      <c r="H7" s="728">
        <v>1072379.8838</v>
      </c>
      <c r="I7" s="728">
        <v>1072379.8838</v>
      </c>
      <c r="J7" s="728">
        <v>0</v>
      </c>
      <c r="K7" s="728">
        <v>0</v>
      </c>
      <c r="L7" s="728"/>
      <c r="M7" s="728">
        <v>18246.429100000001</v>
      </c>
      <c r="N7" s="728">
        <v>18246.429100000001</v>
      </c>
      <c r="O7" s="728">
        <v>0</v>
      </c>
      <c r="P7" s="728">
        <v>0</v>
      </c>
      <c r="Q7" s="728"/>
      <c r="R7" s="728">
        <v>37</v>
      </c>
      <c r="S7" s="729">
        <v>0.14510000000000001</v>
      </c>
      <c r="T7" s="729">
        <v>0.1719</v>
      </c>
      <c r="U7" s="761">
        <v>0.1186</v>
      </c>
      <c r="V7" s="728">
        <v>38.265099999999997</v>
      </c>
    </row>
    <row r="8" spans="1:22">
      <c r="A8" s="444">
        <v>2</v>
      </c>
      <c r="B8" s="447" t="s">
        <v>687</v>
      </c>
      <c r="C8" s="728">
        <v>3806464.6587000005</v>
      </c>
      <c r="D8" s="728">
        <v>3546002.0529000005</v>
      </c>
      <c r="E8" s="728">
        <v>36420.054400000001</v>
      </c>
      <c r="F8" s="728">
        <v>224042.5514</v>
      </c>
      <c r="G8" s="728"/>
      <c r="H8" s="728">
        <v>3815529.8517</v>
      </c>
      <c r="I8" s="728">
        <v>3549380.6572000002</v>
      </c>
      <c r="J8" s="728">
        <v>36706.8367</v>
      </c>
      <c r="K8" s="728">
        <v>229442.3578</v>
      </c>
      <c r="L8" s="728"/>
      <c r="M8" s="728">
        <v>182378.9327</v>
      </c>
      <c r="N8" s="728">
        <v>64108.027299999994</v>
      </c>
      <c r="O8" s="728">
        <v>2111.9957999999997</v>
      </c>
      <c r="P8" s="728">
        <v>116158.9096</v>
      </c>
      <c r="Q8" s="728"/>
      <c r="R8" s="728">
        <v>193</v>
      </c>
      <c r="S8" s="729">
        <v>0.125</v>
      </c>
      <c r="T8" s="729">
        <v>0.1479</v>
      </c>
      <c r="U8" s="761">
        <v>0.1221</v>
      </c>
      <c r="V8" s="728">
        <v>28.6465</v>
      </c>
    </row>
    <row r="9" spans="1:22">
      <c r="A9" s="444">
        <v>3</v>
      </c>
      <c r="B9" s="447" t="s">
        <v>688</v>
      </c>
      <c r="C9" s="728">
        <v>0</v>
      </c>
      <c r="D9" s="728">
        <v>0</v>
      </c>
      <c r="E9" s="728">
        <v>0</v>
      </c>
      <c r="F9" s="728">
        <v>0</v>
      </c>
      <c r="G9" s="728"/>
      <c r="H9" s="728">
        <v>0</v>
      </c>
      <c r="I9" s="728">
        <v>0</v>
      </c>
      <c r="J9" s="728">
        <v>0</v>
      </c>
      <c r="K9" s="728">
        <v>0</v>
      </c>
      <c r="L9" s="728"/>
      <c r="M9" s="728">
        <v>0</v>
      </c>
      <c r="N9" s="728">
        <v>0</v>
      </c>
      <c r="O9" s="728">
        <v>0</v>
      </c>
      <c r="P9" s="728">
        <v>0</v>
      </c>
      <c r="Q9" s="728"/>
      <c r="R9" s="728">
        <v>0</v>
      </c>
      <c r="S9" s="729">
        <v>0</v>
      </c>
      <c r="T9" s="729">
        <v>0</v>
      </c>
      <c r="U9" s="761">
        <v>0</v>
      </c>
      <c r="V9" s="728">
        <v>0</v>
      </c>
    </row>
    <row r="10" spans="1:22">
      <c r="A10" s="444">
        <v>4</v>
      </c>
      <c r="B10" s="447" t="s">
        <v>689</v>
      </c>
      <c r="C10" s="728">
        <v>0</v>
      </c>
      <c r="D10" s="728">
        <v>0</v>
      </c>
      <c r="E10" s="728">
        <v>0</v>
      </c>
      <c r="F10" s="728">
        <v>0</v>
      </c>
      <c r="G10" s="728"/>
      <c r="H10" s="728">
        <v>0</v>
      </c>
      <c r="I10" s="728">
        <v>0</v>
      </c>
      <c r="J10" s="728">
        <v>0</v>
      </c>
      <c r="K10" s="728">
        <v>0</v>
      </c>
      <c r="L10" s="728"/>
      <c r="M10" s="728">
        <v>0</v>
      </c>
      <c r="N10" s="728">
        <v>0</v>
      </c>
      <c r="O10" s="728">
        <v>0</v>
      </c>
      <c r="P10" s="728">
        <v>0</v>
      </c>
      <c r="Q10" s="728"/>
      <c r="R10" s="728">
        <v>0</v>
      </c>
      <c r="S10" s="729">
        <v>0</v>
      </c>
      <c r="T10" s="729">
        <v>0</v>
      </c>
      <c r="U10" s="761">
        <v>0</v>
      </c>
      <c r="V10" s="728">
        <v>0</v>
      </c>
    </row>
    <row r="11" spans="1:22">
      <c r="A11" s="444">
        <v>5</v>
      </c>
      <c r="B11" s="447" t="s">
        <v>690</v>
      </c>
      <c r="C11" s="728">
        <v>1118835.45</v>
      </c>
      <c r="D11" s="728">
        <v>1115840.2</v>
      </c>
      <c r="E11" s="728">
        <v>0</v>
      </c>
      <c r="F11" s="728">
        <v>2995.25</v>
      </c>
      <c r="G11" s="728"/>
      <c r="H11" s="728">
        <v>1120800.3099999998</v>
      </c>
      <c r="I11" s="728">
        <v>1117194.6299999999</v>
      </c>
      <c r="J11" s="728">
        <v>0</v>
      </c>
      <c r="K11" s="728">
        <v>3605.68</v>
      </c>
      <c r="L11" s="728"/>
      <c r="M11" s="728">
        <v>56307.25</v>
      </c>
      <c r="N11" s="728">
        <v>53841.18</v>
      </c>
      <c r="O11" s="728">
        <v>2.63</v>
      </c>
      <c r="P11" s="728">
        <v>2463.44</v>
      </c>
      <c r="Q11" s="728"/>
      <c r="R11" s="728">
        <v>404</v>
      </c>
      <c r="S11" s="729">
        <v>0.13109999999999999</v>
      </c>
      <c r="T11" s="729">
        <v>0.13439999999999999</v>
      </c>
      <c r="U11" s="761">
        <v>0.13200000000000001</v>
      </c>
      <c r="V11" s="728">
        <v>164.488</v>
      </c>
    </row>
    <row r="12" spans="1:22">
      <c r="A12" s="444">
        <v>6</v>
      </c>
      <c r="B12" s="447" t="s">
        <v>691</v>
      </c>
      <c r="C12" s="728">
        <v>0</v>
      </c>
      <c r="D12" s="728">
        <v>0</v>
      </c>
      <c r="E12" s="728">
        <v>0</v>
      </c>
      <c r="F12" s="728">
        <v>0</v>
      </c>
      <c r="G12" s="728"/>
      <c r="H12" s="728">
        <v>0</v>
      </c>
      <c r="I12" s="728">
        <v>0</v>
      </c>
      <c r="J12" s="728">
        <v>0</v>
      </c>
      <c r="K12" s="728">
        <v>0</v>
      </c>
      <c r="L12" s="728"/>
      <c r="M12" s="728">
        <v>0</v>
      </c>
      <c r="N12" s="728">
        <v>0</v>
      </c>
      <c r="O12" s="728">
        <v>0</v>
      </c>
      <c r="P12" s="728">
        <v>0</v>
      </c>
      <c r="Q12" s="728"/>
      <c r="R12" s="728">
        <v>0</v>
      </c>
      <c r="S12" s="729">
        <v>0</v>
      </c>
      <c r="T12" s="729">
        <v>0</v>
      </c>
      <c r="U12" s="761">
        <v>0</v>
      </c>
      <c r="V12" s="728">
        <v>0</v>
      </c>
    </row>
    <row r="13" spans="1:22">
      <c r="A13" s="444">
        <v>7</v>
      </c>
      <c r="B13" s="447" t="s">
        <v>692</v>
      </c>
      <c r="C13" s="728">
        <v>84598338.832399979</v>
      </c>
      <c r="D13" s="728">
        <v>81986005.083099991</v>
      </c>
      <c r="E13" s="728">
        <v>1306498.2100000002</v>
      </c>
      <c r="F13" s="728">
        <v>1305835.5393000001</v>
      </c>
      <c r="G13" s="728"/>
      <c r="H13" s="728">
        <v>84831851.358999997</v>
      </c>
      <c r="I13" s="728">
        <v>82165828.605700001</v>
      </c>
      <c r="J13" s="728">
        <v>1328785.6215000001</v>
      </c>
      <c r="K13" s="728">
        <v>1337237.1318000001</v>
      </c>
      <c r="L13" s="728"/>
      <c r="M13" s="728">
        <v>1462119.077</v>
      </c>
      <c r="N13" s="728">
        <v>982330.5477</v>
      </c>
      <c r="O13" s="728">
        <v>129362.3251</v>
      </c>
      <c r="P13" s="728">
        <v>350426.20420000004</v>
      </c>
      <c r="Q13" s="728"/>
      <c r="R13" s="728">
        <v>603</v>
      </c>
      <c r="S13" s="729">
        <v>8.8700000000000001E-2</v>
      </c>
      <c r="T13" s="729">
        <v>0.1144</v>
      </c>
      <c r="U13" s="761">
        <v>6.3E-2</v>
      </c>
      <c r="V13" s="728">
        <v>105.05329999999999</v>
      </c>
    </row>
    <row r="14" spans="1:22">
      <c r="A14" s="443">
        <v>7.1</v>
      </c>
      <c r="B14" s="442" t="s">
        <v>693</v>
      </c>
      <c r="C14" s="728">
        <v>75479118.496999994</v>
      </c>
      <c r="D14" s="728">
        <v>72962518.020899996</v>
      </c>
      <c r="E14" s="728">
        <v>1257958.9169000001</v>
      </c>
      <c r="F14" s="728">
        <v>1258641.5592</v>
      </c>
      <c r="G14" s="728"/>
      <c r="H14" s="728">
        <v>75697341.064300001</v>
      </c>
      <c r="I14" s="728">
        <v>73127306.167400002</v>
      </c>
      <c r="J14" s="728">
        <v>1279988.9421999999</v>
      </c>
      <c r="K14" s="728">
        <v>1290045.9547000001</v>
      </c>
      <c r="L14" s="728"/>
      <c r="M14" s="728">
        <v>1338142.8043999998</v>
      </c>
      <c r="N14" s="728">
        <v>878164.84449999989</v>
      </c>
      <c r="O14" s="728">
        <v>126551.9904</v>
      </c>
      <c r="P14" s="728">
        <v>333425.96950000001</v>
      </c>
      <c r="Q14" s="728"/>
      <c r="R14" s="728">
        <v>522</v>
      </c>
      <c r="S14" s="729">
        <v>9.1899999999999996E-2</v>
      </c>
      <c r="T14" s="729">
        <v>0.1168</v>
      </c>
      <c r="U14" s="761">
        <v>6.2799999999999995E-2</v>
      </c>
      <c r="V14" s="728">
        <v>104.5339</v>
      </c>
    </row>
    <row r="15" spans="1:22" ht="25.5">
      <c r="A15" s="443">
        <v>7.2</v>
      </c>
      <c r="B15" s="442" t="s">
        <v>694</v>
      </c>
      <c r="C15" s="728">
        <v>6198385.3453000002</v>
      </c>
      <c r="D15" s="728">
        <v>6168972.4852999998</v>
      </c>
      <c r="E15" s="728">
        <v>29412.86</v>
      </c>
      <c r="F15" s="728">
        <v>0</v>
      </c>
      <c r="G15" s="728"/>
      <c r="H15" s="728">
        <v>6207607.9327000007</v>
      </c>
      <c r="I15" s="728">
        <v>6178193.1027000006</v>
      </c>
      <c r="J15" s="728">
        <v>29414.83</v>
      </c>
      <c r="K15" s="728">
        <v>0</v>
      </c>
      <c r="L15" s="728"/>
      <c r="M15" s="728">
        <v>70203.819699999993</v>
      </c>
      <c r="N15" s="728">
        <v>68384.479699999996</v>
      </c>
      <c r="O15" s="728">
        <v>1819.34</v>
      </c>
      <c r="P15" s="728">
        <v>0</v>
      </c>
      <c r="Q15" s="728"/>
      <c r="R15" s="728">
        <v>52</v>
      </c>
      <c r="S15" s="729">
        <v>6.6100000000000006E-2</v>
      </c>
      <c r="T15" s="729">
        <v>9.7299999999999998E-2</v>
      </c>
      <c r="U15" s="761">
        <v>6.8900000000000003E-2</v>
      </c>
      <c r="V15" s="728">
        <v>109.29949999999999</v>
      </c>
    </row>
    <row r="16" spans="1:22">
      <c r="A16" s="443">
        <v>7.3</v>
      </c>
      <c r="B16" s="442" t="s">
        <v>695</v>
      </c>
      <c r="C16" s="728">
        <v>2920834.9900999996</v>
      </c>
      <c r="D16" s="728">
        <v>2854514.5768999998</v>
      </c>
      <c r="E16" s="728">
        <v>19126.433099999998</v>
      </c>
      <c r="F16" s="728">
        <v>47193.980100000001</v>
      </c>
      <c r="G16" s="728"/>
      <c r="H16" s="728">
        <v>2926902.3619999997</v>
      </c>
      <c r="I16" s="728">
        <v>2860329.3355999999</v>
      </c>
      <c r="J16" s="728">
        <v>19381.849300000002</v>
      </c>
      <c r="K16" s="728">
        <v>47191.177100000001</v>
      </c>
      <c r="L16" s="728"/>
      <c r="M16" s="728">
        <v>53772.452900000004</v>
      </c>
      <c r="N16" s="728">
        <v>35781.2235</v>
      </c>
      <c r="O16" s="728">
        <v>990.99469999999997</v>
      </c>
      <c r="P16" s="728">
        <v>17000.234700000001</v>
      </c>
      <c r="Q16" s="728"/>
      <c r="R16" s="728">
        <v>29</v>
      </c>
      <c r="S16" s="729">
        <v>0</v>
      </c>
      <c r="T16" s="729">
        <v>0</v>
      </c>
      <c r="U16" s="761">
        <v>5.6500000000000002E-2</v>
      </c>
      <c r="V16" s="728">
        <v>109.4635</v>
      </c>
    </row>
    <row r="17" spans="1:22">
      <c r="A17" s="444">
        <v>8</v>
      </c>
      <c r="B17" s="447" t="s">
        <v>696</v>
      </c>
      <c r="C17" s="728">
        <v>0</v>
      </c>
      <c r="D17" s="728">
        <v>0</v>
      </c>
      <c r="E17" s="728">
        <v>0</v>
      </c>
      <c r="F17" s="728">
        <v>0</v>
      </c>
      <c r="G17" s="728"/>
      <c r="H17" s="728">
        <v>0</v>
      </c>
      <c r="I17" s="728">
        <v>0</v>
      </c>
      <c r="J17" s="728">
        <v>0</v>
      </c>
      <c r="K17" s="728">
        <v>0</v>
      </c>
      <c r="L17" s="728"/>
      <c r="M17" s="728">
        <v>0</v>
      </c>
      <c r="N17" s="728">
        <v>0</v>
      </c>
      <c r="O17" s="728">
        <v>0</v>
      </c>
      <c r="P17" s="728">
        <v>0</v>
      </c>
      <c r="Q17" s="728"/>
      <c r="R17" s="728">
        <v>0</v>
      </c>
      <c r="S17" s="729">
        <v>0</v>
      </c>
      <c r="T17" s="729">
        <v>0</v>
      </c>
      <c r="U17" s="761">
        <v>0</v>
      </c>
      <c r="V17" s="728">
        <v>0</v>
      </c>
    </row>
    <row r="18" spans="1:22">
      <c r="A18" s="446">
        <v>9</v>
      </c>
      <c r="B18" s="445" t="s">
        <v>697</v>
      </c>
      <c r="C18" s="728">
        <v>0</v>
      </c>
      <c r="D18" s="728">
        <v>0</v>
      </c>
      <c r="E18" s="728">
        <v>0</v>
      </c>
      <c r="F18" s="728">
        <v>0</v>
      </c>
      <c r="G18" s="730"/>
      <c r="H18" s="728">
        <v>0</v>
      </c>
      <c r="I18" s="728">
        <v>0</v>
      </c>
      <c r="J18" s="728">
        <v>0</v>
      </c>
      <c r="K18" s="728">
        <v>0</v>
      </c>
      <c r="L18" s="730"/>
      <c r="M18" s="728">
        <v>0</v>
      </c>
      <c r="N18" s="728">
        <v>0</v>
      </c>
      <c r="O18" s="728">
        <v>0</v>
      </c>
      <c r="P18" s="728">
        <v>0</v>
      </c>
      <c r="Q18" s="730"/>
      <c r="R18" s="728">
        <v>0</v>
      </c>
      <c r="S18" s="729">
        <v>0</v>
      </c>
      <c r="T18" s="729">
        <v>0</v>
      </c>
      <c r="U18" s="761">
        <v>0</v>
      </c>
      <c r="V18" s="728">
        <v>0</v>
      </c>
    </row>
    <row r="19" spans="1:22" s="561" customFormat="1">
      <c r="A19" s="560">
        <v>10</v>
      </c>
      <c r="B19" s="559" t="s">
        <v>713</v>
      </c>
      <c r="C19" s="731">
        <v>90599122.167799979</v>
      </c>
      <c r="D19" s="731">
        <v>87723330.562699988</v>
      </c>
      <c r="E19" s="731">
        <v>1342918.2644000002</v>
      </c>
      <c r="F19" s="731">
        <v>1532873.3407000001</v>
      </c>
      <c r="G19" s="731">
        <v>0</v>
      </c>
      <c r="H19" s="731">
        <v>90840561.404499993</v>
      </c>
      <c r="I19" s="731">
        <v>87904783.776700005</v>
      </c>
      <c r="J19" s="731">
        <v>1365492.4582000002</v>
      </c>
      <c r="K19" s="731">
        <v>1570285.1696000001</v>
      </c>
      <c r="L19" s="731">
        <v>0</v>
      </c>
      <c r="M19" s="731">
        <v>1719051.6888000001</v>
      </c>
      <c r="N19" s="731">
        <v>1118526.1841</v>
      </c>
      <c r="O19" s="731">
        <v>131476.9509</v>
      </c>
      <c r="P19" s="731">
        <v>469048.55380000005</v>
      </c>
      <c r="Q19" s="731">
        <v>0</v>
      </c>
      <c r="R19" s="731">
        <v>1237</v>
      </c>
      <c r="S19" s="732">
        <v>0.1028</v>
      </c>
      <c r="T19" s="732">
        <v>0.1231</v>
      </c>
      <c r="U19" s="762">
        <v>6.7000000000000004E-2</v>
      </c>
      <c r="V19" s="733">
        <v>101.7414</v>
      </c>
    </row>
    <row r="20" spans="1:22" ht="25.5">
      <c r="A20" s="443">
        <v>10.1</v>
      </c>
      <c r="B20" s="442" t="s">
        <v>716</v>
      </c>
      <c r="C20" s="728"/>
      <c r="D20" s="728"/>
      <c r="E20" s="728"/>
      <c r="F20" s="728"/>
      <c r="G20" s="728"/>
      <c r="H20" s="728"/>
      <c r="I20" s="728"/>
      <c r="J20" s="728"/>
      <c r="K20" s="728"/>
      <c r="L20" s="728"/>
      <c r="M20" s="728"/>
      <c r="N20" s="728"/>
      <c r="O20" s="728"/>
      <c r="P20" s="728"/>
      <c r="Q20" s="728"/>
      <c r="R20" s="728"/>
      <c r="S20" s="728"/>
      <c r="T20" s="728"/>
      <c r="U20" s="728"/>
      <c r="V20" s="728"/>
    </row>
    <row r="22" spans="1:22">
      <c r="C22" s="753"/>
      <c r="D22" s="753"/>
      <c r="E22" s="753"/>
      <c r="F22" s="753"/>
      <c r="G22" s="753"/>
      <c r="H22" s="753"/>
      <c r="I22" s="753"/>
      <c r="J22" s="753"/>
      <c r="K22" s="753"/>
      <c r="L22" s="753"/>
      <c r="M22" s="753"/>
      <c r="N22" s="753"/>
      <c r="O22" s="753"/>
      <c r="P22" s="753"/>
      <c r="Q22" s="753"/>
      <c r="R22" s="753"/>
      <c r="S22" s="753"/>
      <c r="T22" s="753"/>
      <c r="U22" s="753"/>
      <c r="V22" s="753"/>
    </row>
    <row r="23" spans="1:22">
      <c r="C23" s="753"/>
      <c r="D23" s="753"/>
      <c r="E23" s="753"/>
      <c r="F23" s="753"/>
      <c r="G23" s="753"/>
      <c r="H23" s="753"/>
      <c r="I23" s="753"/>
      <c r="J23" s="753"/>
      <c r="K23" s="753"/>
      <c r="L23" s="753"/>
      <c r="M23" s="753"/>
      <c r="N23" s="753"/>
      <c r="O23" s="753"/>
      <c r="P23" s="753"/>
      <c r="Q23" s="753"/>
      <c r="R23" s="753"/>
      <c r="S23" s="753"/>
      <c r="T23" s="753"/>
      <c r="U23" s="753"/>
      <c r="V23" s="753"/>
    </row>
    <row r="24" spans="1:22">
      <c r="C24" s="753"/>
      <c r="D24" s="753"/>
      <c r="E24" s="753"/>
      <c r="F24" s="753"/>
      <c r="G24" s="753"/>
      <c r="H24" s="753"/>
      <c r="I24" s="753"/>
      <c r="J24" s="753"/>
      <c r="K24" s="753"/>
      <c r="L24" s="753"/>
      <c r="M24" s="753"/>
      <c r="N24" s="753"/>
      <c r="O24" s="753"/>
      <c r="P24" s="753"/>
      <c r="Q24" s="753"/>
      <c r="R24" s="753"/>
      <c r="S24" s="753"/>
      <c r="T24" s="753"/>
      <c r="U24" s="753"/>
      <c r="V24" s="753"/>
    </row>
    <row r="25" spans="1:22">
      <c r="C25" s="753"/>
      <c r="D25" s="753"/>
      <c r="E25" s="753"/>
      <c r="F25" s="753"/>
      <c r="G25" s="753"/>
      <c r="H25" s="753"/>
      <c r="I25" s="753"/>
      <c r="J25" s="753"/>
      <c r="K25" s="753"/>
      <c r="L25" s="753"/>
      <c r="M25" s="753"/>
      <c r="N25" s="753"/>
      <c r="O25" s="753"/>
      <c r="P25" s="753"/>
      <c r="Q25" s="753"/>
      <c r="R25" s="753"/>
      <c r="S25" s="753"/>
      <c r="T25" s="753"/>
      <c r="U25" s="753"/>
      <c r="V25" s="753"/>
    </row>
    <row r="26" spans="1:22">
      <c r="C26" s="753"/>
      <c r="D26" s="753"/>
      <c r="E26" s="753"/>
      <c r="F26" s="753"/>
      <c r="G26" s="753"/>
      <c r="H26" s="753"/>
      <c r="I26" s="753"/>
      <c r="J26" s="753"/>
      <c r="K26" s="753"/>
      <c r="L26" s="753"/>
      <c r="M26" s="753"/>
      <c r="N26" s="753"/>
      <c r="O26" s="753"/>
      <c r="P26" s="753"/>
      <c r="Q26" s="753"/>
      <c r="R26" s="753"/>
      <c r="S26" s="753"/>
      <c r="T26" s="753"/>
      <c r="U26" s="753"/>
      <c r="V26" s="753"/>
    </row>
    <row r="27" spans="1:22">
      <c r="C27" s="753"/>
      <c r="D27" s="753"/>
      <c r="E27" s="753"/>
      <c r="F27" s="753"/>
      <c r="G27" s="753"/>
      <c r="H27" s="753"/>
      <c r="I27" s="753"/>
      <c r="J27" s="753"/>
      <c r="K27" s="753"/>
      <c r="L27" s="753"/>
      <c r="M27" s="753"/>
      <c r="N27" s="753"/>
      <c r="O27" s="753"/>
      <c r="P27" s="753"/>
      <c r="Q27" s="753"/>
      <c r="R27" s="753"/>
      <c r="S27" s="753"/>
      <c r="T27" s="753"/>
      <c r="U27" s="753"/>
      <c r="V27" s="753"/>
    </row>
    <row r="28" spans="1:22">
      <c r="C28" s="753"/>
      <c r="D28" s="753"/>
      <c r="E28" s="753"/>
      <c r="F28" s="753"/>
      <c r="G28" s="753"/>
      <c r="H28" s="753"/>
      <c r="I28" s="753"/>
      <c r="J28" s="753"/>
      <c r="K28" s="753"/>
      <c r="L28" s="753"/>
      <c r="M28" s="753"/>
      <c r="N28" s="753"/>
      <c r="O28" s="753"/>
      <c r="P28" s="753"/>
      <c r="Q28" s="753"/>
      <c r="R28" s="753"/>
      <c r="S28" s="753"/>
      <c r="T28" s="753"/>
      <c r="U28" s="753"/>
      <c r="V28" s="753"/>
    </row>
    <row r="29" spans="1:22">
      <c r="C29" s="753"/>
      <c r="D29" s="753"/>
      <c r="E29" s="753"/>
      <c r="F29" s="753"/>
      <c r="G29" s="753"/>
      <c r="H29" s="753"/>
      <c r="I29" s="753"/>
      <c r="J29" s="753"/>
      <c r="K29" s="753"/>
      <c r="L29" s="753"/>
      <c r="M29" s="753"/>
      <c r="N29" s="753"/>
      <c r="O29" s="753"/>
      <c r="P29" s="753"/>
      <c r="Q29" s="753"/>
      <c r="R29" s="753"/>
      <c r="S29" s="753"/>
      <c r="T29" s="753"/>
      <c r="U29" s="753"/>
      <c r="V29" s="753"/>
    </row>
    <row r="30" spans="1:22">
      <c r="C30" s="753"/>
      <c r="D30" s="753"/>
      <c r="E30" s="753"/>
      <c r="F30" s="753"/>
      <c r="G30" s="753"/>
      <c r="H30" s="753"/>
      <c r="I30" s="753"/>
      <c r="J30" s="753"/>
      <c r="K30" s="753"/>
      <c r="L30" s="753"/>
      <c r="M30" s="753"/>
      <c r="N30" s="753"/>
      <c r="O30" s="753"/>
      <c r="P30" s="753"/>
      <c r="Q30" s="753"/>
      <c r="R30" s="753"/>
      <c r="S30" s="753"/>
      <c r="T30" s="753"/>
      <c r="U30" s="753"/>
      <c r="V30" s="753"/>
    </row>
    <row r="31" spans="1:22">
      <c r="C31" s="753"/>
      <c r="D31" s="753"/>
      <c r="E31" s="753"/>
      <c r="F31" s="753"/>
      <c r="G31" s="753"/>
      <c r="H31" s="753"/>
      <c r="I31" s="753"/>
      <c r="J31" s="753"/>
      <c r="K31" s="753"/>
      <c r="L31" s="753"/>
      <c r="M31" s="753"/>
      <c r="N31" s="753"/>
      <c r="O31" s="753"/>
      <c r="P31" s="753"/>
      <c r="Q31" s="753"/>
      <c r="R31" s="753"/>
      <c r="S31" s="753"/>
      <c r="T31" s="753"/>
      <c r="U31" s="753"/>
      <c r="V31" s="753"/>
    </row>
    <row r="32" spans="1:22">
      <c r="C32" s="753"/>
      <c r="D32" s="753"/>
      <c r="E32" s="753"/>
      <c r="F32" s="753"/>
      <c r="G32" s="753"/>
      <c r="H32" s="753"/>
      <c r="I32" s="753"/>
      <c r="J32" s="753"/>
      <c r="K32" s="753"/>
      <c r="L32" s="753"/>
      <c r="M32" s="753"/>
      <c r="N32" s="753"/>
      <c r="O32" s="753"/>
      <c r="P32" s="753"/>
      <c r="Q32" s="753"/>
      <c r="R32" s="753"/>
      <c r="S32" s="753"/>
      <c r="T32" s="753"/>
      <c r="U32" s="753"/>
      <c r="V32" s="753"/>
    </row>
    <row r="33" spans="3:22">
      <c r="C33" s="753"/>
      <c r="D33" s="753"/>
      <c r="E33" s="753"/>
      <c r="F33" s="753"/>
      <c r="G33" s="753"/>
      <c r="H33" s="753"/>
      <c r="I33" s="753"/>
      <c r="J33" s="753"/>
      <c r="K33" s="753"/>
      <c r="L33" s="753"/>
      <c r="M33" s="753"/>
      <c r="N33" s="753"/>
      <c r="O33" s="753"/>
      <c r="P33" s="753"/>
      <c r="Q33" s="753"/>
      <c r="R33" s="753"/>
      <c r="S33" s="753"/>
      <c r="T33" s="753"/>
      <c r="U33" s="753"/>
      <c r="V33" s="753"/>
    </row>
    <row r="34" spans="3:22">
      <c r="C34" s="753"/>
      <c r="D34" s="753"/>
      <c r="E34" s="753"/>
      <c r="F34" s="753"/>
      <c r="G34" s="753"/>
      <c r="H34" s="753"/>
      <c r="I34" s="753"/>
      <c r="J34" s="753"/>
      <c r="K34" s="753"/>
      <c r="L34" s="753"/>
      <c r="M34" s="753"/>
      <c r="N34" s="753"/>
      <c r="O34" s="753"/>
      <c r="P34" s="753"/>
      <c r="Q34" s="753"/>
      <c r="R34" s="753"/>
      <c r="S34" s="753"/>
      <c r="T34" s="753"/>
      <c r="U34" s="753"/>
      <c r="V34" s="753"/>
    </row>
    <row r="35" spans="3:22">
      <c r="C35" s="753"/>
      <c r="D35" s="753"/>
      <c r="E35" s="753"/>
      <c r="F35" s="753"/>
      <c r="G35" s="753"/>
      <c r="H35" s="753"/>
      <c r="I35" s="753"/>
      <c r="J35" s="753"/>
      <c r="K35" s="753"/>
      <c r="L35" s="753"/>
      <c r="M35" s="753"/>
      <c r="N35" s="753"/>
      <c r="O35" s="753"/>
      <c r="P35" s="753"/>
      <c r="Q35" s="753"/>
      <c r="R35" s="753"/>
      <c r="S35" s="753"/>
      <c r="T35" s="753"/>
      <c r="U35" s="753"/>
      <c r="V35" s="753"/>
    </row>
    <row r="36" spans="3:22">
      <c r="C36" s="753"/>
      <c r="D36" s="753"/>
      <c r="E36" s="753"/>
      <c r="F36" s="753"/>
      <c r="G36" s="753"/>
      <c r="H36" s="753"/>
      <c r="I36" s="753"/>
      <c r="J36" s="753"/>
      <c r="K36" s="753"/>
      <c r="L36" s="753"/>
      <c r="M36" s="753"/>
      <c r="N36" s="753"/>
      <c r="O36" s="753"/>
      <c r="P36" s="753"/>
      <c r="Q36" s="753"/>
      <c r="R36" s="753"/>
      <c r="S36" s="753"/>
      <c r="T36" s="753"/>
      <c r="U36" s="753"/>
      <c r="V36" s="753"/>
    </row>
    <row r="37" spans="3:22">
      <c r="C37" s="753"/>
      <c r="D37" s="753"/>
      <c r="E37" s="753"/>
      <c r="F37" s="753"/>
      <c r="G37" s="753"/>
      <c r="H37" s="753"/>
      <c r="I37" s="753"/>
      <c r="J37" s="753"/>
      <c r="K37" s="753"/>
      <c r="L37" s="753"/>
      <c r="M37" s="753"/>
      <c r="N37" s="753"/>
      <c r="O37" s="753"/>
      <c r="P37" s="753"/>
      <c r="Q37" s="753"/>
      <c r="R37" s="753"/>
      <c r="S37" s="753"/>
      <c r="T37" s="753"/>
      <c r="U37" s="753"/>
      <c r="V37" s="753"/>
    </row>
    <row r="38" spans="3:22">
      <c r="C38" s="753"/>
      <c r="D38" s="753"/>
      <c r="E38" s="753"/>
      <c r="F38" s="753"/>
      <c r="G38" s="753"/>
      <c r="H38" s="753"/>
      <c r="I38" s="753"/>
      <c r="J38" s="753"/>
      <c r="K38" s="753"/>
      <c r="L38" s="753"/>
      <c r="M38" s="753"/>
      <c r="N38" s="753"/>
      <c r="O38" s="753"/>
      <c r="P38" s="753"/>
      <c r="Q38" s="753"/>
      <c r="R38" s="753"/>
      <c r="S38" s="753"/>
      <c r="T38" s="753"/>
      <c r="U38" s="753"/>
      <c r="V38" s="753"/>
    </row>
    <row r="39" spans="3:22">
      <c r="C39" s="753"/>
      <c r="D39" s="753"/>
      <c r="E39" s="753"/>
      <c r="F39" s="753"/>
      <c r="G39" s="753"/>
      <c r="H39" s="753"/>
      <c r="I39" s="753"/>
      <c r="J39" s="753"/>
      <c r="K39" s="753"/>
      <c r="L39" s="753"/>
      <c r="M39" s="753"/>
      <c r="N39" s="753"/>
      <c r="O39" s="753"/>
      <c r="P39" s="753"/>
      <c r="Q39" s="753"/>
      <c r="R39" s="753"/>
      <c r="S39" s="753"/>
      <c r="T39" s="753"/>
      <c r="U39" s="753"/>
      <c r="V39" s="753"/>
    </row>
    <row r="40" spans="3:22">
      <c r="C40" s="753"/>
      <c r="D40" s="753"/>
      <c r="E40" s="753"/>
      <c r="F40" s="753"/>
      <c r="G40" s="753"/>
      <c r="H40" s="753"/>
      <c r="I40" s="753"/>
      <c r="J40" s="753"/>
      <c r="K40" s="753"/>
      <c r="L40" s="753"/>
      <c r="M40" s="753"/>
      <c r="N40" s="753"/>
      <c r="O40" s="753"/>
      <c r="P40" s="753"/>
      <c r="Q40" s="753"/>
      <c r="R40" s="753"/>
      <c r="S40" s="753"/>
      <c r="T40" s="753"/>
      <c r="U40" s="753"/>
      <c r="V40" s="753"/>
    </row>
    <row r="41" spans="3:22">
      <c r="C41" s="753"/>
      <c r="D41" s="753"/>
      <c r="E41" s="753"/>
      <c r="F41" s="753"/>
      <c r="G41" s="753"/>
      <c r="H41" s="753"/>
      <c r="I41" s="753"/>
      <c r="J41" s="753"/>
      <c r="K41" s="753"/>
      <c r="L41" s="753"/>
      <c r="M41" s="753"/>
      <c r="N41" s="753"/>
      <c r="O41" s="753"/>
      <c r="P41" s="753"/>
      <c r="Q41" s="753"/>
      <c r="R41" s="753"/>
      <c r="S41" s="753"/>
      <c r="T41" s="753"/>
      <c r="U41" s="753"/>
      <c r="V41" s="75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topLeftCell="A37" zoomScale="85" zoomScaleNormal="85" workbookViewId="0">
      <selection activeCell="B20" sqref="B20"/>
    </sheetView>
  </sheetViews>
  <sheetFormatPr defaultRowHeight="15"/>
  <cols>
    <col min="1" max="1" width="8.7109375" style="359"/>
    <col min="2" max="2" width="69.28515625" style="345" customWidth="1"/>
    <col min="3" max="3" width="18.140625" bestFit="1" customWidth="1"/>
    <col min="4" max="4" width="19.5703125" bestFit="1" customWidth="1"/>
    <col min="5" max="5" width="18.140625" bestFit="1" customWidth="1"/>
    <col min="6" max="6" width="13.140625" style="507" customWidth="1"/>
    <col min="7" max="7" width="17.85546875" style="507" customWidth="1"/>
    <col min="8" max="8" width="16.85546875" style="507" bestFit="1" customWidth="1"/>
  </cols>
  <sheetData>
    <row r="1" spans="1:14" ht="15.75">
      <c r="A1" s="10" t="s">
        <v>108</v>
      </c>
      <c r="B1" s="247" t="str">
        <f>Info!C2</f>
        <v>ს.ს "პროკრედიტ ბანკი"</v>
      </c>
      <c r="C1" s="9"/>
      <c r="D1" s="1"/>
      <c r="E1" s="1"/>
      <c r="F1" s="509"/>
      <c r="G1" s="509"/>
    </row>
    <row r="2" spans="1:14" ht="15.75">
      <c r="A2" s="10" t="s">
        <v>109</v>
      </c>
      <c r="B2" s="271">
        <f>'1. key ratios'!B2</f>
        <v>45107</v>
      </c>
      <c r="C2" s="9"/>
      <c r="D2" s="1"/>
      <c r="E2" s="1"/>
      <c r="F2" s="509"/>
      <c r="G2" s="509"/>
    </row>
    <row r="3" spans="1:14" ht="15.75">
      <c r="A3" s="10"/>
      <c r="B3" s="9"/>
      <c r="C3" s="9"/>
      <c r="D3" s="1"/>
      <c r="E3" s="1"/>
      <c r="F3" s="509"/>
      <c r="G3" s="509"/>
    </row>
    <row r="4" spans="1:14" ht="21" customHeight="1">
      <c r="A4" s="778" t="s">
        <v>25</v>
      </c>
      <c r="B4" s="779" t="s">
        <v>725</v>
      </c>
      <c r="C4" s="781" t="s">
        <v>114</v>
      </c>
      <c r="D4" s="781"/>
      <c r="E4" s="781"/>
      <c r="F4" s="782" t="s">
        <v>115</v>
      </c>
      <c r="G4" s="782"/>
      <c r="H4" s="783"/>
    </row>
    <row r="5" spans="1:14" ht="21" customHeight="1">
      <c r="A5" s="778"/>
      <c r="B5" s="780"/>
      <c r="C5" s="318" t="s">
        <v>26</v>
      </c>
      <c r="D5" s="318" t="s">
        <v>88</v>
      </c>
      <c r="E5" s="318" t="s">
        <v>66</v>
      </c>
      <c r="F5" s="620" t="s">
        <v>26</v>
      </c>
      <c r="G5" s="620" t="s">
        <v>88</v>
      </c>
      <c r="H5" s="620" t="s">
        <v>66</v>
      </c>
    </row>
    <row r="6" spans="1:14" ht="26.45" customHeight="1">
      <c r="A6" s="778"/>
      <c r="B6" s="319" t="s">
        <v>95</v>
      </c>
      <c r="C6" s="772"/>
      <c r="D6" s="773"/>
      <c r="E6" s="773"/>
      <c r="F6" s="773"/>
      <c r="G6" s="773"/>
      <c r="H6" s="774"/>
    </row>
    <row r="7" spans="1:14" ht="23.1" customHeight="1">
      <c r="A7" s="358">
        <v>1</v>
      </c>
      <c r="B7" s="320" t="s">
        <v>839</v>
      </c>
      <c r="C7" s="493">
        <v>101656026.05000001</v>
      </c>
      <c r="D7" s="493">
        <v>319321330.84719998</v>
      </c>
      <c r="E7" s="497">
        <v>420977356.89719999</v>
      </c>
      <c r="F7" s="493">
        <v>59453389.169999987</v>
      </c>
      <c r="G7" s="493">
        <v>318696235.74659997</v>
      </c>
      <c r="H7" s="497">
        <v>378149624.91659999</v>
      </c>
      <c r="I7" s="506"/>
      <c r="J7" s="506"/>
      <c r="K7" s="506"/>
      <c r="L7" s="506"/>
      <c r="M7" s="506"/>
      <c r="N7" s="506"/>
    </row>
    <row r="8" spans="1:14">
      <c r="A8" s="358">
        <v>1.1000000000000001</v>
      </c>
      <c r="B8" s="321" t="s">
        <v>96</v>
      </c>
      <c r="C8" s="494">
        <v>16000480.41</v>
      </c>
      <c r="D8" s="494">
        <v>30591614.4245</v>
      </c>
      <c r="E8" s="498">
        <v>46592094.8345</v>
      </c>
      <c r="F8" s="494">
        <v>17456956.279999997</v>
      </c>
      <c r="G8" s="494">
        <v>18051824.970999997</v>
      </c>
      <c r="H8" s="498">
        <v>35508781.250999995</v>
      </c>
      <c r="I8" s="506"/>
      <c r="J8" s="506"/>
      <c r="K8" s="506"/>
      <c r="L8" s="506"/>
      <c r="M8" s="506"/>
      <c r="N8" s="506"/>
    </row>
    <row r="9" spans="1:14">
      <c r="A9" s="358">
        <v>1.2</v>
      </c>
      <c r="B9" s="321" t="s">
        <v>97</v>
      </c>
      <c r="C9" s="494">
        <v>55645687.490000002</v>
      </c>
      <c r="D9" s="494">
        <v>188103052.5203</v>
      </c>
      <c r="E9" s="498">
        <v>243748740.01030001</v>
      </c>
      <c r="F9" s="494">
        <v>31557473.979999997</v>
      </c>
      <c r="G9" s="494">
        <v>204206068.02179998</v>
      </c>
      <c r="H9" s="498">
        <v>235763542.00179997</v>
      </c>
      <c r="I9" s="506"/>
      <c r="J9" s="506"/>
      <c r="K9" s="506"/>
      <c r="L9" s="506"/>
      <c r="M9" s="506"/>
      <c r="N9" s="506"/>
    </row>
    <row r="10" spans="1:14">
      <c r="A10" s="358">
        <v>1.3</v>
      </c>
      <c r="B10" s="321" t="s">
        <v>98</v>
      </c>
      <c r="C10" s="494">
        <v>30009858.149999999</v>
      </c>
      <c r="D10" s="494">
        <v>100626663.9024</v>
      </c>
      <c r="E10" s="498">
        <v>130636522.05239999</v>
      </c>
      <c r="F10" s="494">
        <v>10438958.91</v>
      </c>
      <c r="G10" s="494">
        <v>96438342.753800005</v>
      </c>
      <c r="H10" s="498">
        <v>106877301.6638</v>
      </c>
      <c r="I10" s="506"/>
      <c r="J10" s="506"/>
      <c r="K10" s="506"/>
      <c r="L10" s="506"/>
      <c r="M10" s="506"/>
      <c r="N10" s="506"/>
    </row>
    <row r="11" spans="1:14">
      <c r="A11" s="358">
        <v>2</v>
      </c>
      <c r="B11" s="322" t="s">
        <v>726</v>
      </c>
      <c r="C11" s="494">
        <v>0</v>
      </c>
      <c r="D11" s="494">
        <v>0</v>
      </c>
      <c r="E11" s="497">
        <v>0</v>
      </c>
      <c r="F11" s="494">
        <v>0</v>
      </c>
      <c r="G11" s="494">
        <v>0</v>
      </c>
      <c r="H11" s="497">
        <v>0</v>
      </c>
      <c r="I11" s="506"/>
      <c r="J11" s="506"/>
      <c r="K11" s="506"/>
      <c r="L11" s="506"/>
      <c r="M11" s="506"/>
      <c r="N11" s="506"/>
    </row>
    <row r="12" spans="1:14">
      <c r="A12" s="358">
        <v>2.1</v>
      </c>
      <c r="B12" s="323" t="s">
        <v>727</v>
      </c>
      <c r="C12" s="494">
        <v>0</v>
      </c>
      <c r="D12" s="494">
        <v>0</v>
      </c>
      <c r="E12" s="498">
        <v>0</v>
      </c>
      <c r="F12" s="494">
        <v>0</v>
      </c>
      <c r="G12" s="494">
        <v>0</v>
      </c>
      <c r="H12" s="498">
        <v>0</v>
      </c>
      <c r="I12" s="506"/>
      <c r="J12" s="506"/>
      <c r="K12" s="506"/>
      <c r="L12" s="506"/>
      <c r="M12" s="506"/>
      <c r="N12" s="506"/>
    </row>
    <row r="13" spans="1:14" ht="26.45" customHeight="1">
      <c r="A13" s="358">
        <v>3</v>
      </c>
      <c r="B13" s="324" t="s">
        <v>728</v>
      </c>
      <c r="C13" s="494">
        <v>1955517.98</v>
      </c>
      <c r="D13" s="494">
        <v>35527.800000000003</v>
      </c>
      <c r="E13" s="498">
        <v>1991045.78</v>
      </c>
      <c r="F13" s="494">
        <v>198572.18</v>
      </c>
      <c r="G13" s="494">
        <v>35527.800000000003</v>
      </c>
      <c r="H13" s="498">
        <v>234099.97999999998</v>
      </c>
      <c r="I13" s="506"/>
      <c r="J13" s="506"/>
      <c r="K13" s="506"/>
      <c r="L13" s="506"/>
      <c r="M13" s="506"/>
      <c r="N13" s="506"/>
    </row>
    <row r="14" spans="1:14" ht="26.45" customHeight="1">
      <c r="A14" s="358">
        <v>4</v>
      </c>
      <c r="B14" s="325" t="s">
        <v>729</v>
      </c>
      <c r="C14" s="494">
        <v>0</v>
      </c>
      <c r="D14" s="494">
        <v>0</v>
      </c>
      <c r="E14" s="498">
        <v>0</v>
      </c>
      <c r="F14" s="494"/>
      <c r="G14" s="494"/>
      <c r="H14" s="498">
        <v>0</v>
      </c>
      <c r="I14" s="506"/>
      <c r="J14" s="506"/>
      <c r="K14" s="506"/>
      <c r="L14" s="506"/>
      <c r="M14" s="506"/>
      <c r="N14" s="506"/>
    </row>
    <row r="15" spans="1:14" ht="24.6" customHeight="1">
      <c r="A15" s="358">
        <v>5</v>
      </c>
      <c r="B15" s="325" t="s">
        <v>730</v>
      </c>
      <c r="C15" s="496">
        <v>0</v>
      </c>
      <c r="D15" s="496">
        <v>0</v>
      </c>
      <c r="E15" s="499">
        <v>0</v>
      </c>
      <c r="F15" s="495">
        <v>0</v>
      </c>
      <c r="G15" s="495">
        <v>0</v>
      </c>
      <c r="H15" s="499">
        <v>0</v>
      </c>
      <c r="I15" s="506"/>
      <c r="J15" s="506"/>
      <c r="K15" s="506"/>
      <c r="L15" s="506"/>
      <c r="M15" s="506"/>
      <c r="N15" s="506"/>
    </row>
    <row r="16" spans="1:14">
      <c r="A16" s="358">
        <v>5.0999999999999996</v>
      </c>
      <c r="B16" s="326" t="s">
        <v>731</v>
      </c>
      <c r="C16" s="494">
        <v>0</v>
      </c>
      <c r="D16" s="494">
        <v>0</v>
      </c>
      <c r="E16" s="498">
        <v>0</v>
      </c>
      <c r="F16" s="494"/>
      <c r="G16" s="494"/>
      <c r="H16" s="498">
        <v>0</v>
      </c>
      <c r="I16" s="506"/>
      <c r="J16" s="506"/>
      <c r="K16" s="506"/>
      <c r="L16" s="506"/>
      <c r="M16" s="506"/>
      <c r="N16" s="506"/>
    </row>
    <row r="17" spans="1:14">
      <c r="A17" s="358">
        <v>5.2</v>
      </c>
      <c r="B17" s="326" t="s">
        <v>566</v>
      </c>
      <c r="C17" s="494">
        <v>0</v>
      </c>
      <c r="D17" s="494">
        <v>0</v>
      </c>
      <c r="E17" s="498">
        <v>0</v>
      </c>
      <c r="F17" s="494"/>
      <c r="G17" s="494"/>
      <c r="H17" s="498">
        <v>0</v>
      </c>
      <c r="I17" s="506"/>
      <c r="J17" s="506"/>
      <c r="K17" s="506"/>
      <c r="L17" s="506"/>
      <c r="M17" s="506"/>
      <c r="N17" s="506"/>
    </row>
    <row r="18" spans="1:14">
      <c r="A18" s="358">
        <v>5.3</v>
      </c>
      <c r="B18" s="326" t="s">
        <v>732</v>
      </c>
      <c r="C18" s="494">
        <v>0</v>
      </c>
      <c r="D18" s="494">
        <v>0</v>
      </c>
      <c r="E18" s="498">
        <v>0</v>
      </c>
      <c r="F18" s="494"/>
      <c r="G18" s="494"/>
      <c r="H18" s="498">
        <v>0</v>
      </c>
      <c r="I18" s="506"/>
      <c r="J18" s="506"/>
      <c r="K18" s="506"/>
      <c r="L18" s="506"/>
      <c r="M18" s="506"/>
      <c r="N18" s="506"/>
    </row>
    <row r="19" spans="1:14">
      <c r="A19" s="358">
        <v>6</v>
      </c>
      <c r="B19" s="324" t="s">
        <v>733</v>
      </c>
      <c r="C19" s="493">
        <v>451361089.14190006</v>
      </c>
      <c r="D19" s="493">
        <v>770169082.59221506</v>
      </c>
      <c r="E19" s="498">
        <v>1221530171.7341151</v>
      </c>
      <c r="F19" s="494">
        <v>430580069.84990001</v>
      </c>
      <c r="G19" s="494">
        <v>865832954.07210004</v>
      </c>
      <c r="H19" s="498">
        <v>1296413023.9219999</v>
      </c>
      <c r="I19" s="506"/>
      <c r="J19" s="506"/>
      <c r="K19" s="506"/>
      <c r="L19" s="506"/>
      <c r="M19" s="506"/>
      <c r="N19" s="506"/>
    </row>
    <row r="20" spans="1:14">
      <c r="A20" s="358">
        <v>6.1</v>
      </c>
      <c r="B20" s="326" t="s">
        <v>566</v>
      </c>
      <c r="C20" s="494">
        <v>109662300.11</v>
      </c>
      <c r="D20" s="494">
        <v>0</v>
      </c>
      <c r="E20" s="498">
        <v>109662300.11</v>
      </c>
      <c r="F20" s="494">
        <v>68241717.75</v>
      </c>
      <c r="G20" s="494"/>
      <c r="H20" s="498">
        <v>68241717.75</v>
      </c>
      <c r="I20" s="506"/>
      <c r="J20" s="506"/>
      <c r="K20" s="506"/>
      <c r="L20" s="506"/>
      <c r="M20" s="506"/>
      <c r="N20" s="506"/>
    </row>
    <row r="21" spans="1:14">
      <c r="A21" s="358">
        <v>6.2</v>
      </c>
      <c r="B21" s="326" t="s">
        <v>732</v>
      </c>
      <c r="C21" s="494">
        <v>341698789.03190005</v>
      </c>
      <c r="D21" s="494">
        <v>770169082.59221506</v>
      </c>
      <c r="E21" s="498">
        <v>1111867871.624115</v>
      </c>
      <c r="F21" s="494">
        <v>362338352.09990001</v>
      </c>
      <c r="G21" s="494">
        <v>865832954.07210004</v>
      </c>
      <c r="H21" s="498">
        <v>1228171306.1719999</v>
      </c>
      <c r="I21" s="506"/>
      <c r="J21" s="506"/>
      <c r="K21" s="506"/>
      <c r="L21" s="506"/>
      <c r="M21" s="506"/>
      <c r="N21" s="506"/>
    </row>
    <row r="22" spans="1:14">
      <c r="A22" s="358">
        <v>7</v>
      </c>
      <c r="B22" s="327" t="s">
        <v>734</v>
      </c>
      <c r="C22" s="494">
        <v>6100000</v>
      </c>
      <c r="D22" s="494">
        <v>0</v>
      </c>
      <c r="E22" s="498">
        <v>6100000</v>
      </c>
      <c r="F22" s="494">
        <v>6100000</v>
      </c>
      <c r="G22" s="494"/>
      <c r="H22" s="498">
        <v>6100000</v>
      </c>
      <c r="I22" s="506"/>
      <c r="J22" s="506"/>
      <c r="K22" s="506"/>
      <c r="L22" s="506"/>
      <c r="M22" s="506"/>
      <c r="N22" s="506"/>
    </row>
    <row r="23" spans="1:14" ht="21">
      <c r="A23" s="358">
        <v>8</v>
      </c>
      <c r="B23" s="328" t="s">
        <v>735</v>
      </c>
      <c r="C23" s="494">
        <v>0</v>
      </c>
      <c r="D23" s="494">
        <v>0</v>
      </c>
      <c r="E23" s="498">
        <v>0</v>
      </c>
      <c r="F23" s="494"/>
      <c r="G23" s="494"/>
      <c r="H23" s="498">
        <v>0</v>
      </c>
      <c r="I23" s="506"/>
      <c r="J23" s="506"/>
      <c r="K23" s="506"/>
      <c r="L23" s="506"/>
      <c r="M23" s="506"/>
      <c r="N23" s="506"/>
    </row>
    <row r="24" spans="1:14">
      <c r="A24" s="358">
        <v>9</v>
      </c>
      <c r="B24" s="325" t="s">
        <v>736</v>
      </c>
      <c r="C24" s="493">
        <v>44809177.07</v>
      </c>
      <c r="D24" s="493">
        <v>0</v>
      </c>
      <c r="E24" s="498">
        <v>44809177.07</v>
      </c>
      <c r="F24" s="494">
        <v>47183920.519999996</v>
      </c>
      <c r="G24" s="494">
        <v>0</v>
      </c>
      <c r="H24" s="498">
        <v>47183920.519999996</v>
      </c>
      <c r="I24" s="506"/>
      <c r="J24" s="506"/>
      <c r="K24" s="506"/>
      <c r="L24" s="506"/>
      <c r="M24" s="506"/>
      <c r="N24" s="506"/>
    </row>
    <row r="25" spans="1:14">
      <c r="A25" s="358">
        <v>9.1</v>
      </c>
      <c r="B25" s="329" t="s">
        <v>737</v>
      </c>
      <c r="C25" s="494">
        <v>40507785.880000003</v>
      </c>
      <c r="D25" s="494">
        <v>0</v>
      </c>
      <c r="E25" s="498">
        <v>40507785.880000003</v>
      </c>
      <c r="F25" s="494">
        <v>42320942.18</v>
      </c>
      <c r="G25" s="494"/>
      <c r="H25" s="498">
        <v>42320942.18</v>
      </c>
      <c r="I25" s="506"/>
      <c r="J25" s="506"/>
      <c r="K25" s="506"/>
      <c r="L25" s="506"/>
      <c r="M25" s="506"/>
      <c r="N25" s="506"/>
    </row>
    <row r="26" spans="1:14">
      <c r="A26" s="358">
        <v>9.1999999999999993</v>
      </c>
      <c r="B26" s="329" t="s">
        <v>738</v>
      </c>
      <c r="C26" s="494">
        <v>4301391.1900000004</v>
      </c>
      <c r="D26" s="494">
        <v>0</v>
      </c>
      <c r="E26" s="498">
        <v>4301391.1900000004</v>
      </c>
      <c r="F26" s="494">
        <v>4862978.34</v>
      </c>
      <c r="G26" s="494"/>
      <c r="H26" s="498">
        <v>4862978.34</v>
      </c>
      <c r="I26" s="506"/>
      <c r="J26" s="506"/>
      <c r="K26" s="506"/>
      <c r="L26" s="506"/>
      <c r="M26" s="506"/>
      <c r="N26" s="506"/>
    </row>
    <row r="27" spans="1:14">
      <c r="A27" s="358">
        <v>10</v>
      </c>
      <c r="B27" s="325" t="s">
        <v>36</v>
      </c>
      <c r="C27" s="493">
        <v>1913257.95</v>
      </c>
      <c r="D27" s="493">
        <v>0</v>
      </c>
      <c r="E27" s="498">
        <v>1913257.95</v>
      </c>
      <c r="F27" s="494">
        <v>1585414.71</v>
      </c>
      <c r="G27" s="494">
        <v>0</v>
      </c>
      <c r="H27" s="498">
        <v>1585414.71</v>
      </c>
      <c r="I27" s="506"/>
      <c r="J27" s="506"/>
      <c r="K27" s="506"/>
      <c r="L27" s="506"/>
      <c r="M27" s="506"/>
      <c r="N27" s="506"/>
    </row>
    <row r="28" spans="1:14">
      <c r="A28" s="358">
        <v>10.1</v>
      </c>
      <c r="B28" s="329" t="s">
        <v>739</v>
      </c>
      <c r="C28" s="494">
        <v>0</v>
      </c>
      <c r="D28" s="494">
        <v>0</v>
      </c>
      <c r="E28" s="498">
        <v>0</v>
      </c>
      <c r="F28" s="494">
        <v>0</v>
      </c>
      <c r="G28" s="494"/>
      <c r="H28" s="498">
        <v>0</v>
      </c>
      <c r="I28" s="506"/>
      <c r="J28" s="506"/>
      <c r="K28" s="506"/>
      <c r="L28" s="506"/>
      <c r="M28" s="506"/>
      <c r="N28" s="506"/>
    </row>
    <row r="29" spans="1:14">
      <c r="A29" s="358">
        <v>10.199999999999999</v>
      </c>
      <c r="B29" s="329" t="s">
        <v>740</v>
      </c>
      <c r="C29" s="494">
        <v>1913257.95</v>
      </c>
      <c r="D29" s="494">
        <v>0</v>
      </c>
      <c r="E29" s="498">
        <v>1913257.95</v>
      </c>
      <c r="F29" s="494">
        <v>1585414.71</v>
      </c>
      <c r="G29" s="494"/>
      <c r="H29" s="498">
        <v>1585414.71</v>
      </c>
      <c r="I29" s="506"/>
      <c r="J29" s="506"/>
      <c r="K29" s="506"/>
      <c r="L29" s="506"/>
      <c r="M29" s="506"/>
      <c r="N29" s="506"/>
    </row>
    <row r="30" spans="1:14">
      <c r="A30" s="358">
        <v>11</v>
      </c>
      <c r="B30" s="325" t="s">
        <v>741</v>
      </c>
      <c r="C30" s="493">
        <v>0</v>
      </c>
      <c r="D30" s="493">
        <v>0</v>
      </c>
      <c r="E30" s="498">
        <v>0</v>
      </c>
      <c r="F30" s="494">
        <v>0</v>
      </c>
      <c r="G30" s="494">
        <v>0</v>
      </c>
      <c r="H30" s="498">
        <v>0</v>
      </c>
      <c r="I30" s="506"/>
      <c r="J30" s="506"/>
      <c r="K30" s="506"/>
      <c r="L30" s="506"/>
      <c r="M30" s="506"/>
      <c r="N30" s="506"/>
    </row>
    <row r="31" spans="1:14">
      <c r="A31" s="358">
        <v>11.1</v>
      </c>
      <c r="B31" s="329" t="s">
        <v>742</v>
      </c>
      <c r="C31" s="494">
        <v>0</v>
      </c>
      <c r="D31" s="494">
        <v>0</v>
      </c>
      <c r="E31" s="498">
        <v>0</v>
      </c>
      <c r="F31" s="619"/>
      <c r="G31" s="494"/>
      <c r="H31" s="498">
        <v>0</v>
      </c>
      <c r="I31" s="506"/>
      <c r="J31" s="506"/>
      <c r="K31" s="506"/>
      <c r="L31" s="506"/>
      <c r="M31" s="506"/>
      <c r="N31" s="506"/>
    </row>
    <row r="32" spans="1:14">
      <c r="A32" s="358">
        <v>11.2</v>
      </c>
      <c r="B32" s="329" t="s">
        <v>743</v>
      </c>
      <c r="C32" s="494">
        <v>0</v>
      </c>
      <c r="D32" s="494">
        <v>0</v>
      </c>
      <c r="E32" s="498">
        <v>0</v>
      </c>
      <c r="F32" s="494"/>
      <c r="G32" s="494"/>
      <c r="H32" s="498">
        <v>0</v>
      </c>
      <c r="I32" s="506"/>
      <c r="J32" s="506"/>
      <c r="K32" s="506"/>
      <c r="L32" s="506"/>
      <c r="M32" s="506"/>
      <c r="N32" s="506"/>
    </row>
    <row r="33" spans="1:14">
      <c r="A33" s="358">
        <v>13</v>
      </c>
      <c r="B33" s="325" t="s">
        <v>99</v>
      </c>
      <c r="C33" s="493">
        <v>5253250.2470999993</v>
      </c>
      <c r="D33" s="493">
        <v>393465.28488500044</v>
      </c>
      <c r="E33" s="498">
        <v>5646715.5319849998</v>
      </c>
      <c r="F33" s="494">
        <v>6689611.5992999999</v>
      </c>
      <c r="G33" s="494">
        <v>4806848.1221001865</v>
      </c>
      <c r="H33" s="498">
        <v>11496459.721400186</v>
      </c>
      <c r="I33" s="506"/>
      <c r="J33" s="506"/>
      <c r="K33" s="506"/>
      <c r="L33" s="506"/>
      <c r="M33" s="506"/>
      <c r="N33" s="506"/>
    </row>
    <row r="34" spans="1:14">
      <c r="A34" s="358">
        <v>13.1</v>
      </c>
      <c r="B34" s="330" t="s">
        <v>744</v>
      </c>
      <c r="C34" s="494">
        <v>79370</v>
      </c>
      <c r="D34" s="494">
        <v>0</v>
      </c>
      <c r="E34" s="498">
        <v>79370</v>
      </c>
      <c r="F34" s="494">
        <v>93740</v>
      </c>
      <c r="G34" s="494"/>
      <c r="H34" s="498">
        <v>93740</v>
      </c>
      <c r="I34" s="506"/>
      <c r="J34" s="506"/>
      <c r="K34" s="506"/>
      <c r="L34" s="506"/>
      <c r="M34" s="506"/>
      <c r="N34" s="506"/>
    </row>
    <row r="35" spans="1:14">
      <c r="A35" s="358">
        <v>13.2</v>
      </c>
      <c r="B35" s="330" t="s">
        <v>745</v>
      </c>
      <c r="C35" s="494">
        <v>0</v>
      </c>
      <c r="D35" s="494">
        <v>0</v>
      </c>
      <c r="E35" s="498">
        <v>0</v>
      </c>
      <c r="F35" s="494">
        <v>0</v>
      </c>
      <c r="G35" s="494">
        <v>0</v>
      </c>
      <c r="H35" s="498">
        <v>0</v>
      </c>
      <c r="I35" s="506"/>
      <c r="J35" s="506"/>
      <c r="K35" s="506"/>
      <c r="L35" s="506"/>
      <c r="M35" s="506"/>
      <c r="N35" s="506"/>
    </row>
    <row r="36" spans="1:14">
      <c r="A36" s="358">
        <v>14</v>
      </c>
      <c r="B36" s="331" t="s">
        <v>746</v>
      </c>
      <c r="C36" s="493">
        <v>613048318.43900013</v>
      </c>
      <c r="D36" s="493">
        <v>1089919406.5243001</v>
      </c>
      <c r="E36" s="498">
        <v>1702967724.9633002</v>
      </c>
      <c r="F36" s="494">
        <v>551790978.02920008</v>
      </c>
      <c r="G36" s="494">
        <v>1189371565.7408001</v>
      </c>
      <c r="H36" s="498">
        <v>1741162543.7700002</v>
      </c>
      <c r="I36" s="506"/>
      <c r="J36" s="506"/>
      <c r="K36" s="506"/>
      <c r="L36" s="506"/>
      <c r="M36" s="506"/>
      <c r="N36" s="506"/>
    </row>
    <row r="37" spans="1:14" ht="22.5" customHeight="1">
      <c r="A37" s="358"/>
      <c r="B37" s="332" t="s">
        <v>104</v>
      </c>
      <c r="C37" s="772"/>
      <c r="D37" s="773"/>
      <c r="E37" s="773"/>
      <c r="F37" s="773"/>
      <c r="G37" s="773"/>
      <c r="H37" s="774"/>
      <c r="I37" s="506"/>
      <c r="J37" s="506"/>
      <c r="K37" s="506"/>
      <c r="L37" s="506"/>
      <c r="M37" s="506"/>
      <c r="N37" s="506"/>
    </row>
    <row r="38" spans="1:14">
      <c r="A38" s="358">
        <v>15</v>
      </c>
      <c r="B38" s="333" t="s">
        <v>747</v>
      </c>
      <c r="C38" s="493">
        <v>0</v>
      </c>
      <c r="D38" s="493">
        <v>0</v>
      </c>
      <c r="E38" s="501">
        <v>0</v>
      </c>
      <c r="F38" s="493">
        <v>0</v>
      </c>
      <c r="G38" s="493">
        <v>0</v>
      </c>
      <c r="H38" s="501">
        <v>0</v>
      </c>
      <c r="I38" s="506"/>
      <c r="J38" s="506"/>
      <c r="K38" s="506"/>
      <c r="L38" s="506"/>
      <c r="M38" s="506"/>
      <c r="N38" s="506"/>
    </row>
    <row r="39" spans="1:14">
      <c r="A39" s="358">
        <v>15.1</v>
      </c>
      <c r="B39" s="335" t="s">
        <v>727</v>
      </c>
      <c r="C39" s="494">
        <v>0</v>
      </c>
      <c r="D39" s="494">
        <v>0</v>
      </c>
      <c r="E39" s="334">
        <v>0</v>
      </c>
      <c r="F39" s="630">
        <v>0</v>
      </c>
      <c r="G39" s="630"/>
      <c r="H39" s="504">
        <v>0</v>
      </c>
      <c r="I39" s="506"/>
      <c r="J39" s="506"/>
      <c r="K39" s="506"/>
      <c r="L39" s="506"/>
      <c r="M39" s="506"/>
      <c r="N39" s="506"/>
    </row>
    <row r="40" spans="1:14" ht="24" customHeight="1">
      <c r="A40" s="358">
        <v>16</v>
      </c>
      <c r="B40" s="327" t="s">
        <v>748</v>
      </c>
      <c r="C40" s="494">
        <v>0</v>
      </c>
      <c r="D40" s="494">
        <v>0</v>
      </c>
      <c r="E40" s="501">
        <v>0</v>
      </c>
      <c r="F40" s="502"/>
      <c r="G40" s="502"/>
      <c r="H40" s="501">
        <v>0</v>
      </c>
      <c r="I40" s="506"/>
      <c r="J40" s="506"/>
      <c r="K40" s="506"/>
      <c r="L40" s="506"/>
      <c r="M40" s="506"/>
      <c r="N40" s="506"/>
    </row>
    <row r="41" spans="1:14" ht="21">
      <c r="A41" s="358">
        <v>17</v>
      </c>
      <c r="B41" s="327" t="s">
        <v>749</v>
      </c>
      <c r="C41" s="502">
        <v>303192427.53000003</v>
      </c>
      <c r="D41" s="502">
        <v>1068978887.697015</v>
      </c>
      <c r="E41" s="501">
        <v>1372171315.227015</v>
      </c>
      <c r="F41" s="502">
        <v>256612463.30000001</v>
      </c>
      <c r="G41" s="502">
        <v>1170718112.0739291</v>
      </c>
      <c r="H41" s="501">
        <v>1427330575.373929</v>
      </c>
      <c r="I41" s="506"/>
      <c r="J41" s="506"/>
      <c r="K41" s="506"/>
      <c r="L41" s="506"/>
      <c r="M41" s="506"/>
      <c r="N41" s="506"/>
    </row>
    <row r="42" spans="1:14">
      <c r="A42" s="358">
        <v>17.100000000000001</v>
      </c>
      <c r="B42" s="336" t="s">
        <v>750</v>
      </c>
      <c r="C42" s="494">
        <v>280577815.29000002</v>
      </c>
      <c r="D42" s="494">
        <v>665768051.80176413</v>
      </c>
      <c r="E42" s="503">
        <v>946345867.09176421</v>
      </c>
      <c r="F42" s="494">
        <v>225315496.43000001</v>
      </c>
      <c r="G42" s="494">
        <v>726963032.29187906</v>
      </c>
      <c r="H42" s="504">
        <v>952278528.72187901</v>
      </c>
      <c r="I42" s="506"/>
      <c r="J42" s="506"/>
      <c r="K42" s="506"/>
      <c r="L42" s="506"/>
      <c r="M42" s="506"/>
      <c r="N42" s="506"/>
    </row>
    <row r="43" spans="1:14">
      <c r="A43" s="358">
        <v>17.2</v>
      </c>
      <c r="B43" s="337" t="s">
        <v>100</v>
      </c>
      <c r="C43" s="494">
        <v>21819470</v>
      </c>
      <c r="D43" s="494">
        <v>402113599.91619992</v>
      </c>
      <c r="E43" s="503">
        <v>423933069.91619992</v>
      </c>
      <c r="F43" s="494">
        <v>30586795.580000002</v>
      </c>
      <c r="G43" s="494">
        <v>441152823.1681</v>
      </c>
      <c r="H43" s="504">
        <v>471739618.74809998</v>
      </c>
      <c r="I43" s="506"/>
      <c r="J43" s="506"/>
      <c r="K43" s="506"/>
      <c r="L43" s="506"/>
      <c r="M43" s="506"/>
      <c r="N43" s="506"/>
    </row>
    <row r="44" spans="1:14">
      <c r="A44" s="358">
        <v>17.3</v>
      </c>
      <c r="B44" s="336" t="s">
        <v>751</v>
      </c>
      <c r="C44" s="494">
        <v>0</v>
      </c>
      <c r="D44" s="494">
        <v>0</v>
      </c>
      <c r="E44" s="334">
        <v>0</v>
      </c>
      <c r="F44" s="494">
        <v>0</v>
      </c>
      <c r="G44" s="494">
        <v>0</v>
      </c>
      <c r="H44" s="504">
        <v>0</v>
      </c>
      <c r="I44" s="506"/>
      <c r="J44" s="506"/>
      <c r="K44" s="506"/>
      <c r="L44" s="506"/>
      <c r="M44" s="506"/>
      <c r="N44" s="506"/>
    </row>
    <row r="45" spans="1:14">
      <c r="A45" s="358">
        <v>17.399999999999999</v>
      </c>
      <c r="B45" s="336" t="s">
        <v>752</v>
      </c>
      <c r="C45" s="619">
        <v>795142.23999999941</v>
      </c>
      <c r="D45" s="494">
        <v>1097235.979051</v>
      </c>
      <c r="E45" s="504">
        <v>1892378.2190509993</v>
      </c>
      <c r="F45" s="494">
        <v>710171.28999999969</v>
      </c>
      <c r="G45" s="494">
        <v>2602256.6139500001</v>
      </c>
      <c r="H45" s="504">
        <v>3312427.9039499997</v>
      </c>
      <c r="I45" s="506"/>
      <c r="J45" s="506"/>
      <c r="K45" s="506"/>
      <c r="L45" s="506"/>
      <c r="M45" s="506"/>
      <c r="N45" s="506"/>
    </row>
    <row r="46" spans="1:14">
      <c r="A46" s="358">
        <v>18</v>
      </c>
      <c r="B46" s="325" t="s">
        <v>753</v>
      </c>
      <c r="C46" s="494">
        <v>712622.34550000005</v>
      </c>
      <c r="D46" s="494">
        <v>275146.2536</v>
      </c>
      <c r="E46" s="501">
        <v>987768.59909999999</v>
      </c>
      <c r="F46" s="494">
        <v>653713.09000000008</v>
      </c>
      <c r="G46" s="494">
        <v>340134.94380000001</v>
      </c>
      <c r="H46" s="501">
        <v>993848.03380000009</v>
      </c>
      <c r="I46" s="506"/>
      <c r="J46" s="506"/>
      <c r="K46" s="506"/>
      <c r="L46" s="506"/>
      <c r="M46" s="506"/>
      <c r="N46" s="506"/>
    </row>
    <row r="47" spans="1:14">
      <c r="A47" s="358">
        <v>19</v>
      </c>
      <c r="B47" s="325" t="s">
        <v>754</v>
      </c>
      <c r="C47" s="502">
        <v>4843000.5199999996</v>
      </c>
      <c r="D47" s="502">
        <v>0</v>
      </c>
      <c r="E47" s="501">
        <v>4843000.5199999996</v>
      </c>
      <c r="F47" s="502">
        <v>1069581.2500000002</v>
      </c>
      <c r="G47" s="502">
        <v>0</v>
      </c>
      <c r="H47" s="501">
        <v>1069581.2500000002</v>
      </c>
      <c r="I47" s="506"/>
      <c r="J47" s="506"/>
      <c r="K47" s="506"/>
      <c r="L47" s="506"/>
      <c r="M47" s="506"/>
      <c r="N47" s="506"/>
    </row>
    <row r="48" spans="1:14">
      <c r="A48" s="358">
        <v>19.100000000000001</v>
      </c>
      <c r="B48" s="338" t="s">
        <v>755</v>
      </c>
      <c r="C48" s="494">
        <v>3493633.33</v>
      </c>
      <c r="D48" s="494">
        <v>0</v>
      </c>
      <c r="E48" s="334">
        <v>3493633.33</v>
      </c>
      <c r="F48" s="618">
        <v>811232.56</v>
      </c>
      <c r="G48" s="505"/>
      <c r="H48" s="504">
        <v>811232.56</v>
      </c>
      <c r="I48" s="506"/>
      <c r="J48" s="506"/>
      <c r="K48" s="506"/>
      <c r="L48" s="506"/>
      <c r="M48" s="506"/>
      <c r="N48" s="506"/>
    </row>
    <row r="49" spans="1:14">
      <c r="A49" s="358">
        <v>19.2</v>
      </c>
      <c r="B49" s="339" t="s">
        <v>756</v>
      </c>
      <c r="C49" s="494">
        <v>1349367.19</v>
      </c>
      <c r="D49" s="494">
        <v>0</v>
      </c>
      <c r="E49" s="334">
        <v>1349367.19</v>
      </c>
      <c r="F49" s="618">
        <v>258348.69000000018</v>
      </c>
      <c r="G49" s="505"/>
      <c r="H49" s="504">
        <v>258348.69000000018</v>
      </c>
      <c r="I49" s="506"/>
      <c r="J49" s="506"/>
      <c r="K49" s="506"/>
      <c r="L49" s="506"/>
      <c r="M49" s="506"/>
      <c r="N49" s="506"/>
    </row>
    <row r="50" spans="1:14">
      <c r="A50" s="358">
        <v>20</v>
      </c>
      <c r="B50" s="340" t="s">
        <v>101</v>
      </c>
      <c r="C50" s="494">
        <v>0</v>
      </c>
      <c r="D50" s="494">
        <v>14234846.5692</v>
      </c>
      <c r="E50" s="500">
        <v>14234846.5692</v>
      </c>
      <c r="F50" s="494">
        <v>0</v>
      </c>
      <c r="G50" s="494">
        <v>22750120.3138</v>
      </c>
      <c r="H50" s="501">
        <v>22750120.3138</v>
      </c>
      <c r="I50" s="506"/>
      <c r="J50" s="506"/>
      <c r="K50" s="506"/>
      <c r="L50" s="506"/>
      <c r="M50" s="506"/>
      <c r="N50" s="506"/>
    </row>
    <row r="51" spans="1:14">
      <c r="A51" s="358">
        <v>21</v>
      </c>
      <c r="B51" s="341" t="s">
        <v>89</v>
      </c>
      <c r="C51" s="494">
        <v>846575.29086399951</v>
      </c>
      <c r="D51" s="494">
        <v>1097235.9791360004</v>
      </c>
      <c r="E51" s="501">
        <v>1943811.27</v>
      </c>
      <c r="F51" s="494">
        <v>257687.76740003953</v>
      </c>
      <c r="G51" s="494">
        <v>1541928.1503209996</v>
      </c>
      <c r="H51" s="501">
        <v>1799615.9177210391</v>
      </c>
      <c r="I51" s="506"/>
      <c r="J51" s="506"/>
      <c r="K51" s="506"/>
      <c r="L51" s="506"/>
      <c r="M51" s="506"/>
      <c r="N51" s="506"/>
    </row>
    <row r="52" spans="1:14">
      <c r="A52" s="358">
        <v>21.1</v>
      </c>
      <c r="B52" s="337" t="s">
        <v>757</v>
      </c>
      <c r="C52" s="494">
        <v>0</v>
      </c>
      <c r="D52" s="494">
        <v>0</v>
      </c>
      <c r="E52" s="334">
        <v>0</v>
      </c>
      <c r="F52" s="494">
        <v>0</v>
      </c>
      <c r="G52" s="494">
        <v>0</v>
      </c>
      <c r="H52" s="504">
        <v>0</v>
      </c>
      <c r="I52" s="506"/>
      <c r="J52" s="506"/>
      <c r="K52" s="506"/>
      <c r="L52" s="506"/>
      <c r="M52" s="506"/>
      <c r="N52" s="506"/>
    </row>
    <row r="53" spans="1:14">
      <c r="A53" s="358">
        <v>22</v>
      </c>
      <c r="B53" s="340" t="s">
        <v>758</v>
      </c>
      <c r="C53" s="502">
        <v>309594625.686364</v>
      </c>
      <c r="D53" s="502">
        <v>1084586116.498951</v>
      </c>
      <c r="E53" s="501">
        <v>1394180742.1853149</v>
      </c>
      <c r="F53" s="502">
        <v>258593445.40740004</v>
      </c>
      <c r="G53" s="502">
        <v>1195350295.4818501</v>
      </c>
      <c r="H53" s="501">
        <v>1453943740.8892503</v>
      </c>
      <c r="I53" s="506"/>
      <c r="J53" s="506"/>
      <c r="K53" s="506"/>
      <c r="L53" s="506"/>
      <c r="M53" s="506"/>
      <c r="N53" s="506"/>
    </row>
    <row r="54" spans="1:14" ht="24" customHeight="1">
      <c r="A54" s="358"/>
      <c r="B54" s="342" t="s">
        <v>759</v>
      </c>
      <c r="C54" s="775"/>
      <c r="D54" s="776"/>
      <c r="E54" s="776"/>
      <c r="F54" s="776"/>
      <c r="G54" s="776"/>
      <c r="H54" s="777"/>
      <c r="I54" s="506"/>
      <c r="J54" s="506"/>
      <c r="K54" s="506"/>
      <c r="L54" s="506"/>
      <c r="M54" s="506"/>
      <c r="N54" s="506"/>
    </row>
    <row r="55" spans="1:14">
      <c r="A55" s="358">
        <v>23</v>
      </c>
      <c r="B55" s="340" t="s">
        <v>105</v>
      </c>
      <c r="C55" s="494">
        <v>112482804.98999999</v>
      </c>
      <c r="D55" s="494"/>
      <c r="E55" s="501">
        <v>112482804.98999999</v>
      </c>
      <c r="F55" s="502">
        <v>112482805</v>
      </c>
      <c r="G55" s="502"/>
      <c r="H55" s="501">
        <v>112482805</v>
      </c>
      <c r="I55" s="506"/>
      <c r="J55" s="506"/>
      <c r="K55" s="506"/>
      <c r="L55" s="506"/>
      <c r="M55" s="506"/>
      <c r="N55" s="506"/>
    </row>
    <row r="56" spans="1:14">
      <c r="A56" s="358">
        <v>24</v>
      </c>
      <c r="B56" s="340" t="s">
        <v>760</v>
      </c>
      <c r="C56" s="494">
        <v>0</v>
      </c>
      <c r="D56" s="494"/>
      <c r="E56" s="501">
        <v>0</v>
      </c>
      <c r="F56" s="502"/>
      <c r="G56" s="502"/>
      <c r="H56" s="501">
        <v>0</v>
      </c>
      <c r="I56" s="506"/>
      <c r="J56" s="506"/>
      <c r="K56" s="506"/>
      <c r="L56" s="506"/>
      <c r="M56" s="506"/>
      <c r="N56" s="506"/>
    </row>
    <row r="57" spans="1:14">
      <c r="A57" s="358">
        <v>25</v>
      </c>
      <c r="B57" s="340" t="s">
        <v>102</v>
      </c>
      <c r="C57" s="494">
        <v>72117569.840000004</v>
      </c>
      <c r="D57" s="494"/>
      <c r="E57" s="501">
        <v>72117569.840000004</v>
      </c>
      <c r="F57" s="502">
        <v>72117569.829999998</v>
      </c>
      <c r="G57" s="502"/>
      <c r="H57" s="501">
        <v>72117569.829999998</v>
      </c>
      <c r="I57" s="506"/>
      <c r="J57" s="506"/>
      <c r="K57" s="506"/>
      <c r="L57" s="506"/>
      <c r="M57" s="506"/>
      <c r="N57" s="506"/>
    </row>
    <row r="58" spans="1:14">
      <c r="A58" s="358">
        <v>26</v>
      </c>
      <c r="B58" s="325" t="s">
        <v>761</v>
      </c>
      <c r="C58" s="494">
        <v>0</v>
      </c>
      <c r="D58" s="494"/>
      <c r="E58" s="501">
        <v>0</v>
      </c>
      <c r="F58" s="502"/>
      <c r="G58" s="502"/>
      <c r="H58" s="501">
        <v>0</v>
      </c>
      <c r="I58" s="506"/>
      <c r="J58" s="506"/>
      <c r="K58" s="506"/>
      <c r="L58" s="506"/>
      <c r="M58" s="506"/>
      <c r="N58" s="506"/>
    </row>
    <row r="59" spans="1:14" ht="21">
      <c r="A59" s="358">
        <v>27</v>
      </c>
      <c r="B59" s="325" t="s">
        <v>762</v>
      </c>
      <c r="C59" s="502">
        <v>0</v>
      </c>
      <c r="D59" s="502">
        <v>0</v>
      </c>
      <c r="E59" s="501">
        <v>0</v>
      </c>
      <c r="F59" s="502"/>
      <c r="G59" s="502"/>
      <c r="H59" s="501">
        <v>0</v>
      </c>
      <c r="I59" s="506"/>
      <c r="J59" s="506"/>
      <c r="K59" s="506"/>
      <c r="L59" s="506"/>
      <c r="M59" s="506"/>
      <c r="N59" s="506"/>
    </row>
    <row r="60" spans="1:14">
      <c r="A60" s="358">
        <v>27.1</v>
      </c>
      <c r="B60" s="338" t="s">
        <v>763</v>
      </c>
      <c r="C60" s="494">
        <v>0</v>
      </c>
      <c r="D60" s="494"/>
      <c r="E60" s="504">
        <v>0</v>
      </c>
      <c r="F60" s="505"/>
      <c r="G60" s="505"/>
      <c r="H60" s="504">
        <v>0</v>
      </c>
      <c r="I60" s="506"/>
      <c r="J60" s="506"/>
      <c r="K60" s="506"/>
      <c r="L60" s="506"/>
      <c r="M60" s="506"/>
      <c r="N60" s="506"/>
    </row>
    <row r="61" spans="1:14">
      <c r="A61" s="358">
        <v>27.2</v>
      </c>
      <c r="B61" s="336" t="s">
        <v>764</v>
      </c>
      <c r="C61" s="494">
        <v>0</v>
      </c>
      <c r="D61" s="494"/>
      <c r="E61" s="504">
        <v>0</v>
      </c>
      <c r="F61" s="505"/>
      <c r="G61" s="505"/>
      <c r="H61" s="504">
        <v>0</v>
      </c>
      <c r="I61" s="506"/>
      <c r="J61" s="506"/>
      <c r="K61" s="506"/>
      <c r="L61" s="506"/>
      <c r="M61" s="506"/>
      <c r="N61" s="506"/>
    </row>
    <row r="62" spans="1:14">
      <c r="A62" s="358">
        <v>28</v>
      </c>
      <c r="B62" s="341" t="s">
        <v>765</v>
      </c>
      <c r="C62" s="494">
        <v>0</v>
      </c>
      <c r="D62" s="494"/>
      <c r="E62" s="501">
        <v>0</v>
      </c>
      <c r="F62" s="502"/>
      <c r="G62" s="502"/>
      <c r="H62" s="501">
        <v>0</v>
      </c>
      <c r="I62" s="506"/>
      <c r="J62" s="506"/>
      <c r="K62" s="506"/>
      <c r="L62" s="506"/>
      <c r="M62" s="506"/>
      <c r="N62" s="506"/>
    </row>
    <row r="63" spans="1:14">
      <c r="A63" s="358">
        <v>29</v>
      </c>
      <c r="B63" s="325" t="s">
        <v>766</v>
      </c>
      <c r="C63" s="502">
        <v>0</v>
      </c>
      <c r="D63" s="502">
        <v>0</v>
      </c>
      <c r="E63" s="501">
        <v>0</v>
      </c>
      <c r="F63" s="502"/>
      <c r="G63" s="502"/>
      <c r="H63" s="501">
        <v>0</v>
      </c>
      <c r="I63" s="506"/>
      <c r="J63" s="506"/>
      <c r="K63" s="506"/>
      <c r="L63" s="506"/>
      <c r="M63" s="506"/>
      <c r="N63" s="506"/>
    </row>
    <row r="64" spans="1:14">
      <c r="A64" s="358">
        <v>29.1</v>
      </c>
      <c r="B64" s="326" t="s">
        <v>767</v>
      </c>
      <c r="C64" s="494">
        <v>0</v>
      </c>
      <c r="D64" s="494"/>
      <c r="E64" s="504">
        <v>0</v>
      </c>
      <c r="F64" s="505"/>
      <c r="G64" s="505"/>
      <c r="H64" s="504">
        <v>0</v>
      </c>
      <c r="I64" s="506"/>
      <c r="J64" s="506"/>
      <c r="K64" s="506"/>
      <c r="L64" s="506"/>
      <c r="M64" s="506"/>
      <c r="N64" s="506"/>
    </row>
    <row r="65" spans="1:14" ht="24.95" customHeight="1">
      <c r="A65" s="358">
        <v>29.2</v>
      </c>
      <c r="B65" s="338" t="s">
        <v>768</v>
      </c>
      <c r="C65" s="494">
        <v>0</v>
      </c>
      <c r="D65" s="494"/>
      <c r="E65" s="504">
        <v>0</v>
      </c>
      <c r="F65" s="505"/>
      <c r="G65" s="505"/>
      <c r="H65" s="504">
        <v>0</v>
      </c>
      <c r="I65" s="506"/>
      <c r="J65" s="506"/>
      <c r="K65" s="506"/>
      <c r="L65" s="506"/>
      <c r="M65" s="506"/>
      <c r="N65" s="506"/>
    </row>
    <row r="66" spans="1:14" ht="22.5" customHeight="1">
      <c r="A66" s="358">
        <v>29.3</v>
      </c>
      <c r="B66" s="329" t="s">
        <v>769</v>
      </c>
      <c r="C66" s="494">
        <v>0</v>
      </c>
      <c r="D66" s="494"/>
      <c r="E66" s="504">
        <v>0</v>
      </c>
      <c r="F66" s="505"/>
      <c r="G66" s="505"/>
      <c r="H66" s="504">
        <v>0</v>
      </c>
      <c r="I66" s="506"/>
      <c r="J66" s="506"/>
      <c r="K66" s="506"/>
      <c r="L66" s="506"/>
      <c r="M66" s="506"/>
      <c r="N66" s="506"/>
    </row>
    <row r="67" spans="1:14">
      <c r="A67" s="358">
        <v>30</v>
      </c>
      <c r="B67" s="325" t="s">
        <v>103</v>
      </c>
      <c r="C67" s="494">
        <v>124186607.7538</v>
      </c>
      <c r="D67" s="494"/>
      <c r="E67" s="501">
        <v>124186607.7538</v>
      </c>
      <c r="F67" s="502">
        <v>102618428.07000001</v>
      </c>
      <c r="G67" s="502"/>
      <c r="H67" s="501">
        <v>102618428.07000001</v>
      </c>
      <c r="I67" s="506"/>
      <c r="J67" s="506"/>
      <c r="K67" s="506"/>
      <c r="L67" s="506"/>
      <c r="M67" s="506"/>
      <c r="N67" s="506"/>
    </row>
    <row r="68" spans="1:14">
      <c r="A68" s="358">
        <v>31</v>
      </c>
      <c r="B68" s="343" t="s">
        <v>770</v>
      </c>
      <c r="C68" s="502">
        <v>308786982.58379996</v>
      </c>
      <c r="D68" s="502">
        <v>0</v>
      </c>
      <c r="E68" s="501">
        <v>308786982.58379996</v>
      </c>
      <c r="F68" s="502">
        <v>287218802.89999998</v>
      </c>
      <c r="G68" s="502">
        <v>0</v>
      </c>
      <c r="H68" s="501">
        <v>287218802.89999998</v>
      </c>
      <c r="I68" s="506"/>
      <c r="J68" s="506"/>
      <c r="K68" s="506"/>
      <c r="L68" s="506"/>
      <c r="M68" s="506"/>
      <c r="N68" s="506"/>
    </row>
    <row r="69" spans="1:14">
      <c r="A69" s="358">
        <v>32</v>
      </c>
      <c r="B69" s="344" t="s">
        <v>771</v>
      </c>
      <c r="C69" s="502">
        <v>618381608.27016401</v>
      </c>
      <c r="D69" s="502">
        <v>1084586116.498951</v>
      </c>
      <c r="E69" s="501">
        <v>1702967724.769115</v>
      </c>
      <c r="F69" s="502">
        <v>545812248.30739999</v>
      </c>
      <c r="G69" s="502">
        <v>1195350295.4818501</v>
      </c>
      <c r="H69" s="501">
        <v>1741162543.7892501</v>
      </c>
      <c r="I69" s="506"/>
      <c r="J69" s="506"/>
      <c r="K69" s="506"/>
      <c r="L69" s="506"/>
      <c r="M69" s="506"/>
      <c r="N69" s="506"/>
    </row>
    <row r="71" spans="1:14">
      <c r="E71" s="506"/>
      <c r="H71" s="492"/>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235"/>
  <sheetViews>
    <sheetView view="pageBreakPreview" topLeftCell="A9" zoomScale="85" zoomScaleNormal="100" zoomScaleSheetLayoutView="85" workbookViewId="0">
      <selection activeCell="B38" sqref="B38:C38"/>
    </sheetView>
  </sheetViews>
  <sheetFormatPr defaultColWidth="43.5703125" defaultRowHeight="11.25"/>
  <cols>
    <col min="1" max="1" width="8" style="606" customWidth="1"/>
    <col min="2" max="2" width="66.140625" style="138" customWidth="1"/>
    <col min="3" max="3" width="115.5703125" style="139" customWidth="1"/>
    <col min="4" max="5" width="10.28515625" style="489" customWidth="1"/>
    <col min="6" max="6" width="67.5703125" style="489" customWidth="1"/>
    <col min="7" max="16384" width="43.5703125" style="489"/>
  </cols>
  <sheetData>
    <row r="1" spans="1:3" ht="12.75" thickTop="1" thickBot="1">
      <c r="A1" s="939" t="s">
        <v>187</v>
      </c>
      <c r="B1" s="940"/>
      <c r="C1" s="941"/>
    </row>
    <row r="2" spans="1:3">
      <c r="A2" s="586"/>
      <c r="B2" s="942" t="s">
        <v>188</v>
      </c>
      <c r="C2" s="942"/>
    </row>
    <row r="3" spans="1:3" s="588" customFormat="1">
      <c r="A3" s="587"/>
      <c r="B3" s="942" t="s">
        <v>263</v>
      </c>
      <c r="C3" s="942"/>
    </row>
    <row r="4" spans="1:3" ht="12" thickBot="1">
      <c r="A4" s="921" t="s">
        <v>267</v>
      </c>
      <c r="B4" s="922"/>
      <c r="C4" s="923"/>
    </row>
    <row r="5" spans="1:3" ht="12" thickTop="1">
      <c r="A5" s="589"/>
      <c r="B5" s="924" t="s">
        <v>189</v>
      </c>
      <c r="C5" s="925"/>
    </row>
    <row r="6" spans="1:3">
      <c r="A6" s="586"/>
      <c r="B6" s="901" t="s">
        <v>264</v>
      </c>
      <c r="C6" s="902"/>
    </row>
    <row r="7" spans="1:3" ht="15" customHeight="1">
      <c r="A7" s="586"/>
      <c r="B7" s="901" t="s">
        <v>190</v>
      </c>
      <c r="C7" s="902"/>
    </row>
    <row r="8" spans="1:3">
      <c r="A8" s="586"/>
      <c r="B8" s="901" t="s">
        <v>265</v>
      </c>
      <c r="C8" s="902"/>
    </row>
    <row r="9" spans="1:3">
      <c r="A9" s="586"/>
      <c r="B9" s="945" t="s">
        <v>266</v>
      </c>
      <c r="C9" s="946"/>
    </row>
    <row r="10" spans="1:3">
      <c r="A10" s="586"/>
      <c r="B10" s="937" t="s">
        <v>191</v>
      </c>
      <c r="C10" s="938" t="s">
        <v>191</v>
      </c>
    </row>
    <row r="11" spans="1:3">
      <c r="A11" s="586"/>
      <c r="B11" s="937" t="s">
        <v>192</v>
      </c>
      <c r="C11" s="938" t="s">
        <v>192</v>
      </c>
    </row>
    <row r="12" spans="1:3">
      <c r="A12" s="586"/>
      <c r="B12" s="937" t="s">
        <v>193</v>
      </c>
      <c r="C12" s="938" t="s">
        <v>193</v>
      </c>
    </row>
    <row r="13" spans="1:3">
      <c r="A13" s="586"/>
      <c r="B13" s="937" t="s">
        <v>194</v>
      </c>
      <c r="C13" s="938" t="s">
        <v>194</v>
      </c>
    </row>
    <row r="14" spans="1:3">
      <c r="A14" s="586"/>
      <c r="B14" s="937" t="s">
        <v>195</v>
      </c>
      <c r="C14" s="938" t="s">
        <v>195</v>
      </c>
    </row>
    <row r="15" spans="1:3" ht="42" customHeight="1">
      <c r="A15" s="586"/>
      <c r="B15" s="937" t="s">
        <v>196</v>
      </c>
      <c r="C15" s="938" t="s">
        <v>196</v>
      </c>
    </row>
    <row r="16" spans="1:3">
      <c r="A16" s="586"/>
      <c r="B16" s="937" t="s">
        <v>197</v>
      </c>
      <c r="C16" s="938" t="s">
        <v>198</v>
      </c>
    </row>
    <row r="17" spans="1:3">
      <c r="A17" s="586"/>
      <c r="B17" s="937" t="s">
        <v>199</v>
      </c>
      <c r="C17" s="938" t="s">
        <v>200</v>
      </c>
    </row>
    <row r="18" spans="1:3">
      <c r="A18" s="586"/>
      <c r="B18" s="937" t="s">
        <v>201</v>
      </c>
      <c r="C18" s="938" t="s">
        <v>202</v>
      </c>
    </row>
    <row r="19" spans="1:3">
      <c r="A19" s="586"/>
      <c r="B19" s="937" t="s">
        <v>203</v>
      </c>
      <c r="C19" s="938" t="s">
        <v>203</v>
      </c>
    </row>
    <row r="20" spans="1:3" ht="18" customHeight="1">
      <c r="A20" s="586"/>
      <c r="B20" s="943" t="s">
        <v>952</v>
      </c>
      <c r="C20" s="944" t="s">
        <v>204</v>
      </c>
    </row>
    <row r="21" spans="1:3">
      <c r="A21" s="586"/>
      <c r="B21" s="937" t="s">
        <v>941</v>
      </c>
      <c r="C21" s="938" t="s">
        <v>205</v>
      </c>
    </row>
    <row r="22" spans="1:3" ht="27.75" customHeight="1">
      <c r="A22" s="586"/>
      <c r="B22" s="937" t="s">
        <v>206</v>
      </c>
      <c r="C22" s="938" t="s">
        <v>207</v>
      </c>
    </row>
    <row r="23" spans="1:3">
      <c r="A23" s="586"/>
      <c r="B23" s="937" t="s">
        <v>208</v>
      </c>
      <c r="C23" s="938" t="s">
        <v>208</v>
      </c>
    </row>
    <row r="24" spans="1:3">
      <c r="A24" s="586"/>
      <c r="B24" s="937" t="s">
        <v>209</v>
      </c>
      <c r="C24" s="938" t="s">
        <v>210</v>
      </c>
    </row>
    <row r="25" spans="1:3" ht="12" thickBot="1">
      <c r="A25" s="590"/>
      <c r="B25" s="931" t="s">
        <v>211</v>
      </c>
      <c r="C25" s="932"/>
    </row>
    <row r="26" spans="1:3" ht="12.75" thickTop="1" thickBot="1">
      <c r="A26" s="921" t="s">
        <v>840</v>
      </c>
      <c r="B26" s="922"/>
      <c r="C26" s="923"/>
    </row>
    <row r="27" spans="1:3" ht="12.75" thickTop="1" thickBot="1">
      <c r="A27" s="591"/>
      <c r="B27" s="933" t="s">
        <v>841</v>
      </c>
      <c r="C27" s="934"/>
    </row>
    <row r="28" spans="1:3" ht="12.75" thickTop="1" thickBot="1">
      <c r="A28" s="921" t="s">
        <v>268</v>
      </c>
      <c r="B28" s="922"/>
      <c r="C28" s="923"/>
    </row>
    <row r="29" spans="1:3" ht="12" thickTop="1">
      <c r="A29" s="589"/>
      <c r="B29" s="935" t="s">
        <v>844</v>
      </c>
      <c r="C29" s="936" t="s">
        <v>212</v>
      </c>
    </row>
    <row r="30" spans="1:3">
      <c r="A30" s="586"/>
      <c r="B30" s="926" t="s">
        <v>216</v>
      </c>
      <c r="C30" s="927" t="s">
        <v>213</v>
      </c>
    </row>
    <row r="31" spans="1:3" ht="26.25" customHeight="1">
      <c r="A31" s="586"/>
      <c r="B31" s="926" t="s">
        <v>842</v>
      </c>
      <c r="C31" s="927" t="s">
        <v>214</v>
      </c>
    </row>
    <row r="32" spans="1:3">
      <c r="A32" s="586"/>
      <c r="B32" s="926" t="s">
        <v>843</v>
      </c>
      <c r="C32" s="927" t="s">
        <v>215</v>
      </c>
    </row>
    <row r="33" spans="1:3" ht="27" customHeight="1">
      <c r="A33" s="586"/>
      <c r="B33" s="926" t="s">
        <v>219</v>
      </c>
      <c r="C33" s="927" t="s">
        <v>220</v>
      </c>
    </row>
    <row r="34" spans="1:3">
      <c r="A34" s="586"/>
      <c r="B34" s="926" t="s">
        <v>845</v>
      </c>
      <c r="C34" s="927" t="s">
        <v>217</v>
      </c>
    </row>
    <row r="35" spans="1:3">
      <c r="A35" s="586"/>
      <c r="B35" s="926" t="s">
        <v>846</v>
      </c>
      <c r="C35" s="927" t="s">
        <v>218</v>
      </c>
    </row>
    <row r="36" spans="1:3">
      <c r="A36" s="586"/>
      <c r="B36" s="928" t="s">
        <v>847</v>
      </c>
      <c r="C36" s="929"/>
    </row>
    <row r="37" spans="1:3" ht="24.75" customHeight="1">
      <c r="A37" s="586"/>
      <c r="B37" s="926" t="s">
        <v>848</v>
      </c>
      <c r="C37" s="927" t="s">
        <v>221</v>
      </c>
    </row>
    <row r="38" spans="1:3" ht="24.75" customHeight="1">
      <c r="A38" s="586"/>
      <c r="B38" s="926" t="s">
        <v>849</v>
      </c>
      <c r="C38" s="927" t="s">
        <v>222</v>
      </c>
    </row>
    <row r="39" spans="1:3">
      <c r="A39" s="592"/>
      <c r="B39" s="928" t="s">
        <v>850</v>
      </c>
      <c r="C39" s="930"/>
    </row>
    <row r="40" spans="1:3" ht="30" customHeight="1">
      <c r="A40" s="586"/>
      <c r="B40" s="926" t="s">
        <v>851</v>
      </c>
      <c r="C40" s="927"/>
    </row>
    <row r="41" spans="1:3" ht="12" thickBot="1">
      <c r="A41" s="921" t="s">
        <v>269</v>
      </c>
      <c r="B41" s="922"/>
      <c r="C41" s="923"/>
    </row>
    <row r="42" spans="1:3" ht="12" thickTop="1">
      <c r="A42" s="589"/>
      <c r="B42" s="924" t="s">
        <v>299</v>
      </c>
      <c r="C42" s="925" t="s">
        <v>223</v>
      </c>
    </row>
    <row r="43" spans="1:3">
      <c r="A43" s="586"/>
      <c r="B43" s="901" t="s">
        <v>298</v>
      </c>
      <c r="C43" s="902"/>
    </row>
    <row r="44" spans="1:3" ht="33" customHeight="1" thickBot="1">
      <c r="A44" s="590"/>
      <c r="B44" s="919" t="s">
        <v>224</v>
      </c>
      <c r="C44" s="920" t="s">
        <v>225</v>
      </c>
    </row>
    <row r="45" spans="1:3" ht="12.75" thickTop="1" thickBot="1">
      <c r="A45" s="921" t="s">
        <v>270</v>
      </c>
      <c r="B45" s="922"/>
      <c r="C45" s="923"/>
    </row>
    <row r="46" spans="1:3" ht="27" customHeight="1" thickTop="1">
      <c r="A46" s="586"/>
      <c r="B46" s="901" t="s">
        <v>271</v>
      </c>
      <c r="C46" s="902"/>
    </row>
    <row r="47" spans="1:3" ht="12" thickBot="1">
      <c r="A47" s="921" t="s">
        <v>272</v>
      </c>
      <c r="B47" s="922"/>
      <c r="C47" s="923"/>
    </row>
    <row r="48" spans="1:3" ht="12" thickTop="1">
      <c r="A48" s="589"/>
      <c r="B48" s="924" t="s">
        <v>226</v>
      </c>
      <c r="C48" s="925" t="s">
        <v>226</v>
      </c>
    </row>
    <row r="49" spans="1:3">
      <c r="A49" s="586"/>
      <c r="B49" s="901" t="s">
        <v>227</v>
      </c>
      <c r="C49" s="902" t="s">
        <v>227</v>
      </c>
    </row>
    <row r="50" spans="1:3">
      <c r="A50" s="586"/>
      <c r="B50" s="901" t="s">
        <v>228</v>
      </c>
      <c r="C50" s="902" t="s">
        <v>228</v>
      </c>
    </row>
    <row r="51" spans="1:3">
      <c r="A51" s="586"/>
      <c r="B51" s="901" t="s">
        <v>853</v>
      </c>
      <c r="C51" s="902" t="s">
        <v>229</v>
      </c>
    </row>
    <row r="52" spans="1:3" ht="34.5" customHeight="1">
      <c r="A52" s="586"/>
      <c r="B52" s="901" t="s">
        <v>230</v>
      </c>
      <c r="C52" s="902" t="s">
        <v>230</v>
      </c>
    </row>
    <row r="53" spans="1:3" ht="34.5" customHeight="1">
      <c r="A53" s="586"/>
      <c r="B53" s="901" t="s">
        <v>319</v>
      </c>
      <c r="C53" s="902" t="s">
        <v>231</v>
      </c>
    </row>
    <row r="54" spans="1:3" ht="12" thickBot="1">
      <c r="A54" s="921" t="s">
        <v>273</v>
      </c>
      <c r="B54" s="922"/>
      <c r="C54" s="923"/>
    </row>
    <row r="55" spans="1:3" ht="12" thickTop="1">
      <c r="A55" s="589"/>
      <c r="B55" s="924" t="s">
        <v>226</v>
      </c>
      <c r="C55" s="925" t="s">
        <v>226</v>
      </c>
    </row>
    <row r="56" spans="1:3" ht="21" customHeight="1">
      <c r="A56" s="586"/>
      <c r="B56" s="901" t="s">
        <v>232</v>
      </c>
      <c r="C56" s="902" t="s">
        <v>232</v>
      </c>
    </row>
    <row r="57" spans="1:3" ht="27.75" customHeight="1">
      <c r="A57" s="586"/>
      <c r="B57" s="901" t="s">
        <v>276</v>
      </c>
      <c r="C57" s="902" t="s">
        <v>233</v>
      </c>
    </row>
    <row r="58" spans="1:3" ht="27.75" customHeight="1">
      <c r="A58" s="586"/>
      <c r="B58" s="901" t="s">
        <v>234</v>
      </c>
      <c r="C58" s="902" t="s">
        <v>234</v>
      </c>
    </row>
    <row r="59" spans="1:3" ht="21" customHeight="1">
      <c r="A59" s="586"/>
      <c r="B59" s="901" t="s">
        <v>235</v>
      </c>
      <c r="C59" s="902" t="s">
        <v>235</v>
      </c>
    </row>
    <row r="60" spans="1:3" ht="21" customHeight="1">
      <c r="A60" s="586"/>
      <c r="B60" s="901" t="s">
        <v>236</v>
      </c>
      <c r="C60" s="902" t="s">
        <v>236</v>
      </c>
    </row>
    <row r="61" spans="1:3" ht="30" customHeight="1">
      <c r="A61" s="586"/>
      <c r="B61" s="901" t="s">
        <v>277</v>
      </c>
      <c r="C61" s="902" t="s">
        <v>237</v>
      </c>
    </row>
    <row r="62" spans="1:3" ht="27.75" customHeight="1">
      <c r="A62" s="586"/>
      <c r="B62" s="901" t="s">
        <v>238</v>
      </c>
      <c r="C62" s="902" t="s">
        <v>238</v>
      </c>
    </row>
    <row r="63" spans="1:3" ht="24.75" customHeight="1" thickBot="1">
      <c r="A63" s="590"/>
      <c r="B63" s="919" t="s">
        <v>239</v>
      </c>
      <c r="C63" s="920" t="s">
        <v>239</v>
      </c>
    </row>
    <row r="64" spans="1:3" ht="12" thickTop="1">
      <c r="A64" s="907" t="s">
        <v>274</v>
      </c>
      <c r="B64" s="908"/>
      <c r="C64" s="909"/>
    </row>
    <row r="65" spans="1:3" ht="12" thickBot="1">
      <c r="A65" s="590"/>
      <c r="B65" s="919" t="s">
        <v>240</v>
      </c>
      <c r="C65" s="920" t="s">
        <v>240</v>
      </c>
    </row>
    <row r="66" spans="1:3" ht="12.75" thickTop="1" thickBot="1">
      <c r="A66" s="921" t="s">
        <v>275</v>
      </c>
      <c r="B66" s="922"/>
      <c r="C66" s="923"/>
    </row>
    <row r="67" spans="1:3" ht="34.5" customHeight="1" thickTop="1">
      <c r="A67" s="589"/>
      <c r="B67" s="924" t="s">
        <v>241</v>
      </c>
      <c r="C67" s="925" t="s">
        <v>241</v>
      </c>
    </row>
    <row r="68" spans="1:3" ht="30" customHeight="1">
      <c r="A68" s="586"/>
      <c r="B68" s="901" t="s">
        <v>855</v>
      </c>
      <c r="C68" s="902" t="s">
        <v>242</v>
      </c>
    </row>
    <row r="69" spans="1:3">
      <c r="A69" s="586"/>
      <c r="B69" s="901" t="s">
        <v>243</v>
      </c>
      <c r="C69" s="902" t="s">
        <v>243</v>
      </c>
    </row>
    <row r="70" spans="1:3" ht="51.75" customHeight="1">
      <c r="A70" s="586"/>
      <c r="B70" s="917" t="s">
        <v>684</v>
      </c>
      <c r="C70" s="918" t="s">
        <v>244</v>
      </c>
    </row>
    <row r="71" spans="1:3" ht="39.75" customHeight="1">
      <c r="A71" s="586"/>
      <c r="B71" s="917" t="s">
        <v>278</v>
      </c>
      <c r="C71" s="918" t="s">
        <v>245</v>
      </c>
    </row>
    <row r="72" spans="1:3">
      <c r="A72" s="586"/>
      <c r="B72" s="917" t="s">
        <v>856</v>
      </c>
      <c r="C72" s="918" t="s">
        <v>246</v>
      </c>
    </row>
    <row r="73" spans="1:3">
      <c r="A73" s="586"/>
      <c r="B73" s="901" t="s">
        <v>247</v>
      </c>
      <c r="C73" s="902" t="s">
        <v>247</v>
      </c>
    </row>
    <row r="74" spans="1:3" ht="12" thickBot="1">
      <c r="A74" s="590"/>
      <c r="B74" s="919" t="s">
        <v>248</v>
      </c>
      <c r="C74" s="920" t="s">
        <v>248</v>
      </c>
    </row>
    <row r="75" spans="1:3" ht="12" thickTop="1">
      <c r="A75" s="907" t="s">
        <v>302</v>
      </c>
      <c r="B75" s="908"/>
      <c r="C75" s="909"/>
    </row>
    <row r="76" spans="1:3">
      <c r="A76" s="586"/>
      <c r="B76" s="901" t="s">
        <v>240</v>
      </c>
      <c r="C76" s="902"/>
    </row>
    <row r="77" spans="1:3" ht="30.75" customHeight="1">
      <c r="A77" s="586"/>
      <c r="B77" s="901" t="s">
        <v>300</v>
      </c>
      <c r="C77" s="902"/>
    </row>
    <row r="78" spans="1:3">
      <c r="A78" s="586"/>
      <c r="B78" s="901" t="s">
        <v>301</v>
      </c>
      <c r="C78" s="902"/>
    </row>
    <row r="79" spans="1:3">
      <c r="A79" s="907" t="s">
        <v>303</v>
      </c>
      <c r="B79" s="908"/>
      <c r="C79" s="909"/>
    </row>
    <row r="80" spans="1:3">
      <c r="A80" s="586"/>
      <c r="B80" s="901" t="s">
        <v>240</v>
      </c>
      <c r="C80" s="902"/>
    </row>
    <row r="81" spans="1:3">
      <c r="A81" s="586"/>
      <c r="B81" s="901" t="s">
        <v>304</v>
      </c>
      <c r="C81" s="902"/>
    </row>
    <row r="82" spans="1:3">
      <c r="A82" s="586"/>
      <c r="B82" s="901" t="s">
        <v>318</v>
      </c>
      <c r="C82" s="902"/>
    </row>
    <row r="83" spans="1:3">
      <c r="A83" s="586"/>
      <c r="B83" s="901" t="s">
        <v>317</v>
      </c>
      <c r="C83" s="902"/>
    </row>
    <row r="84" spans="1:3">
      <c r="A84" s="586"/>
      <c r="B84" s="901" t="s">
        <v>305</v>
      </c>
      <c r="C84" s="902"/>
    </row>
    <row r="85" spans="1:3">
      <c r="A85" s="586"/>
      <c r="B85" s="901" t="s">
        <v>306</v>
      </c>
      <c r="C85" s="902"/>
    </row>
    <row r="86" spans="1:3">
      <c r="A86" s="586"/>
      <c r="B86" s="901" t="s">
        <v>307</v>
      </c>
      <c r="C86" s="902"/>
    </row>
    <row r="87" spans="1:3">
      <c r="A87" s="907" t="s">
        <v>308</v>
      </c>
      <c r="B87" s="908"/>
      <c r="C87" s="909"/>
    </row>
    <row r="88" spans="1:3">
      <c r="A88" s="586"/>
      <c r="B88" s="901" t="s">
        <v>240</v>
      </c>
      <c r="C88" s="902"/>
    </row>
    <row r="89" spans="1:3">
      <c r="A89" s="586"/>
      <c r="B89" s="901" t="s">
        <v>310</v>
      </c>
      <c r="C89" s="902"/>
    </row>
    <row r="90" spans="1:3">
      <c r="A90" s="586"/>
      <c r="B90" s="901" t="s">
        <v>311</v>
      </c>
      <c r="C90" s="902"/>
    </row>
    <row r="91" spans="1:3">
      <c r="A91" s="586"/>
      <c r="B91" s="901" t="s">
        <v>312</v>
      </c>
      <c r="C91" s="902"/>
    </row>
    <row r="92" spans="1:3" ht="32.25" customHeight="1">
      <c r="A92" s="586"/>
      <c r="B92" s="910" t="s">
        <v>348</v>
      </c>
      <c r="C92" s="911"/>
    </row>
    <row r="93" spans="1:3" ht="32.25" customHeight="1">
      <c r="A93" s="586"/>
      <c r="B93" s="910" t="s">
        <v>349</v>
      </c>
      <c r="C93" s="911"/>
    </row>
    <row r="94" spans="1:3">
      <c r="A94" s="586"/>
      <c r="B94" s="912" t="s">
        <v>313</v>
      </c>
      <c r="C94" s="913"/>
    </row>
    <row r="95" spans="1:3" ht="12" thickBot="1">
      <c r="A95" s="914" t="s">
        <v>344</v>
      </c>
      <c r="B95" s="915"/>
      <c r="C95" s="916"/>
    </row>
    <row r="96" spans="1:3" ht="12.75" thickTop="1" thickBot="1">
      <c r="A96" s="906" t="s">
        <v>249</v>
      </c>
      <c r="B96" s="906"/>
      <c r="C96" s="906"/>
    </row>
    <row r="97" spans="1:3">
      <c r="A97" s="593">
        <v>2</v>
      </c>
      <c r="B97" s="594" t="s">
        <v>324</v>
      </c>
      <c r="C97" s="594" t="s">
        <v>345</v>
      </c>
    </row>
    <row r="98" spans="1:3">
      <c r="A98" s="595">
        <v>3</v>
      </c>
      <c r="B98" s="308" t="s">
        <v>325</v>
      </c>
      <c r="C98" s="309" t="s">
        <v>346</v>
      </c>
    </row>
    <row r="99" spans="1:3">
      <c r="A99" s="595">
        <v>4</v>
      </c>
      <c r="B99" s="308" t="s">
        <v>326</v>
      </c>
      <c r="C99" s="309" t="s">
        <v>350</v>
      </c>
    </row>
    <row r="100" spans="1:3" ht="22.5">
      <c r="A100" s="595">
        <v>5</v>
      </c>
      <c r="B100" s="308" t="s">
        <v>327</v>
      </c>
      <c r="C100" s="309" t="s">
        <v>347</v>
      </c>
    </row>
    <row r="101" spans="1:3" ht="22.5">
      <c r="A101" s="595">
        <v>6</v>
      </c>
      <c r="B101" s="308" t="s">
        <v>342</v>
      </c>
      <c r="C101" s="309" t="s">
        <v>328</v>
      </c>
    </row>
    <row r="102" spans="1:3">
      <c r="A102" s="595">
        <v>7</v>
      </c>
      <c r="B102" s="308" t="s">
        <v>329</v>
      </c>
      <c r="C102" s="309" t="s">
        <v>343</v>
      </c>
    </row>
    <row r="103" spans="1:3">
      <c r="A103" s="595">
        <v>8</v>
      </c>
      <c r="B103" s="308" t="s">
        <v>334</v>
      </c>
      <c r="C103" s="309" t="s">
        <v>354</v>
      </c>
    </row>
    <row r="104" spans="1:3">
      <c r="A104" s="907" t="s">
        <v>314</v>
      </c>
      <c r="B104" s="908"/>
      <c r="C104" s="909"/>
    </row>
    <row r="105" spans="1:3">
      <c r="A105" s="586"/>
      <c r="B105" s="901" t="s">
        <v>240</v>
      </c>
      <c r="C105" s="902"/>
    </row>
    <row r="106" spans="1:3">
      <c r="A106" s="907" t="s">
        <v>486</v>
      </c>
      <c r="B106" s="908"/>
      <c r="C106" s="909"/>
    </row>
    <row r="107" spans="1:3">
      <c r="A107" s="586"/>
      <c r="B107" s="901" t="s">
        <v>488</v>
      </c>
      <c r="C107" s="902"/>
    </row>
    <row r="108" spans="1:3" ht="30" customHeight="1">
      <c r="A108" s="586"/>
      <c r="B108" s="901" t="s">
        <v>489</v>
      </c>
      <c r="C108" s="902"/>
    </row>
    <row r="109" spans="1:3">
      <c r="A109" s="586"/>
      <c r="B109" s="901" t="s">
        <v>487</v>
      </c>
      <c r="C109" s="902"/>
    </row>
    <row r="110" spans="1:3">
      <c r="A110" s="899" t="s">
        <v>720</v>
      </c>
      <c r="B110" s="899"/>
      <c r="C110" s="899"/>
    </row>
    <row r="111" spans="1:3">
      <c r="A111" s="903" t="s">
        <v>187</v>
      </c>
      <c r="B111" s="903"/>
      <c r="C111" s="903"/>
    </row>
    <row r="112" spans="1:3">
      <c r="A112" s="596">
        <v>1</v>
      </c>
      <c r="B112" s="892" t="s">
        <v>604</v>
      </c>
      <c r="C112" s="893"/>
    </row>
    <row r="113" spans="1:3">
      <c r="A113" s="596">
        <v>2</v>
      </c>
      <c r="B113" s="904" t="s">
        <v>605</v>
      </c>
      <c r="C113" s="905"/>
    </row>
    <row r="114" spans="1:3">
      <c r="A114" s="596">
        <v>3</v>
      </c>
      <c r="B114" s="892" t="s">
        <v>928</v>
      </c>
      <c r="C114" s="893"/>
    </row>
    <row r="115" spans="1:3">
      <c r="A115" s="596">
        <v>4</v>
      </c>
      <c r="B115" s="892" t="s">
        <v>927</v>
      </c>
      <c r="C115" s="893"/>
    </row>
    <row r="116" spans="1:3">
      <c r="A116" s="596">
        <v>5</v>
      </c>
      <c r="B116" s="463" t="s">
        <v>926</v>
      </c>
      <c r="C116" s="462"/>
    </row>
    <row r="117" spans="1:3">
      <c r="A117" s="596">
        <v>6</v>
      </c>
      <c r="B117" s="892" t="s">
        <v>939</v>
      </c>
      <c r="C117" s="893"/>
    </row>
    <row r="118" spans="1:3" ht="56.25" customHeight="1">
      <c r="A118" s="596">
        <v>7</v>
      </c>
      <c r="B118" s="892" t="s">
        <v>940</v>
      </c>
      <c r="C118" s="893"/>
    </row>
    <row r="119" spans="1:3" ht="22.5">
      <c r="A119" s="597">
        <v>8</v>
      </c>
      <c r="B119" s="450" t="s">
        <v>631</v>
      </c>
      <c r="C119" s="459" t="s">
        <v>925</v>
      </c>
    </row>
    <row r="120" spans="1:3" ht="33.75">
      <c r="A120" s="596">
        <v>9.01</v>
      </c>
      <c r="B120" s="450" t="s">
        <v>515</v>
      </c>
      <c r="C120" s="451" t="s">
        <v>679</v>
      </c>
    </row>
    <row r="121" spans="1:3" ht="33.75">
      <c r="A121" s="596">
        <v>9.02</v>
      </c>
      <c r="B121" s="450" t="s">
        <v>516</v>
      </c>
      <c r="C121" s="451" t="s">
        <v>682</v>
      </c>
    </row>
    <row r="122" spans="1:3">
      <c r="A122" s="596">
        <v>9.0299999999999994</v>
      </c>
      <c r="B122" s="451" t="s">
        <v>864</v>
      </c>
      <c r="C122" s="451" t="s">
        <v>606</v>
      </c>
    </row>
    <row r="123" spans="1:3">
      <c r="A123" s="596">
        <v>9.0399999999999991</v>
      </c>
      <c r="B123" s="450" t="s">
        <v>517</v>
      </c>
      <c r="C123" s="451" t="s">
        <v>607</v>
      </c>
    </row>
    <row r="124" spans="1:3">
      <c r="A124" s="596">
        <v>9.0500000000000007</v>
      </c>
      <c r="B124" s="450" t="s">
        <v>518</v>
      </c>
      <c r="C124" s="451" t="s">
        <v>608</v>
      </c>
    </row>
    <row r="125" spans="1:3" ht="22.5">
      <c r="A125" s="596">
        <v>9.06</v>
      </c>
      <c r="B125" s="450" t="s">
        <v>519</v>
      </c>
      <c r="C125" s="451" t="s">
        <v>609</v>
      </c>
    </row>
    <row r="126" spans="1:3">
      <c r="A126" s="596">
        <v>9.07</v>
      </c>
      <c r="B126" s="450" t="s">
        <v>520</v>
      </c>
      <c r="C126" s="451" t="s">
        <v>610</v>
      </c>
    </row>
    <row r="127" spans="1:3" ht="22.5">
      <c r="A127" s="596">
        <v>9.08</v>
      </c>
      <c r="B127" s="450" t="s">
        <v>521</v>
      </c>
      <c r="C127" s="451" t="s">
        <v>611</v>
      </c>
    </row>
    <row r="128" spans="1:3" ht="22.5">
      <c r="A128" s="596">
        <v>9.09</v>
      </c>
      <c r="B128" s="450" t="s">
        <v>522</v>
      </c>
      <c r="C128" s="451" t="s">
        <v>612</v>
      </c>
    </row>
    <row r="129" spans="1:3">
      <c r="A129" s="598">
        <v>9.1</v>
      </c>
      <c r="B129" s="450" t="s">
        <v>523</v>
      </c>
      <c r="C129" s="451" t="s">
        <v>613</v>
      </c>
    </row>
    <row r="130" spans="1:3">
      <c r="A130" s="596">
        <v>9.11</v>
      </c>
      <c r="B130" s="450" t="s">
        <v>524</v>
      </c>
      <c r="C130" s="451" t="s">
        <v>614</v>
      </c>
    </row>
    <row r="131" spans="1:3">
      <c r="A131" s="596">
        <v>9.1199999999999992</v>
      </c>
      <c r="B131" s="450" t="s">
        <v>525</v>
      </c>
      <c r="C131" s="451" t="s">
        <v>615</v>
      </c>
    </row>
    <row r="132" spans="1:3">
      <c r="A132" s="596">
        <v>9.1300000000000008</v>
      </c>
      <c r="B132" s="450" t="s">
        <v>526</v>
      </c>
      <c r="C132" s="451" t="s">
        <v>616</v>
      </c>
    </row>
    <row r="133" spans="1:3">
      <c r="A133" s="596">
        <v>9.14</v>
      </c>
      <c r="B133" s="450" t="s">
        <v>527</v>
      </c>
      <c r="C133" s="451" t="s">
        <v>617</v>
      </c>
    </row>
    <row r="134" spans="1:3">
      <c r="A134" s="596">
        <v>9.15</v>
      </c>
      <c r="B134" s="450" t="s">
        <v>528</v>
      </c>
      <c r="C134" s="451" t="s">
        <v>618</v>
      </c>
    </row>
    <row r="135" spans="1:3" ht="22.5">
      <c r="A135" s="596">
        <v>9.16</v>
      </c>
      <c r="B135" s="450" t="s">
        <v>529</v>
      </c>
      <c r="C135" s="451" t="s">
        <v>619</v>
      </c>
    </row>
    <row r="136" spans="1:3">
      <c r="A136" s="596">
        <v>9.17</v>
      </c>
      <c r="B136" s="451" t="s">
        <v>530</v>
      </c>
      <c r="C136" s="451" t="s">
        <v>620</v>
      </c>
    </row>
    <row r="137" spans="1:3" ht="22.5">
      <c r="A137" s="596">
        <v>9.18</v>
      </c>
      <c r="B137" s="450" t="s">
        <v>531</v>
      </c>
      <c r="C137" s="451" t="s">
        <v>621</v>
      </c>
    </row>
    <row r="138" spans="1:3">
      <c r="A138" s="596">
        <v>9.19</v>
      </c>
      <c r="B138" s="450" t="s">
        <v>532</v>
      </c>
      <c r="C138" s="451" t="s">
        <v>622</v>
      </c>
    </row>
    <row r="139" spans="1:3">
      <c r="A139" s="598">
        <v>9.1999999999999993</v>
      </c>
      <c r="B139" s="450" t="s">
        <v>533</v>
      </c>
      <c r="C139" s="451" t="s">
        <v>623</v>
      </c>
    </row>
    <row r="140" spans="1:3">
      <c r="A140" s="596">
        <v>9.2100000000000009</v>
      </c>
      <c r="B140" s="450" t="s">
        <v>534</v>
      </c>
      <c r="C140" s="451" t="s">
        <v>624</v>
      </c>
    </row>
    <row r="141" spans="1:3">
      <c r="A141" s="596">
        <v>9.2200000000000006</v>
      </c>
      <c r="B141" s="450" t="s">
        <v>535</v>
      </c>
      <c r="C141" s="451" t="s">
        <v>625</v>
      </c>
    </row>
    <row r="142" spans="1:3" ht="33.75">
      <c r="A142" s="596">
        <v>9.23</v>
      </c>
      <c r="B142" s="450" t="s">
        <v>536</v>
      </c>
      <c r="C142" s="451" t="s">
        <v>626</v>
      </c>
    </row>
    <row r="143" spans="1:3" ht="33.75">
      <c r="A143" s="596">
        <v>9.24</v>
      </c>
      <c r="B143" s="450" t="s">
        <v>537</v>
      </c>
      <c r="C143" s="451" t="s">
        <v>627</v>
      </c>
    </row>
    <row r="144" spans="1:3" ht="22.5">
      <c r="A144" s="596">
        <v>9.2500000000000107</v>
      </c>
      <c r="B144" s="450" t="s">
        <v>538</v>
      </c>
      <c r="C144" s="451" t="s">
        <v>628</v>
      </c>
    </row>
    <row r="145" spans="1:3" ht="22.5">
      <c r="A145" s="596">
        <v>9.2600000000000193</v>
      </c>
      <c r="B145" s="450" t="s">
        <v>629</v>
      </c>
      <c r="C145" s="461" t="s">
        <v>630</v>
      </c>
    </row>
    <row r="146" spans="1:3" s="599" customFormat="1" ht="22.5">
      <c r="A146" s="596">
        <v>9.2700000000000298</v>
      </c>
      <c r="B146" s="450" t="s">
        <v>99</v>
      </c>
      <c r="C146" s="461" t="s">
        <v>680</v>
      </c>
    </row>
    <row r="147" spans="1:3" s="599" customFormat="1">
      <c r="A147" s="600"/>
      <c r="B147" s="888" t="s">
        <v>632</v>
      </c>
      <c r="C147" s="889"/>
    </row>
    <row r="148" spans="1:3" s="599" customFormat="1" ht="30.75" customHeight="1">
      <c r="A148" s="597">
        <v>1</v>
      </c>
      <c r="B148" s="890" t="s">
        <v>924</v>
      </c>
      <c r="C148" s="891"/>
    </row>
    <row r="149" spans="1:3" s="599" customFormat="1" ht="30.75" customHeight="1">
      <c r="A149" s="597">
        <v>2</v>
      </c>
      <c r="B149" s="890" t="s">
        <v>681</v>
      </c>
      <c r="C149" s="891"/>
    </row>
    <row r="150" spans="1:3" s="599" customFormat="1" ht="30.75" customHeight="1">
      <c r="A150" s="597">
        <v>3</v>
      </c>
      <c r="B150" s="890" t="s">
        <v>678</v>
      </c>
      <c r="C150" s="891"/>
    </row>
    <row r="151" spans="1:3" s="599" customFormat="1">
      <c r="A151" s="600"/>
      <c r="B151" s="888" t="s">
        <v>633</v>
      </c>
      <c r="C151" s="889"/>
    </row>
    <row r="152" spans="1:3" s="599" customFormat="1" ht="31.5" customHeight="1">
      <c r="A152" s="597">
        <v>1</v>
      </c>
      <c r="B152" s="894" t="s">
        <v>923</v>
      </c>
      <c r="C152" s="895"/>
    </row>
    <row r="153" spans="1:3" s="599" customFormat="1">
      <c r="A153" s="597">
        <v>2</v>
      </c>
      <c r="B153" s="450" t="s">
        <v>862</v>
      </c>
      <c r="C153" s="459" t="s">
        <v>944</v>
      </c>
    </row>
    <row r="154" spans="1:3" ht="31.5" customHeight="1">
      <c r="A154" s="597">
        <v>3</v>
      </c>
      <c r="B154" s="450" t="s">
        <v>861</v>
      </c>
      <c r="C154" s="459" t="s">
        <v>922</v>
      </c>
    </row>
    <row r="155" spans="1:3">
      <c r="A155" s="597">
        <v>4</v>
      </c>
      <c r="B155" s="450" t="s">
        <v>508</v>
      </c>
      <c r="C155" s="450" t="s">
        <v>945</v>
      </c>
    </row>
    <row r="156" spans="1:3">
      <c r="A156" s="600"/>
      <c r="B156" s="888" t="s">
        <v>634</v>
      </c>
      <c r="C156" s="889"/>
    </row>
    <row r="157" spans="1:3" ht="33.75">
      <c r="A157" s="597"/>
      <c r="B157" s="450" t="s">
        <v>911</v>
      </c>
      <c r="C157" s="452" t="s">
        <v>946</v>
      </c>
    </row>
    <row r="158" spans="1:3">
      <c r="A158" s="600"/>
      <c r="B158" s="888" t="s">
        <v>635</v>
      </c>
      <c r="C158" s="889"/>
    </row>
    <row r="159" spans="1:3" ht="33" customHeight="1">
      <c r="A159" s="600"/>
      <c r="B159" s="890" t="s">
        <v>921</v>
      </c>
      <c r="C159" s="891"/>
    </row>
    <row r="160" spans="1:3">
      <c r="A160" s="600" t="s">
        <v>636</v>
      </c>
      <c r="B160" s="460" t="s">
        <v>546</v>
      </c>
      <c r="C160" s="455" t="s">
        <v>637</v>
      </c>
    </row>
    <row r="161" spans="1:3">
      <c r="A161" s="600" t="s">
        <v>369</v>
      </c>
      <c r="B161" s="458" t="s">
        <v>547</v>
      </c>
      <c r="C161" s="459" t="s">
        <v>920</v>
      </c>
    </row>
    <row r="162" spans="1:3" ht="22.5">
      <c r="A162" s="600" t="s">
        <v>376</v>
      </c>
      <c r="B162" s="455" t="s">
        <v>548</v>
      </c>
      <c r="C162" s="459" t="s">
        <v>638</v>
      </c>
    </row>
    <row r="163" spans="1:3">
      <c r="A163" s="600" t="s">
        <v>639</v>
      </c>
      <c r="B163" s="458" t="s">
        <v>549</v>
      </c>
      <c r="C163" s="458" t="s">
        <v>640</v>
      </c>
    </row>
    <row r="164" spans="1:3" ht="22.5">
      <c r="A164" s="600" t="s">
        <v>641</v>
      </c>
      <c r="B164" s="458" t="s">
        <v>876</v>
      </c>
      <c r="C164" s="457" t="s">
        <v>919</v>
      </c>
    </row>
    <row r="165" spans="1:3" ht="22.5">
      <c r="A165" s="600" t="s">
        <v>377</v>
      </c>
      <c r="B165" s="458" t="s">
        <v>550</v>
      </c>
      <c r="C165" s="457" t="s">
        <v>643</v>
      </c>
    </row>
    <row r="166" spans="1:3" ht="22.5">
      <c r="A166" s="600" t="s">
        <v>642</v>
      </c>
      <c r="B166" s="457" t="s">
        <v>553</v>
      </c>
      <c r="C166" s="459" t="s">
        <v>650</v>
      </c>
    </row>
    <row r="167" spans="1:3" ht="22.5">
      <c r="A167" s="600" t="s">
        <v>644</v>
      </c>
      <c r="B167" s="457" t="s">
        <v>551</v>
      </c>
      <c r="C167" s="457" t="s">
        <v>646</v>
      </c>
    </row>
    <row r="168" spans="1:3" ht="22.5">
      <c r="A168" s="600" t="s">
        <v>645</v>
      </c>
      <c r="B168" s="457" t="s">
        <v>552</v>
      </c>
      <c r="C168" s="459" t="s">
        <v>648</v>
      </c>
    </row>
    <row r="169" spans="1:3" ht="22.5">
      <c r="A169" s="600" t="s">
        <v>647</v>
      </c>
      <c r="B169" s="451" t="s">
        <v>554</v>
      </c>
      <c r="C169" s="459" t="s">
        <v>652</v>
      </c>
    </row>
    <row r="170" spans="1:3" ht="22.5">
      <c r="A170" s="600" t="s">
        <v>649</v>
      </c>
      <c r="B170" s="457" t="s">
        <v>555</v>
      </c>
      <c r="C170" s="455" t="s">
        <v>653</v>
      </c>
    </row>
    <row r="171" spans="1:3">
      <c r="A171" s="600" t="s">
        <v>651</v>
      </c>
      <c r="B171" s="456" t="s">
        <v>556</v>
      </c>
      <c r="C171" s="455" t="s">
        <v>654</v>
      </c>
    </row>
    <row r="172" spans="1:3" ht="22.5">
      <c r="A172" s="600"/>
      <c r="B172" s="457" t="s">
        <v>918</v>
      </c>
      <c r="C172" s="451" t="s">
        <v>655</v>
      </c>
    </row>
    <row r="173" spans="1:3" ht="22.5">
      <c r="A173" s="600"/>
      <c r="B173" s="457" t="s">
        <v>917</v>
      </c>
      <c r="C173" s="451" t="s">
        <v>656</v>
      </c>
    </row>
    <row r="174" spans="1:3" ht="22.5">
      <c r="A174" s="600"/>
      <c r="B174" s="457" t="s">
        <v>916</v>
      </c>
      <c r="C174" s="451" t="s">
        <v>657</v>
      </c>
    </row>
    <row r="175" spans="1:3">
      <c r="A175" s="600"/>
      <c r="B175" s="888" t="s">
        <v>658</v>
      </c>
      <c r="C175" s="889"/>
    </row>
    <row r="176" spans="1:3">
      <c r="A176" s="600"/>
      <c r="B176" s="890" t="s">
        <v>915</v>
      </c>
      <c r="C176" s="891"/>
    </row>
    <row r="177" spans="1:3">
      <c r="A177" s="597">
        <v>1</v>
      </c>
      <c r="B177" s="451" t="s">
        <v>560</v>
      </c>
      <c r="C177" s="451" t="s">
        <v>560</v>
      </c>
    </row>
    <row r="178" spans="1:3" ht="33.75">
      <c r="A178" s="597">
        <v>2</v>
      </c>
      <c r="B178" s="451" t="s">
        <v>659</v>
      </c>
      <c r="C178" s="451" t="s">
        <v>660</v>
      </c>
    </row>
    <row r="179" spans="1:3">
      <c r="A179" s="597">
        <v>3</v>
      </c>
      <c r="B179" s="451" t="s">
        <v>562</v>
      </c>
      <c r="C179" s="451" t="s">
        <v>661</v>
      </c>
    </row>
    <row r="180" spans="1:3" ht="33.75">
      <c r="A180" s="597">
        <v>4</v>
      </c>
      <c r="B180" s="451" t="s">
        <v>563</v>
      </c>
      <c r="C180" s="451" t="s">
        <v>662</v>
      </c>
    </row>
    <row r="181" spans="1:3" ht="22.5">
      <c r="A181" s="597">
        <v>5</v>
      </c>
      <c r="B181" s="451" t="s">
        <v>564</v>
      </c>
      <c r="C181" s="451" t="s">
        <v>683</v>
      </c>
    </row>
    <row r="182" spans="1:3" ht="56.25">
      <c r="A182" s="597">
        <v>6</v>
      </c>
      <c r="B182" s="451" t="s">
        <v>565</v>
      </c>
      <c r="C182" s="451" t="s">
        <v>663</v>
      </c>
    </row>
    <row r="183" spans="1:3">
      <c r="A183" s="600"/>
      <c r="B183" s="888" t="s">
        <v>664</v>
      </c>
      <c r="C183" s="889"/>
    </row>
    <row r="184" spans="1:3">
      <c r="A184" s="600"/>
      <c r="B184" s="897" t="s">
        <v>914</v>
      </c>
      <c r="C184" s="894"/>
    </row>
    <row r="185" spans="1:3" ht="22.5">
      <c r="A185" s="600">
        <v>1.1000000000000001</v>
      </c>
      <c r="B185" s="457" t="s">
        <v>570</v>
      </c>
      <c r="C185" s="451" t="s">
        <v>665</v>
      </c>
    </row>
    <row r="186" spans="1:3">
      <c r="A186" s="600" t="s">
        <v>157</v>
      </c>
      <c r="B186" s="457" t="s">
        <v>571</v>
      </c>
      <c r="C186" s="451" t="s">
        <v>666</v>
      </c>
    </row>
    <row r="187" spans="1:3">
      <c r="A187" s="600" t="s">
        <v>572</v>
      </c>
      <c r="B187" s="601" t="s">
        <v>573</v>
      </c>
      <c r="C187" s="898" t="s">
        <v>913</v>
      </c>
    </row>
    <row r="188" spans="1:3">
      <c r="A188" s="600" t="s">
        <v>574</v>
      </c>
      <c r="B188" s="601" t="s">
        <v>575</v>
      </c>
      <c r="C188" s="898"/>
    </row>
    <row r="189" spans="1:3">
      <c r="A189" s="600" t="s">
        <v>576</v>
      </c>
      <c r="B189" s="601" t="s">
        <v>577</v>
      </c>
      <c r="C189" s="898"/>
    </row>
    <row r="190" spans="1:3">
      <c r="A190" s="600" t="s">
        <v>578</v>
      </c>
      <c r="B190" s="601" t="s">
        <v>579</v>
      </c>
      <c r="C190" s="898"/>
    </row>
    <row r="191" spans="1:3" ht="22.5">
      <c r="A191" s="600">
        <v>1.2</v>
      </c>
      <c r="B191" s="602" t="s">
        <v>890</v>
      </c>
      <c r="C191" s="450" t="s">
        <v>947</v>
      </c>
    </row>
    <row r="192" spans="1:3" ht="22.5">
      <c r="A192" s="600" t="s">
        <v>581</v>
      </c>
      <c r="B192" s="454" t="s">
        <v>582</v>
      </c>
      <c r="C192" s="454" t="s">
        <v>667</v>
      </c>
    </row>
    <row r="193" spans="1:4" ht="22.5">
      <c r="A193" s="600" t="s">
        <v>583</v>
      </c>
      <c r="B193" s="601" t="s">
        <v>584</v>
      </c>
      <c r="C193" s="454" t="s">
        <v>668</v>
      </c>
    </row>
    <row r="194" spans="1:4">
      <c r="A194" s="600" t="s">
        <v>585</v>
      </c>
      <c r="B194" s="601" t="s">
        <v>586</v>
      </c>
      <c r="C194" s="450" t="s">
        <v>669</v>
      </c>
    </row>
    <row r="195" spans="1:4" ht="22.5">
      <c r="A195" s="600" t="s">
        <v>587</v>
      </c>
      <c r="B195" s="603" t="s">
        <v>588</v>
      </c>
      <c r="C195" s="450" t="s">
        <v>670</v>
      </c>
      <c r="D195" s="604"/>
    </row>
    <row r="196" spans="1:4" ht="22.5">
      <c r="A196" s="600">
        <v>1.4</v>
      </c>
      <c r="B196" s="454" t="s">
        <v>676</v>
      </c>
      <c r="C196" s="453" t="s">
        <v>671</v>
      </c>
      <c r="D196" s="604"/>
    </row>
    <row r="197" spans="1:4" ht="12.75">
      <c r="A197" s="600">
        <v>1.5</v>
      </c>
      <c r="B197" s="454" t="s">
        <v>677</v>
      </c>
      <c r="C197" s="453" t="s">
        <v>671</v>
      </c>
      <c r="D197" s="605"/>
    </row>
    <row r="198" spans="1:4" ht="12.75">
      <c r="A198" s="600"/>
      <c r="B198" s="899" t="s">
        <v>672</v>
      </c>
      <c r="C198" s="899"/>
      <c r="D198" s="605"/>
    </row>
    <row r="199" spans="1:4" ht="24.75" customHeight="1">
      <c r="A199" s="600"/>
      <c r="B199" s="897" t="s">
        <v>912</v>
      </c>
      <c r="C199" s="897"/>
      <c r="D199" s="605"/>
    </row>
    <row r="200" spans="1:4" ht="12.75">
      <c r="A200" s="597"/>
      <c r="B200" s="450" t="s">
        <v>911</v>
      </c>
      <c r="C200" s="452" t="s">
        <v>944</v>
      </c>
      <c r="D200" s="605"/>
    </row>
    <row r="201" spans="1:4" ht="12.75">
      <c r="A201" s="600"/>
      <c r="B201" s="899" t="s">
        <v>673</v>
      </c>
      <c r="C201" s="899"/>
      <c r="D201" s="605"/>
    </row>
    <row r="202" spans="1:4" ht="52.5" customHeight="1">
      <c r="A202" s="597"/>
      <c r="B202" s="897" t="s">
        <v>910</v>
      </c>
      <c r="C202" s="897"/>
      <c r="D202" s="605"/>
    </row>
    <row r="203" spans="1:4" ht="12.75">
      <c r="B203" s="899" t="s">
        <v>710</v>
      </c>
      <c r="C203" s="899"/>
      <c r="D203" s="605"/>
    </row>
    <row r="204" spans="1:4" ht="22.5">
      <c r="A204" s="457">
        <v>1</v>
      </c>
      <c r="B204" s="450" t="s">
        <v>686</v>
      </c>
      <c r="C204" s="450" t="s">
        <v>698</v>
      </c>
      <c r="D204" s="605"/>
    </row>
    <row r="205" spans="1:4" ht="12.75">
      <c r="A205" s="457">
        <v>2</v>
      </c>
      <c r="B205" s="450" t="s">
        <v>687</v>
      </c>
      <c r="C205" s="450" t="s">
        <v>699</v>
      </c>
      <c r="D205" s="605"/>
    </row>
    <row r="206" spans="1:4" ht="22.5">
      <c r="A206" s="457">
        <v>3</v>
      </c>
      <c r="B206" s="450" t="s">
        <v>688</v>
      </c>
      <c r="C206" s="450" t="s">
        <v>700</v>
      </c>
      <c r="D206" s="604"/>
    </row>
    <row r="207" spans="1:4" ht="12.75">
      <c r="A207" s="457">
        <v>4</v>
      </c>
      <c r="B207" s="450" t="s">
        <v>689</v>
      </c>
      <c r="C207" s="450" t="s">
        <v>701</v>
      </c>
      <c r="D207" s="604"/>
    </row>
    <row r="208" spans="1:4" ht="22.5">
      <c r="A208" s="457">
        <v>5</v>
      </c>
      <c r="B208" s="450" t="s">
        <v>690</v>
      </c>
      <c r="C208" s="450" t="s">
        <v>702</v>
      </c>
    </row>
    <row r="209" spans="1:3" ht="22.5">
      <c r="A209" s="457">
        <v>6</v>
      </c>
      <c r="B209" s="450" t="s">
        <v>691</v>
      </c>
      <c r="C209" s="450" t="s">
        <v>703</v>
      </c>
    </row>
    <row r="210" spans="1:3" ht="22.5">
      <c r="A210" s="457">
        <v>7</v>
      </c>
      <c r="B210" s="450" t="s">
        <v>692</v>
      </c>
      <c r="C210" s="450" t="s">
        <v>704</v>
      </c>
    </row>
    <row r="211" spans="1:3">
      <c r="A211" s="457">
        <v>7.1</v>
      </c>
      <c r="B211" s="451" t="s">
        <v>693</v>
      </c>
      <c r="C211" s="450" t="s">
        <v>705</v>
      </c>
    </row>
    <row r="212" spans="1:3" ht="22.5">
      <c r="A212" s="457">
        <v>7.2</v>
      </c>
      <c r="B212" s="451" t="s">
        <v>694</v>
      </c>
      <c r="C212" s="450" t="s">
        <v>706</v>
      </c>
    </row>
    <row r="213" spans="1:3">
      <c r="A213" s="457">
        <v>7.3</v>
      </c>
      <c r="B213" s="451" t="s">
        <v>695</v>
      </c>
      <c r="C213" s="450" t="s">
        <v>707</v>
      </c>
    </row>
    <row r="214" spans="1:3">
      <c r="A214" s="457">
        <v>8</v>
      </c>
      <c r="B214" s="450" t="s">
        <v>696</v>
      </c>
      <c r="C214" s="450" t="s">
        <v>708</v>
      </c>
    </row>
    <row r="215" spans="1:3">
      <c r="A215" s="457">
        <v>9</v>
      </c>
      <c r="B215" s="450" t="s">
        <v>697</v>
      </c>
      <c r="C215" s="450" t="s">
        <v>709</v>
      </c>
    </row>
    <row r="216" spans="1:3" ht="22.5">
      <c r="A216" s="607">
        <v>10.1</v>
      </c>
      <c r="B216" s="469" t="s">
        <v>717</v>
      </c>
      <c r="C216" s="464" t="s">
        <v>718</v>
      </c>
    </row>
    <row r="217" spans="1:3">
      <c r="A217" s="900"/>
      <c r="B217" s="470" t="s">
        <v>902</v>
      </c>
      <c r="C217" s="450" t="s">
        <v>909</v>
      </c>
    </row>
    <row r="218" spans="1:3">
      <c r="A218" s="900"/>
      <c r="B218" s="451" t="s">
        <v>569</v>
      </c>
      <c r="C218" s="450" t="s">
        <v>908</v>
      </c>
    </row>
    <row r="219" spans="1:3">
      <c r="A219" s="900"/>
      <c r="B219" s="451" t="s">
        <v>901</v>
      </c>
      <c r="C219" s="450" t="s">
        <v>948</v>
      </c>
    </row>
    <row r="220" spans="1:3">
      <c r="A220" s="900"/>
      <c r="B220" s="451" t="s">
        <v>711</v>
      </c>
      <c r="C220" s="450" t="s">
        <v>907</v>
      </c>
    </row>
    <row r="221" spans="1:3" ht="22.5">
      <c r="A221" s="900"/>
      <c r="B221" s="451" t="s">
        <v>715</v>
      </c>
      <c r="C221" s="451" t="s">
        <v>906</v>
      </c>
    </row>
    <row r="222" spans="1:3" ht="33.75">
      <c r="A222" s="900"/>
      <c r="B222" s="451" t="s">
        <v>714</v>
      </c>
      <c r="C222" s="450" t="s">
        <v>905</v>
      </c>
    </row>
    <row r="223" spans="1:3">
      <c r="A223" s="900"/>
      <c r="B223" s="451" t="s">
        <v>949</v>
      </c>
      <c r="C223" s="450" t="s">
        <v>904</v>
      </c>
    </row>
    <row r="224" spans="1:3" ht="33.75">
      <c r="A224" s="900"/>
      <c r="B224" s="451" t="s">
        <v>950</v>
      </c>
      <c r="C224" s="450" t="s">
        <v>903</v>
      </c>
    </row>
    <row r="225" spans="1:3" ht="12.75">
      <c r="A225" s="608"/>
      <c r="B225" s="468"/>
      <c r="C225" s="465"/>
    </row>
    <row r="226" spans="1:3" ht="12.75">
      <c r="A226" s="608"/>
      <c r="B226" s="465"/>
      <c r="C226" s="465"/>
    </row>
    <row r="227" spans="1:3" ht="12.75">
      <c r="A227" s="608"/>
      <c r="B227" s="465"/>
      <c r="C227" s="465"/>
    </row>
    <row r="228" spans="1:3" ht="12.75">
      <c r="A228" s="608"/>
      <c r="B228" s="466"/>
      <c r="C228" s="465"/>
    </row>
    <row r="229" spans="1:3" ht="12.75">
      <c r="A229" s="896"/>
      <c r="B229" s="467"/>
      <c r="C229" s="465"/>
    </row>
    <row r="230" spans="1:3" ht="12.75">
      <c r="A230" s="896"/>
      <c r="B230" s="467"/>
      <c r="C230" s="465"/>
    </row>
    <row r="231" spans="1:3" ht="12.75">
      <c r="A231" s="896"/>
      <c r="B231" s="467"/>
      <c r="C231" s="465"/>
    </row>
    <row r="232" spans="1:3" ht="12.75">
      <c r="A232" s="896"/>
      <c r="B232" s="467"/>
      <c r="C232" s="468"/>
    </row>
    <row r="233" spans="1:3" ht="12.75">
      <c r="A233" s="896"/>
      <c r="B233" s="467"/>
      <c r="C233" s="465"/>
    </row>
    <row r="234" spans="1:3" ht="12.75">
      <c r="A234" s="896"/>
      <c r="B234" s="467"/>
      <c r="C234" s="465"/>
    </row>
    <row r="235" spans="1:3" ht="12.75">
      <c r="A235" s="896"/>
      <c r="B235" s="467"/>
      <c r="C235" s="465"/>
    </row>
  </sheetData>
  <mergeCells count="131">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8:C68"/>
    <mergeCell ref="B69:C69"/>
    <mergeCell ref="B70:C70"/>
    <mergeCell ref="B71:C71"/>
    <mergeCell ref="B60:C60"/>
    <mergeCell ref="B61:C61"/>
    <mergeCell ref="B62:C62"/>
    <mergeCell ref="B63:C63"/>
    <mergeCell ref="A64:C64"/>
    <mergeCell ref="B65:C65"/>
    <mergeCell ref="B78:C78"/>
    <mergeCell ref="A79:C79"/>
    <mergeCell ref="B80:C80"/>
    <mergeCell ref="B81:C81"/>
    <mergeCell ref="B82:C82"/>
    <mergeCell ref="B83:C83"/>
    <mergeCell ref="B72:C72"/>
    <mergeCell ref="B73:C73"/>
    <mergeCell ref="B74:C74"/>
    <mergeCell ref="A75:C75"/>
    <mergeCell ref="B76:C76"/>
    <mergeCell ref="B77:C77"/>
    <mergeCell ref="B90:C90"/>
    <mergeCell ref="B91:C91"/>
    <mergeCell ref="B92:C92"/>
    <mergeCell ref="B93:C93"/>
    <mergeCell ref="B94:C94"/>
    <mergeCell ref="A95:C95"/>
    <mergeCell ref="B84:C84"/>
    <mergeCell ref="B85:C85"/>
    <mergeCell ref="B86:C86"/>
    <mergeCell ref="A87:C87"/>
    <mergeCell ref="B88:C88"/>
    <mergeCell ref="B89:C89"/>
    <mergeCell ref="B109:C109"/>
    <mergeCell ref="A110:C110"/>
    <mergeCell ref="A111:C111"/>
    <mergeCell ref="B112:C112"/>
    <mergeCell ref="B113:C113"/>
    <mergeCell ref="B114:C114"/>
    <mergeCell ref="A96:C96"/>
    <mergeCell ref="A104:C104"/>
    <mergeCell ref="B105:C105"/>
    <mergeCell ref="A106:C106"/>
    <mergeCell ref="B107:C107"/>
    <mergeCell ref="B108:C108"/>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13">
    <cfRule type="duplicateValues" dxfId="7" priority="1"/>
    <cfRule type="duplicateValues" dxfId="6" priority="2"/>
    <cfRule type="duplicateValues" dxfId="5" priority="3"/>
    <cfRule type="duplicateValues" dxfId="4" priority="4"/>
  </conditionalFormatting>
  <conditionalFormatting sqref="B225">
    <cfRule type="duplicateValues" dxfId="3" priority="5"/>
    <cfRule type="duplicateValues" dxfId="2" priority="6"/>
    <cfRule type="duplicateValues" dxfId="1" priority="7"/>
    <cfRule type="duplicateValues" dxfId="0" priority="8"/>
  </conditionalFormatting>
  <pageMargins left="0.25" right="0.25" top="0.75" bottom="0.75" header="0.3" footer="0.3"/>
  <pageSetup scale="65" orientation="landscape" horizontalDpi="1200" verticalDpi="1200" r:id="rId1"/>
  <headerFooter>
    <oddHeader>&amp;C&amp;"Calibri"&amp;10&amp;K0078D7 Classification: Restricted to Partners&amp;1#_x000D_</oddHeader>
  </headerFooter>
  <rowBreaks count="6" manualBreakCount="6">
    <brk id="40" max="16383" man="1"/>
    <brk id="74" max="16383" man="1"/>
    <brk id="109" max="16383" man="1"/>
    <brk id="146" max="16383" man="1"/>
    <brk id="174" max="16383" man="1"/>
    <brk id="20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5"/>
  <sheetViews>
    <sheetView topLeftCell="B21" zoomScale="85" zoomScaleNormal="85" workbookViewId="0">
      <selection activeCell="H15" sqref="H15"/>
    </sheetView>
  </sheetViews>
  <sheetFormatPr defaultRowHeight="15"/>
  <cols>
    <col min="2" max="2" width="71" customWidth="1"/>
    <col min="3" max="8" width="17.85546875" style="507" customWidth="1"/>
  </cols>
  <sheetData>
    <row r="1" spans="1:14" ht="15.75">
      <c r="A1" s="10" t="s">
        <v>108</v>
      </c>
      <c r="B1" s="247" t="str">
        <f>Info!C2</f>
        <v>ს.ს "პროკრედიტ ბანკი"</v>
      </c>
      <c r="C1" s="508"/>
      <c r="D1" s="509"/>
      <c r="E1" s="509"/>
      <c r="F1" s="509"/>
      <c r="G1" s="509"/>
    </row>
    <row r="2" spans="1:14" ht="15.75">
      <c r="A2" s="10" t="s">
        <v>109</v>
      </c>
      <c r="B2" s="271">
        <f>'1. key ratios'!B2</f>
        <v>45107</v>
      </c>
      <c r="C2" s="508"/>
      <c r="D2" s="509"/>
      <c r="E2" s="509"/>
      <c r="F2" s="509"/>
      <c r="G2" s="509"/>
    </row>
    <row r="3" spans="1:14" ht="15.75">
      <c r="A3" s="10"/>
      <c r="B3" s="9"/>
      <c r="C3" s="508"/>
      <c r="D3" s="509"/>
      <c r="E3" s="509"/>
      <c r="F3" s="509"/>
      <c r="G3" s="509"/>
    </row>
    <row r="4" spans="1:14">
      <c r="A4" s="786" t="s">
        <v>25</v>
      </c>
      <c r="B4" s="784" t="s">
        <v>166</v>
      </c>
      <c r="C4" s="782" t="s">
        <v>114</v>
      </c>
      <c r="D4" s="782"/>
      <c r="E4" s="782"/>
      <c r="F4" s="782" t="s">
        <v>115</v>
      </c>
      <c r="G4" s="782"/>
      <c r="H4" s="783"/>
    </row>
    <row r="5" spans="1:14" ht="15.6" customHeight="1">
      <c r="A5" s="787"/>
      <c r="B5" s="785"/>
      <c r="C5" s="510" t="s">
        <v>26</v>
      </c>
      <c r="D5" s="510" t="s">
        <v>88</v>
      </c>
      <c r="E5" s="510" t="s">
        <v>66</v>
      </c>
      <c r="F5" s="510" t="s">
        <v>26</v>
      </c>
      <c r="G5" s="510" t="s">
        <v>88</v>
      </c>
      <c r="H5" s="510" t="s">
        <v>66</v>
      </c>
    </row>
    <row r="6" spans="1:14">
      <c r="A6" s="360">
        <v>1</v>
      </c>
      <c r="B6" s="346" t="s">
        <v>772</v>
      </c>
      <c r="C6" s="505">
        <v>30981667.326629225</v>
      </c>
      <c r="D6" s="505">
        <v>25873544.330000006</v>
      </c>
      <c r="E6" s="504">
        <v>56855211.656629235</v>
      </c>
      <c r="F6" s="505">
        <v>29552304.393337175</v>
      </c>
      <c r="G6" s="505">
        <v>26599461.342299882</v>
      </c>
      <c r="H6" s="504">
        <v>56151765.735637054</v>
      </c>
      <c r="I6" s="506"/>
      <c r="J6" s="506"/>
      <c r="K6" s="506"/>
      <c r="L6" s="506"/>
      <c r="M6" s="506"/>
      <c r="N6" s="506"/>
    </row>
    <row r="7" spans="1:14">
      <c r="A7" s="360">
        <v>1.1000000000000001</v>
      </c>
      <c r="B7" s="347" t="s">
        <v>726</v>
      </c>
      <c r="C7" s="494">
        <v>0</v>
      </c>
      <c r="D7" s="494">
        <v>0</v>
      </c>
      <c r="E7" s="504">
        <v>0</v>
      </c>
      <c r="F7" s="494">
        <v>0</v>
      </c>
      <c r="G7" s="494">
        <v>0</v>
      </c>
      <c r="H7" s="504">
        <v>0</v>
      </c>
      <c r="I7" s="506"/>
      <c r="J7" s="506"/>
      <c r="K7" s="506"/>
      <c r="L7" s="506"/>
      <c r="M7" s="506"/>
      <c r="N7" s="506"/>
    </row>
    <row r="8" spans="1:14" ht="21">
      <c r="A8" s="360">
        <v>1.2</v>
      </c>
      <c r="B8" s="347" t="s">
        <v>773</v>
      </c>
      <c r="C8" s="494">
        <v>0</v>
      </c>
      <c r="D8" s="494">
        <v>0</v>
      </c>
      <c r="E8" s="504">
        <v>0</v>
      </c>
      <c r="F8" s="494">
        <v>0</v>
      </c>
      <c r="G8" s="494">
        <v>0</v>
      </c>
      <c r="H8" s="504">
        <v>0</v>
      </c>
      <c r="I8" s="506"/>
      <c r="J8" s="506"/>
      <c r="K8" s="506"/>
      <c r="L8" s="506"/>
      <c r="M8" s="506"/>
      <c r="N8" s="506"/>
    </row>
    <row r="9" spans="1:14" ht="21.6" customHeight="1">
      <c r="A9" s="360">
        <v>1.3</v>
      </c>
      <c r="B9" s="338" t="s">
        <v>774</v>
      </c>
      <c r="C9" s="494">
        <v>0</v>
      </c>
      <c r="D9" s="494">
        <v>0</v>
      </c>
      <c r="E9" s="504">
        <v>0</v>
      </c>
      <c r="F9" s="494">
        <v>0</v>
      </c>
      <c r="G9" s="494">
        <v>0</v>
      </c>
      <c r="H9" s="504">
        <v>0</v>
      </c>
      <c r="I9" s="506"/>
      <c r="J9" s="506"/>
      <c r="K9" s="506"/>
      <c r="L9" s="506"/>
      <c r="M9" s="506"/>
      <c r="N9" s="506"/>
    </row>
    <row r="10" spans="1:14" ht="21">
      <c r="A10" s="360">
        <v>1.4</v>
      </c>
      <c r="B10" s="338" t="s">
        <v>730</v>
      </c>
      <c r="C10" s="494">
        <v>0</v>
      </c>
      <c r="D10" s="494">
        <v>0</v>
      </c>
      <c r="E10" s="504">
        <v>0</v>
      </c>
      <c r="F10" s="494">
        <v>0</v>
      </c>
      <c r="G10" s="494">
        <v>0</v>
      </c>
      <c r="H10" s="504">
        <v>0</v>
      </c>
      <c r="I10" s="506"/>
      <c r="J10" s="506"/>
      <c r="K10" s="506"/>
      <c r="L10" s="506"/>
      <c r="M10" s="506"/>
      <c r="N10" s="506"/>
    </row>
    <row r="11" spans="1:14">
      <c r="A11" s="360">
        <v>1.5</v>
      </c>
      <c r="B11" s="338" t="s">
        <v>733</v>
      </c>
      <c r="C11" s="494">
        <v>30981667.326629225</v>
      </c>
      <c r="D11" s="494">
        <v>25873544.330000006</v>
      </c>
      <c r="E11" s="504">
        <v>56855211.656629235</v>
      </c>
      <c r="F11" s="494">
        <v>29552304.393337175</v>
      </c>
      <c r="G11" s="494">
        <v>26599461.342299882</v>
      </c>
      <c r="H11" s="504">
        <v>56151765.735637054</v>
      </c>
      <c r="I11" s="506"/>
      <c r="J11" s="506"/>
      <c r="K11" s="506"/>
      <c r="L11" s="506"/>
      <c r="M11" s="506"/>
      <c r="N11" s="506"/>
    </row>
    <row r="12" spans="1:14">
      <c r="A12" s="360">
        <v>1.6</v>
      </c>
      <c r="B12" s="339" t="s">
        <v>99</v>
      </c>
      <c r="C12" s="494">
        <v>0</v>
      </c>
      <c r="D12" s="494">
        <v>0</v>
      </c>
      <c r="E12" s="504">
        <v>0</v>
      </c>
      <c r="F12" s="494">
        <v>0</v>
      </c>
      <c r="G12" s="494">
        <v>0</v>
      </c>
      <c r="H12" s="504">
        <v>0</v>
      </c>
      <c r="I12" s="506"/>
      <c r="J12" s="506"/>
      <c r="K12" s="506"/>
      <c r="L12" s="506"/>
      <c r="M12" s="506"/>
      <c r="N12" s="506"/>
    </row>
    <row r="13" spans="1:14">
      <c r="A13" s="360">
        <v>2</v>
      </c>
      <c r="B13" s="348" t="s">
        <v>775</v>
      </c>
      <c r="C13" s="505">
        <v>-7726849.1200000001</v>
      </c>
      <c r="D13" s="505">
        <v>-11210896.27</v>
      </c>
      <c r="E13" s="504">
        <v>-18937745.390000001</v>
      </c>
      <c r="F13" s="505">
        <v>-6380464.8899999373</v>
      </c>
      <c r="G13" s="505">
        <v>-11277211.820000062</v>
      </c>
      <c r="H13" s="504">
        <v>-17657676.710000001</v>
      </c>
      <c r="I13" s="506"/>
      <c r="J13" s="506"/>
      <c r="K13" s="506"/>
      <c r="L13" s="506"/>
      <c r="M13" s="506"/>
      <c r="N13" s="506"/>
    </row>
    <row r="14" spans="1:14">
      <c r="A14" s="360">
        <v>2.1</v>
      </c>
      <c r="B14" s="338" t="s">
        <v>776</v>
      </c>
      <c r="C14" s="494">
        <v>0</v>
      </c>
      <c r="D14" s="494">
        <v>0</v>
      </c>
      <c r="E14" s="504">
        <v>0</v>
      </c>
      <c r="F14" s="494">
        <v>0</v>
      </c>
      <c r="G14" s="494">
        <v>0</v>
      </c>
      <c r="H14" s="504">
        <v>0</v>
      </c>
      <c r="I14" s="506"/>
      <c r="J14" s="506"/>
      <c r="K14" s="506"/>
      <c r="L14" s="506"/>
      <c r="M14" s="506"/>
      <c r="N14" s="506"/>
    </row>
    <row r="15" spans="1:14" ht="24.6" customHeight="1">
      <c r="A15" s="360">
        <v>2.2000000000000002</v>
      </c>
      <c r="B15" s="338" t="s">
        <v>777</v>
      </c>
      <c r="C15" s="494">
        <v>0</v>
      </c>
      <c r="D15" s="494">
        <v>0</v>
      </c>
      <c r="E15" s="504">
        <v>0</v>
      </c>
      <c r="F15" s="494">
        <v>0</v>
      </c>
      <c r="G15" s="494">
        <v>0</v>
      </c>
      <c r="H15" s="504">
        <v>0</v>
      </c>
      <c r="I15" s="506"/>
      <c r="J15" s="506"/>
      <c r="K15" s="506"/>
      <c r="L15" s="506"/>
      <c r="M15" s="506"/>
      <c r="N15" s="506"/>
    </row>
    <row r="16" spans="1:14" ht="20.45" customHeight="1">
      <c r="A16" s="360">
        <v>2.2999999999999998</v>
      </c>
      <c r="B16" s="338" t="s">
        <v>778</v>
      </c>
      <c r="C16" s="494">
        <v>-7726849.1200000001</v>
      </c>
      <c r="D16" s="494">
        <v>-11210896.27</v>
      </c>
      <c r="E16" s="504">
        <v>-18937745.390000001</v>
      </c>
      <c r="F16" s="494">
        <v>-6380464.8899999373</v>
      </c>
      <c r="G16" s="494">
        <v>-11277211.820000062</v>
      </c>
      <c r="H16" s="504">
        <v>-17657676.710000001</v>
      </c>
      <c r="I16" s="506"/>
      <c r="J16" s="506"/>
      <c r="K16" s="506"/>
      <c r="L16" s="506"/>
      <c r="M16" s="506"/>
      <c r="N16" s="506"/>
    </row>
    <row r="17" spans="1:14">
      <c r="A17" s="360">
        <v>2.4</v>
      </c>
      <c r="B17" s="338" t="s">
        <v>779</v>
      </c>
      <c r="C17" s="494">
        <v>0</v>
      </c>
      <c r="D17" s="494">
        <v>0</v>
      </c>
      <c r="E17" s="504">
        <v>0</v>
      </c>
      <c r="F17" s="494">
        <v>0</v>
      </c>
      <c r="G17" s="494">
        <v>0</v>
      </c>
      <c r="H17" s="504">
        <v>0</v>
      </c>
      <c r="I17" s="506"/>
      <c r="J17" s="506"/>
      <c r="K17" s="506"/>
      <c r="L17" s="506"/>
      <c r="M17" s="506"/>
      <c r="N17" s="506"/>
    </row>
    <row r="18" spans="1:14">
      <c r="A18" s="360">
        <v>3</v>
      </c>
      <c r="B18" s="348" t="s">
        <v>780</v>
      </c>
      <c r="C18" s="494">
        <v>0</v>
      </c>
      <c r="D18" s="494">
        <v>0</v>
      </c>
      <c r="E18" s="504">
        <v>0</v>
      </c>
      <c r="F18" s="494">
        <v>487039.96</v>
      </c>
      <c r="G18" s="494">
        <v>14816.73</v>
      </c>
      <c r="H18" s="504">
        <v>501856.69</v>
      </c>
      <c r="I18" s="506"/>
      <c r="J18" s="506"/>
      <c r="K18" s="506"/>
      <c r="L18" s="506"/>
      <c r="M18" s="506"/>
      <c r="N18" s="506"/>
    </row>
    <row r="19" spans="1:14">
      <c r="A19" s="360">
        <v>4</v>
      </c>
      <c r="B19" s="348" t="s">
        <v>781</v>
      </c>
      <c r="C19" s="494">
        <v>4202276.8607000001</v>
      </c>
      <c r="D19" s="494">
        <v>1941759.6292999999</v>
      </c>
      <c r="E19" s="504">
        <v>6144036.4900000002</v>
      </c>
      <c r="F19" s="494">
        <v>4471088.70854</v>
      </c>
      <c r="G19" s="494">
        <v>2123921.7314599999</v>
      </c>
      <c r="H19" s="504">
        <v>6595010.4399999995</v>
      </c>
      <c r="I19" s="506"/>
      <c r="J19" s="506"/>
      <c r="K19" s="506"/>
      <c r="L19" s="506"/>
      <c r="M19" s="506"/>
      <c r="N19" s="506"/>
    </row>
    <row r="20" spans="1:14">
      <c r="A20" s="360">
        <v>5</v>
      </c>
      <c r="B20" s="348" t="s">
        <v>782</v>
      </c>
      <c r="C20" s="494">
        <v>-647001.78</v>
      </c>
      <c r="D20" s="494">
        <v>-4068102.1799999997</v>
      </c>
      <c r="E20" s="504">
        <v>-4715103.96</v>
      </c>
      <c r="F20" s="494">
        <v>-2266924.5605399292</v>
      </c>
      <c r="G20" s="494">
        <v>-3286772.1794600715</v>
      </c>
      <c r="H20" s="504">
        <v>-5553696.7400000002</v>
      </c>
      <c r="I20" s="506"/>
      <c r="J20" s="506"/>
      <c r="K20" s="506"/>
      <c r="L20" s="506"/>
      <c r="M20" s="506"/>
      <c r="N20" s="506"/>
    </row>
    <row r="21" spans="1:14" ht="38.450000000000003" customHeight="1">
      <c r="A21" s="360">
        <v>6</v>
      </c>
      <c r="B21" s="348" t="s">
        <v>783</v>
      </c>
      <c r="C21" s="494">
        <v>0</v>
      </c>
      <c r="D21" s="494">
        <v>0</v>
      </c>
      <c r="E21" s="504">
        <v>0</v>
      </c>
      <c r="F21" s="494">
        <v>0</v>
      </c>
      <c r="G21" s="494">
        <v>0</v>
      </c>
      <c r="H21" s="504">
        <v>0</v>
      </c>
      <c r="I21" s="506"/>
      <c r="J21" s="506"/>
      <c r="K21" s="506"/>
      <c r="L21" s="506"/>
      <c r="M21" s="506"/>
      <c r="N21" s="506"/>
    </row>
    <row r="22" spans="1:14" ht="27.6" customHeight="1">
      <c r="A22" s="360">
        <v>7</v>
      </c>
      <c r="B22" s="348" t="s">
        <v>784</v>
      </c>
      <c r="C22" s="494">
        <v>0</v>
      </c>
      <c r="D22" s="494">
        <v>0</v>
      </c>
      <c r="E22" s="504">
        <v>0</v>
      </c>
      <c r="F22" s="494">
        <v>0</v>
      </c>
      <c r="G22" s="494">
        <v>0</v>
      </c>
      <c r="H22" s="504">
        <v>0</v>
      </c>
      <c r="I22" s="506"/>
      <c r="J22" s="506"/>
      <c r="K22" s="506"/>
      <c r="L22" s="506"/>
      <c r="M22" s="506"/>
      <c r="N22" s="506"/>
    </row>
    <row r="23" spans="1:14" ht="36.950000000000003" customHeight="1">
      <c r="A23" s="360">
        <v>8</v>
      </c>
      <c r="B23" s="349" t="s">
        <v>785</v>
      </c>
      <c r="C23" s="619">
        <v>0</v>
      </c>
      <c r="D23" s="619">
        <v>0</v>
      </c>
      <c r="E23" s="504">
        <v>0</v>
      </c>
      <c r="F23" s="494">
        <v>0</v>
      </c>
      <c r="G23" s="494">
        <v>0</v>
      </c>
      <c r="H23" s="504">
        <v>0</v>
      </c>
      <c r="I23" s="506"/>
      <c r="J23" s="506"/>
      <c r="K23" s="506"/>
      <c r="L23" s="506"/>
      <c r="M23" s="506"/>
      <c r="N23" s="506"/>
    </row>
    <row r="24" spans="1:14" ht="34.5" customHeight="1">
      <c r="A24" s="360">
        <v>9</v>
      </c>
      <c r="B24" s="349" t="s">
        <v>786</v>
      </c>
      <c r="C24" s="619">
        <v>0</v>
      </c>
      <c r="D24" s="619">
        <v>0</v>
      </c>
      <c r="E24" s="504">
        <v>0</v>
      </c>
      <c r="F24" s="619">
        <v>0</v>
      </c>
      <c r="G24" s="619">
        <v>0</v>
      </c>
      <c r="H24" s="504">
        <v>0</v>
      </c>
      <c r="I24" s="506"/>
      <c r="J24" s="506"/>
      <c r="K24" s="506"/>
      <c r="L24" s="506"/>
      <c r="M24" s="506"/>
      <c r="N24" s="506"/>
    </row>
    <row r="25" spans="1:14">
      <c r="A25" s="360">
        <v>10</v>
      </c>
      <c r="B25" s="348" t="s">
        <v>787</v>
      </c>
      <c r="C25" s="619">
        <v>6383752.3200000003</v>
      </c>
      <c r="D25" s="619">
        <v>0</v>
      </c>
      <c r="E25" s="504">
        <v>6383752.3200000003</v>
      </c>
      <c r="F25" s="619">
        <v>7211646.0600000015</v>
      </c>
      <c r="G25" s="619">
        <v>14830.2</v>
      </c>
      <c r="H25" s="504">
        <v>7226476.2600000016</v>
      </c>
      <c r="I25" s="506"/>
      <c r="J25" s="506"/>
      <c r="K25" s="506"/>
      <c r="L25" s="506"/>
      <c r="M25" s="506"/>
      <c r="N25" s="506"/>
    </row>
    <row r="26" spans="1:14" ht="27" customHeight="1">
      <c r="A26" s="360">
        <v>11</v>
      </c>
      <c r="B26" s="350" t="s">
        <v>788</v>
      </c>
      <c r="C26" s="630"/>
      <c r="D26" s="630"/>
      <c r="E26" s="504">
        <v>0</v>
      </c>
      <c r="F26" s="630"/>
      <c r="G26" s="630"/>
      <c r="H26" s="504">
        <v>0</v>
      </c>
      <c r="I26" s="506"/>
      <c r="J26" s="506"/>
      <c r="K26" s="506"/>
      <c r="L26" s="506"/>
      <c r="M26" s="506"/>
      <c r="N26" s="506"/>
    </row>
    <row r="27" spans="1:14">
      <c r="A27" s="360">
        <v>12</v>
      </c>
      <c r="B27" s="348" t="s">
        <v>789</v>
      </c>
      <c r="C27" s="619">
        <v>652425.24706999992</v>
      </c>
      <c r="D27" s="619">
        <v>92719.652930000011</v>
      </c>
      <c r="E27" s="504">
        <v>745144.89999999991</v>
      </c>
      <c r="F27" s="619">
        <v>883940.59740000009</v>
      </c>
      <c r="G27" s="619">
        <v>309.20259999999871</v>
      </c>
      <c r="H27" s="504">
        <v>884249.8</v>
      </c>
      <c r="I27" s="506"/>
      <c r="J27" s="506"/>
      <c r="K27" s="506"/>
      <c r="L27" s="506"/>
      <c r="M27" s="506"/>
      <c r="N27" s="506"/>
    </row>
    <row r="28" spans="1:14">
      <c r="A28" s="360">
        <v>13</v>
      </c>
      <c r="B28" s="351" t="s">
        <v>790</v>
      </c>
      <c r="C28" s="619">
        <v>-497781.28</v>
      </c>
      <c r="D28" s="619"/>
      <c r="E28" s="504">
        <v>-497781.28</v>
      </c>
      <c r="F28" s="619">
        <v>-974268.36999999988</v>
      </c>
      <c r="G28" s="619"/>
      <c r="H28" s="504">
        <v>-974268.36999999988</v>
      </c>
      <c r="I28" s="506"/>
      <c r="J28" s="506"/>
      <c r="K28" s="506"/>
      <c r="L28" s="506"/>
      <c r="M28" s="506"/>
      <c r="N28" s="506"/>
    </row>
    <row r="29" spans="1:14">
      <c r="A29" s="360">
        <v>14</v>
      </c>
      <c r="B29" s="352" t="s">
        <v>791</v>
      </c>
      <c r="C29" s="630">
        <v>-18846418.280000001</v>
      </c>
      <c r="D29" s="630">
        <v>-1534434.4400000002</v>
      </c>
      <c r="E29" s="504">
        <v>-20380852.720000003</v>
      </c>
      <c r="F29" s="630">
        <v>-17129032.449999996</v>
      </c>
      <c r="G29" s="630">
        <v>-3627093.54</v>
      </c>
      <c r="H29" s="504">
        <v>-20756125.989999995</v>
      </c>
      <c r="I29" s="506"/>
      <c r="J29" s="506"/>
      <c r="K29" s="506"/>
      <c r="L29" s="506"/>
      <c r="M29" s="506"/>
      <c r="N29" s="506"/>
    </row>
    <row r="30" spans="1:14">
      <c r="A30" s="360">
        <v>14.1</v>
      </c>
      <c r="B30" s="329" t="s">
        <v>792</v>
      </c>
      <c r="C30" s="619">
        <v>-8489161.2199999988</v>
      </c>
      <c r="D30" s="619">
        <v>0</v>
      </c>
      <c r="E30" s="504">
        <v>-8489161.2199999988</v>
      </c>
      <c r="F30" s="619">
        <v>-8660167.9700000007</v>
      </c>
      <c r="G30" s="619">
        <v>0</v>
      </c>
      <c r="H30" s="504">
        <v>-8660167.9700000007</v>
      </c>
      <c r="I30" s="506"/>
      <c r="J30" s="506"/>
      <c r="K30" s="506"/>
      <c r="L30" s="506"/>
      <c r="M30" s="506"/>
      <c r="N30" s="506"/>
    </row>
    <row r="31" spans="1:14">
      <c r="A31" s="360">
        <v>14.2</v>
      </c>
      <c r="B31" s="329" t="s">
        <v>793</v>
      </c>
      <c r="C31" s="619">
        <v>-10357257.060000001</v>
      </c>
      <c r="D31" s="619">
        <v>-1534434.4400000002</v>
      </c>
      <c r="E31" s="504">
        <v>-11891691.5</v>
      </c>
      <c r="F31" s="619">
        <v>-8468864.4799999967</v>
      </c>
      <c r="G31" s="619">
        <v>-3627093.54</v>
      </c>
      <c r="H31" s="504">
        <v>-12095958.019999996</v>
      </c>
      <c r="I31" s="506"/>
      <c r="J31" s="506"/>
      <c r="K31" s="506"/>
      <c r="L31" s="506"/>
      <c r="M31" s="506"/>
      <c r="N31" s="506"/>
    </row>
    <row r="32" spans="1:14">
      <c r="A32" s="360">
        <v>15</v>
      </c>
      <c r="B32" s="353" t="s">
        <v>794</v>
      </c>
      <c r="C32" s="619">
        <v>-2218466.46</v>
      </c>
      <c r="D32" s="619">
        <v>0</v>
      </c>
      <c r="E32" s="504">
        <v>-2218466.46</v>
      </c>
      <c r="F32" s="619">
        <v>-2363199.23</v>
      </c>
      <c r="G32" s="619">
        <v>0</v>
      </c>
      <c r="H32" s="504">
        <v>-2363199.23</v>
      </c>
      <c r="I32" s="506"/>
      <c r="J32" s="506"/>
      <c r="K32" s="506"/>
      <c r="L32" s="506"/>
      <c r="M32" s="506"/>
      <c r="N32" s="506"/>
    </row>
    <row r="33" spans="1:14" ht="22.5" customHeight="1">
      <c r="A33" s="360">
        <v>16</v>
      </c>
      <c r="B33" s="325" t="s">
        <v>795</v>
      </c>
      <c r="C33" s="619">
        <v>121232.1734</v>
      </c>
      <c r="D33" s="619">
        <v>0</v>
      </c>
      <c r="E33" s="504">
        <v>121232.1734</v>
      </c>
      <c r="F33" s="619">
        <v>63418.194362934999</v>
      </c>
      <c r="G33" s="619">
        <v>0</v>
      </c>
      <c r="H33" s="504">
        <v>63418.194362934999</v>
      </c>
      <c r="I33" s="506"/>
      <c r="J33" s="506"/>
      <c r="K33" s="506"/>
      <c r="L33" s="506"/>
      <c r="M33" s="506"/>
      <c r="N33" s="506"/>
    </row>
    <row r="34" spans="1:14">
      <c r="A34" s="360">
        <v>17</v>
      </c>
      <c r="B34" s="348" t="s">
        <v>796</v>
      </c>
      <c r="C34" s="630">
        <v>37054.300000000003</v>
      </c>
      <c r="D34" s="630">
        <v>0</v>
      </c>
      <c r="E34" s="504">
        <v>37054.300000000003</v>
      </c>
      <c r="F34" s="630">
        <v>112659.79000000004</v>
      </c>
      <c r="G34" s="630">
        <v>0</v>
      </c>
      <c r="H34" s="504">
        <v>112659.79000000004</v>
      </c>
      <c r="I34" s="506"/>
      <c r="J34" s="506"/>
      <c r="K34" s="506"/>
      <c r="L34" s="506"/>
      <c r="M34" s="506"/>
      <c r="N34" s="506"/>
    </row>
    <row r="35" spans="1:14">
      <c r="A35" s="360">
        <v>17.100000000000001</v>
      </c>
      <c r="B35" s="354" t="s">
        <v>797</v>
      </c>
      <c r="C35" s="619">
        <v>37054.300000000003</v>
      </c>
      <c r="D35" s="619">
        <v>0</v>
      </c>
      <c r="E35" s="504">
        <v>37054.300000000003</v>
      </c>
      <c r="F35" s="619">
        <v>112659.79000000004</v>
      </c>
      <c r="G35" s="619">
        <v>0</v>
      </c>
      <c r="H35" s="504">
        <v>112659.79000000004</v>
      </c>
      <c r="I35" s="506"/>
      <c r="J35" s="506"/>
      <c r="K35" s="506"/>
      <c r="L35" s="506"/>
      <c r="M35" s="506"/>
      <c r="N35" s="506"/>
    </row>
    <row r="36" spans="1:14">
      <c r="A36" s="360">
        <v>17.2</v>
      </c>
      <c r="B36" s="329" t="s">
        <v>798</v>
      </c>
      <c r="C36" s="619"/>
      <c r="D36" s="619">
        <v>0</v>
      </c>
      <c r="E36" s="504">
        <v>0</v>
      </c>
      <c r="F36" s="619"/>
      <c r="G36" s="619">
        <v>0</v>
      </c>
      <c r="H36" s="504">
        <v>0</v>
      </c>
      <c r="I36" s="506"/>
      <c r="J36" s="506"/>
      <c r="K36" s="506"/>
      <c r="L36" s="506"/>
      <c r="M36" s="506"/>
      <c r="N36" s="506"/>
    </row>
    <row r="37" spans="1:14" ht="41.45" customHeight="1">
      <c r="A37" s="360">
        <v>18</v>
      </c>
      <c r="B37" s="355" t="s">
        <v>799</v>
      </c>
      <c r="C37" s="630">
        <v>7040256.5199999996</v>
      </c>
      <c r="D37" s="630">
        <v>0</v>
      </c>
      <c r="E37" s="504">
        <v>7040256.5199999996</v>
      </c>
      <c r="F37" s="630">
        <v>-1073755.0699999973</v>
      </c>
      <c r="G37" s="630">
        <v>0</v>
      </c>
      <c r="H37" s="504">
        <v>-1073755.0699999973</v>
      </c>
      <c r="I37" s="506"/>
      <c r="J37" s="506"/>
      <c r="K37" s="506"/>
      <c r="L37" s="506"/>
      <c r="M37" s="506"/>
      <c r="N37" s="506"/>
    </row>
    <row r="38" spans="1:14" ht="21">
      <c r="A38" s="360">
        <v>18.100000000000001</v>
      </c>
      <c r="B38" s="338" t="s">
        <v>800</v>
      </c>
      <c r="C38" s="505"/>
      <c r="D38" s="505"/>
      <c r="E38" s="504">
        <v>0</v>
      </c>
      <c r="F38" s="630"/>
      <c r="G38" s="630"/>
      <c r="H38" s="504">
        <v>0</v>
      </c>
      <c r="I38" s="506"/>
      <c r="J38" s="506"/>
      <c r="K38" s="506"/>
      <c r="L38" s="506"/>
      <c r="M38" s="506"/>
      <c r="N38" s="506"/>
    </row>
    <row r="39" spans="1:14">
      <c r="A39" s="360">
        <v>18.2</v>
      </c>
      <c r="B39" s="338" t="s">
        <v>801</v>
      </c>
      <c r="C39" s="494">
        <v>7040256.5199999996</v>
      </c>
      <c r="D39" s="494">
        <v>0</v>
      </c>
      <c r="E39" s="504">
        <v>7040256.5199999996</v>
      </c>
      <c r="F39" s="494">
        <v>-1073755.0699999973</v>
      </c>
      <c r="G39" s="494">
        <v>0</v>
      </c>
      <c r="H39" s="504">
        <v>-1073755.0699999973</v>
      </c>
      <c r="I39" s="506"/>
      <c r="J39" s="506"/>
      <c r="K39" s="506"/>
      <c r="L39" s="506"/>
      <c r="M39" s="506"/>
      <c r="N39" s="506"/>
    </row>
    <row r="40" spans="1:14" ht="24.6" customHeight="1">
      <c r="A40" s="360">
        <v>19</v>
      </c>
      <c r="B40" s="355" t="s">
        <v>802</v>
      </c>
      <c r="C40" s="505"/>
      <c r="D40" s="505"/>
      <c r="E40" s="504">
        <v>0</v>
      </c>
      <c r="F40" s="505"/>
      <c r="G40" s="505"/>
      <c r="H40" s="504">
        <v>0</v>
      </c>
      <c r="I40" s="506"/>
      <c r="J40" s="506"/>
      <c r="K40" s="506"/>
      <c r="L40" s="506"/>
      <c r="M40" s="506"/>
      <c r="N40" s="506"/>
    </row>
    <row r="41" spans="1:14" ht="24.95" customHeight="1">
      <c r="A41" s="360">
        <v>20</v>
      </c>
      <c r="B41" s="355" t="s">
        <v>803</v>
      </c>
      <c r="C41" s="505"/>
      <c r="D41" s="505"/>
      <c r="E41" s="504">
        <v>0</v>
      </c>
      <c r="F41" s="505"/>
      <c r="G41" s="505"/>
      <c r="H41" s="504">
        <v>0</v>
      </c>
      <c r="I41" s="506"/>
      <c r="J41" s="506"/>
      <c r="K41" s="506"/>
      <c r="L41" s="506"/>
      <c r="M41" s="506"/>
      <c r="N41" s="506"/>
    </row>
    <row r="42" spans="1:14" ht="33" customHeight="1">
      <c r="A42" s="360">
        <v>21</v>
      </c>
      <c r="B42" s="356" t="s">
        <v>804</v>
      </c>
      <c r="C42" s="505"/>
      <c r="D42" s="505"/>
      <c r="E42" s="504">
        <v>0</v>
      </c>
      <c r="F42" s="505"/>
      <c r="G42" s="505"/>
      <c r="H42" s="504">
        <v>0</v>
      </c>
      <c r="I42" s="506"/>
      <c r="J42" s="506"/>
      <c r="K42" s="506"/>
      <c r="L42" s="506"/>
      <c r="M42" s="506"/>
      <c r="N42" s="506"/>
    </row>
    <row r="43" spans="1:14">
      <c r="A43" s="360">
        <v>22</v>
      </c>
      <c r="B43" s="357" t="s">
        <v>805</v>
      </c>
      <c r="C43" s="505">
        <v>19482147.827799223</v>
      </c>
      <c r="D43" s="505">
        <v>11094590.722230008</v>
      </c>
      <c r="E43" s="504">
        <v>30576738.550029233</v>
      </c>
      <c r="F43" s="505">
        <v>12594453.133100256</v>
      </c>
      <c r="G43" s="505">
        <v>10562261.666899748</v>
      </c>
      <c r="H43" s="504">
        <v>23156714.800000004</v>
      </c>
      <c r="I43" s="506"/>
      <c r="J43" s="506"/>
      <c r="K43" s="506"/>
      <c r="L43" s="506"/>
      <c r="M43" s="506"/>
      <c r="N43" s="506"/>
    </row>
    <row r="44" spans="1:14">
      <c r="A44" s="360">
        <v>23</v>
      </c>
      <c r="B44" s="357" t="s">
        <v>806</v>
      </c>
      <c r="C44" s="505">
        <v>4566178.1300000008</v>
      </c>
      <c r="D44" s="505"/>
      <c r="E44" s="504">
        <v>4566178.1300000008</v>
      </c>
      <c r="F44" s="494">
        <v>2630158.77</v>
      </c>
      <c r="G44" s="505"/>
      <c r="H44" s="504">
        <v>2630158.77</v>
      </c>
      <c r="I44" s="506"/>
      <c r="J44" s="506"/>
      <c r="K44" s="506"/>
      <c r="L44" s="506"/>
      <c r="M44" s="506"/>
      <c r="N44" s="506"/>
    </row>
    <row r="45" spans="1:14">
      <c r="A45" s="360">
        <v>24</v>
      </c>
      <c r="B45" s="357" t="s">
        <v>807</v>
      </c>
      <c r="C45" s="505">
        <v>14915969.697799223</v>
      </c>
      <c r="D45" s="505">
        <v>11094590.722230008</v>
      </c>
      <c r="E45" s="504">
        <v>26010560.42002923</v>
      </c>
      <c r="F45" s="505">
        <v>9964294.3631002568</v>
      </c>
      <c r="G45" s="505">
        <v>10562261.666899748</v>
      </c>
      <c r="H45" s="504">
        <v>20526556.030000005</v>
      </c>
      <c r="I45" s="506"/>
      <c r="J45" s="506"/>
      <c r="K45" s="506"/>
      <c r="L45" s="506"/>
      <c r="M45" s="506"/>
      <c r="N45" s="506"/>
    </row>
  </sheetData>
  <mergeCells count="4">
    <mergeCell ref="B4:B5"/>
    <mergeCell ref="C4:E4"/>
    <mergeCell ref="F4:H4"/>
    <mergeCell ref="A4:A5"/>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7"/>
  <sheetViews>
    <sheetView topLeftCell="A16" zoomScale="85" zoomScaleNormal="85" workbookViewId="0">
      <selection activeCell="E27" sqref="E27"/>
    </sheetView>
  </sheetViews>
  <sheetFormatPr defaultColWidth="9.140625" defaultRowHeight="15"/>
  <cols>
    <col min="1" max="1" width="8.7109375" style="615"/>
    <col min="2" max="2" width="72.140625" style="110" customWidth="1"/>
    <col min="3" max="3" width="15" style="110" bestFit="1" customWidth="1"/>
    <col min="4" max="5" width="13.85546875" style="110" bestFit="1" customWidth="1"/>
    <col min="6" max="8" width="12.7109375" style="110" customWidth="1"/>
    <col min="9" max="16384" width="9.140625" style="110"/>
  </cols>
  <sheetData>
    <row r="1" spans="1:14">
      <c r="A1" s="609" t="s">
        <v>108</v>
      </c>
      <c r="B1" s="247" t="str">
        <f>Info!C2</f>
        <v>ს.ს "პროკრედიტ ბანკი"</v>
      </c>
      <c r="C1" s="9"/>
      <c r="D1" s="1"/>
      <c r="E1" s="1"/>
      <c r="F1" s="1"/>
      <c r="G1" s="1"/>
    </row>
    <row r="2" spans="1:14">
      <c r="A2" s="609" t="s">
        <v>109</v>
      </c>
      <c r="B2" s="271">
        <f>'1. key ratios'!B2</f>
        <v>45107</v>
      </c>
      <c r="C2" s="9"/>
      <c r="D2" s="1"/>
      <c r="E2" s="1"/>
      <c r="F2" s="1"/>
      <c r="G2" s="1"/>
    </row>
    <row r="3" spans="1:14" ht="15.75" thickBot="1">
      <c r="A3" s="609"/>
      <c r="B3" s="9"/>
      <c r="C3" s="9"/>
      <c r="D3" s="1"/>
      <c r="E3" s="1"/>
      <c r="F3" s="1"/>
      <c r="G3" s="1"/>
    </row>
    <row r="4" spans="1:14">
      <c r="A4" s="788" t="s">
        <v>25</v>
      </c>
      <c r="B4" s="789" t="s">
        <v>151</v>
      </c>
      <c r="C4" s="790" t="s">
        <v>114</v>
      </c>
      <c r="D4" s="790"/>
      <c r="E4" s="790"/>
      <c r="F4" s="790" t="s">
        <v>115</v>
      </c>
      <c r="G4" s="790"/>
      <c r="H4" s="791"/>
    </row>
    <row r="5" spans="1:14">
      <c r="A5" s="788"/>
      <c r="B5" s="789"/>
      <c r="C5" s="610" t="s">
        <v>26</v>
      </c>
      <c r="D5" s="610" t="s">
        <v>88</v>
      </c>
      <c r="E5" s="610" t="s">
        <v>66</v>
      </c>
      <c r="F5" s="610" t="s">
        <v>26</v>
      </c>
      <c r="G5" s="610" t="s">
        <v>88</v>
      </c>
      <c r="H5" s="611" t="s">
        <v>66</v>
      </c>
    </row>
    <row r="6" spans="1:14">
      <c r="A6" s="612">
        <v>1</v>
      </c>
      <c r="B6" s="631" t="s">
        <v>808</v>
      </c>
      <c r="C6" s="633">
        <v>0</v>
      </c>
      <c r="D6" s="633">
        <v>28464999.999999996</v>
      </c>
      <c r="E6" s="613">
        <v>28464999.999999996</v>
      </c>
      <c r="F6" s="633">
        <v>0</v>
      </c>
      <c r="G6" s="633">
        <v>30520000</v>
      </c>
      <c r="H6" s="613">
        <v>30520000</v>
      </c>
      <c r="I6" s="617"/>
      <c r="J6" s="617"/>
      <c r="K6" s="617"/>
      <c r="L6" s="617"/>
      <c r="M6" s="617"/>
      <c r="N6" s="617"/>
    </row>
    <row r="7" spans="1:14" ht="35.25" customHeight="1">
      <c r="A7" s="612">
        <v>2</v>
      </c>
      <c r="B7" s="631" t="s">
        <v>177</v>
      </c>
      <c r="C7" s="633">
        <v>48047858.25</v>
      </c>
      <c r="D7" s="633">
        <v>319723870.30000001</v>
      </c>
      <c r="E7" s="613">
        <v>367771728.55000001</v>
      </c>
      <c r="F7" s="633">
        <v>48047858.25</v>
      </c>
      <c r="G7" s="633">
        <v>468186201.60500002</v>
      </c>
      <c r="H7" s="614">
        <v>516234059.85500002</v>
      </c>
      <c r="I7" s="617"/>
      <c r="J7" s="617"/>
      <c r="K7" s="617"/>
      <c r="L7" s="617"/>
      <c r="M7" s="617"/>
      <c r="N7" s="617"/>
    </row>
    <row r="8" spans="1:14">
      <c r="A8" s="612">
        <v>3</v>
      </c>
      <c r="B8" s="631" t="s">
        <v>179</v>
      </c>
      <c r="C8" s="633">
        <v>396979278.67980003</v>
      </c>
      <c r="D8" s="633">
        <v>894077548.17478991</v>
      </c>
      <c r="E8" s="613">
        <v>1291056826.8545899</v>
      </c>
      <c r="F8" s="633">
        <v>404417297.15000004</v>
      </c>
      <c r="G8" s="633">
        <v>698648931.189731</v>
      </c>
      <c r="H8" s="614">
        <v>1103066228.339731</v>
      </c>
      <c r="I8" s="617"/>
      <c r="J8" s="617"/>
      <c r="K8" s="617"/>
      <c r="L8" s="617"/>
      <c r="M8" s="617"/>
      <c r="N8" s="617"/>
    </row>
    <row r="9" spans="1:14">
      <c r="A9" s="612">
        <v>3.1</v>
      </c>
      <c r="B9" s="632" t="s">
        <v>809</v>
      </c>
      <c r="C9" s="633">
        <v>343190347.37980002</v>
      </c>
      <c r="D9" s="633">
        <v>627067783.73269999</v>
      </c>
      <c r="E9" s="613">
        <v>970258131.11249995</v>
      </c>
      <c r="F9" s="633">
        <v>345598714.22000003</v>
      </c>
      <c r="G9" s="633">
        <v>627067783.73269999</v>
      </c>
      <c r="H9" s="614">
        <v>972666497.95270002</v>
      </c>
      <c r="I9" s="617"/>
      <c r="J9" s="617"/>
      <c r="K9" s="617"/>
      <c r="L9" s="617"/>
      <c r="M9" s="617"/>
      <c r="N9" s="617"/>
    </row>
    <row r="10" spans="1:14">
      <c r="A10" s="612">
        <v>3.2</v>
      </c>
      <c r="B10" s="632" t="s">
        <v>810</v>
      </c>
      <c r="C10" s="633">
        <v>53788931.300000004</v>
      </c>
      <c r="D10" s="633">
        <v>267009764.44208997</v>
      </c>
      <c r="E10" s="613">
        <v>320798695.74208999</v>
      </c>
      <c r="F10" s="633">
        <v>58818582.93</v>
      </c>
      <c r="G10" s="633">
        <v>71581147.457031012</v>
      </c>
      <c r="H10" s="614">
        <v>130399730.38703102</v>
      </c>
      <c r="I10" s="617"/>
      <c r="J10" s="617"/>
      <c r="K10" s="617"/>
      <c r="L10" s="617"/>
      <c r="M10" s="617"/>
      <c r="N10" s="617"/>
    </row>
    <row r="11" spans="1:14" ht="25.5">
      <c r="A11" s="612">
        <v>4</v>
      </c>
      <c r="B11" s="631" t="s">
        <v>178</v>
      </c>
      <c r="C11" s="633">
        <v>7296000</v>
      </c>
      <c r="D11" s="633">
        <v>0</v>
      </c>
      <c r="E11" s="613">
        <v>7296000</v>
      </c>
      <c r="F11" s="633">
        <v>9299000</v>
      </c>
      <c r="G11" s="633">
        <v>0</v>
      </c>
      <c r="H11" s="614">
        <v>9299000</v>
      </c>
      <c r="I11" s="617"/>
      <c r="J11" s="617"/>
      <c r="K11" s="617"/>
      <c r="L11" s="617"/>
      <c r="M11" s="617"/>
      <c r="N11" s="617"/>
    </row>
    <row r="12" spans="1:14">
      <c r="A12" s="612">
        <v>4.0999999999999996</v>
      </c>
      <c r="B12" s="632" t="s">
        <v>811</v>
      </c>
      <c r="C12" s="633">
        <v>7296000</v>
      </c>
      <c r="D12" s="633">
        <v>0</v>
      </c>
      <c r="E12" s="613">
        <v>7296000</v>
      </c>
      <c r="F12" s="633">
        <v>9299000</v>
      </c>
      <c r="G12" s="633">
        <v>0</v>
      </c>
      <c r="H12" s="614">
        <v>9299000</v>
      </c>
      <c r="I12" s="617"/>
      <c r="J12" s="617"/>
      <c r="K12" s="617"/>
      <c r="L12" s="617"/>
      <c r="M12" s="617"/>
      <c r="N12" s="617"/>
    </row>
    <row r="13" spans="1:14">
      <c r="A13" s="612">
        <v>4.2</v>
      </c>
      <c r="B13" s="632" t="s">
        <v>812</v>
      </c>
      <c r="C13" s="633">
        <v>0</v>
      </c>
      <c r="D13" s="633">
        <v>0</v>
      </c>
      <c r="E13" s="613">
        <v>0</v>
      </c>
      <c r="F13" s="633">
        <v>0</v>
      </c>
      <c r="G13" s="633">
        <v>0</v>
      </c>
      <c r="H13" s="614">
        <v>0</v>
      </c>
      <c r="I13" s="617"/>
      <c r="J13" s="617"/>
      <c r="K13" s="617"/>
      <c r="L13" s="617"/>
      <c r="M13" s="617"/>
      <c r="N13" s="617"/>
    </row>
    <row r="14" spans="1:14">
      <c r="A14" s="612">
        <v>5</v>
      </c>
      <c r="B14" s="637" t="s">
        <v>813</v>
      </c>
      <c r="C14" s="743">
        <v>366033068.60000002</v>
      </c>
      <c r="D14" s="743">
        <v>1004409050.4738998</v>
      </c>
      <c r="E14" s="744">
        <v>1370442119.0738997</v>
      </c>
      <c r="F14" s="743">
        <v>371877062.74000001</v>
      </c>
      <c r="G14" s="743">
        <v>944148188.78680015</v>
      </c>
      <c r="H14" s="614">
        <v>1316025251.5268002</v>
      </c>
      <c r="I14" s="617"/>
      <c r="J14" s="617"/>
      <c r="K14" s="617"/>
      <c r="L14" s="617"/>
      <c r="M14" s="617"/>
      <c r="N14" s="617"/>
    </row>
    <row r="15" spans="1:14">
      <c r="A15" s="612">
        <v>5.0999999999999996</v>
      </c>
      <c r="B15" s="634" t="s">
        <v>814</v>
      </c>
      <c r="C15" s="633">
        <v>14985882.76</v>
      </c>
      <c r="D15" s="633">
        <v>3347564.8369999998</v>
      </c>
      <c r="E15" s="613">
        <v>18333447.596999999</v>
      </c>
      <c r="F15" s="633">
        <v>12905571.43</v>
      </c>
      <c r="G15" s="633">
        <v>2362676.61</v>
      </c>
      <c r="H15" s="614">
        <v>15268248.039999999</v>
      </c>
      <c r="I15" s="617"/>
      <c r="J15" s="617"/>
      <c r="K15" s="617"/>
      <c r="L15" s="617"/>
      <c r="M15" s="617"/>
      <c r="N15" s="617"/>
    </row>
    <row r="16" spans="1:14">
      <c r="A16" s="612">
        <v>5.2</v>
      </c>
      <c r="B16" s="634" t="s">
        <v>815</v>
      </c>
      <c r="C16" s="633">
        <v>0</v>
      </c>
      <c r="D16" s="633">
        <v>0</v>
      </c>
      <c r="E16" s="613">
        <v>0</v>
      </c>
      <c r="F16" s="633">
        <v>0</v>
      </c>
      <c r="G16" s="633">
        <v>0</v>
      </c>
      <c r="H16" s="614">
        <v>0</v>
      </c>
      <c r="I16" s="617"/>
      <c r="J16" s="617"/>
      <c r="K16" s="617"/>
      <c r="L16" s="617"/>
      <c r="M16" s="617"/>
      <c r="N16" s="617"/>
    </row>
    <row r="17" spans="1:14">
      <c r="A17" s="612">
        <v>5.3</v>
      </c>
      <c r="B17" s="634" t="s">
        <v>816</v>
      </c>
      <c r="C17" s="633">
        <v>310117482.45000005</v>
      </c>
      <c r="D17" s="633">
        <v>951411229.58419991</v>
      </c>
      <c r="E17" s="613">
        <v>1261528712.0342</v>
      </c>
      <c r="F17" s="633">
        <v>320162171.37</v>
      </c>
      <c r="G17" s="633">
        <v>892871319.01080012</v>
      </c>
      <c r="H17" s="614">
        <v>1213033490.3808002</v>
      </c>
      <c r="I17" s="617"/>
      <c r="J17" s="617"/>
      <c r="K17" s="617"/>
      <c r="L17" s="617"/>
      <c r="M17" s="617"/>
      <c r="N17" s="617"/>
    </row>
    <row r="18" spans="1:14">
      <c r="A18" s="612" t="s">
        <v>180</v>
      </c>
      <c r="B18" s="635" t="s">
        <v>817</v>
      </c>
      <c r="C18" s="633">
        <v>68393601.680000007</v>
      </c>
      <c r="D18" s="633">
        <v>203287895.45919999</v>
      </c>
      <c r="E18" s="613">
        <v>271681497.13919997</v>
      </c>
      <c r="F18" s="633">
        <v>76512904.430000007</v>
      </c>
      <c r="G18" s="633">
        <v>194981104.05239999</v>
      </c>
      <c r="H18" s="614">
        <v>271494008.4824</v>
      </c>
      <c r="I18" s="617"/>
      <c r="J18" s="617"/>
      <c r="K18" s="617"/>
      <c r="L18" s="617"/>
      <c r="M18" s="617"/>
      <c r="N18" s="617"/>
    </row>
    <row r="19" spans="1:14">
      <c r="A19" s="612" t="s">
        <v>181</v>
      </c>
      <c r="B19" s="635" t="s">
        <v>818</v>
      </c>
      <c r="C19" s="633">
        <v>75014090.569999993</v>
      </c>
      <c r="D19" s="633">
        <v>429608487.62099999</v>
      </c>
      <c r="E19" s="613">
        <v>504622578.19099998</v>
      </c>
      <c r="F19" s="633">
        <v>85701287.569999993</v>
      </c>
      <c r="G19" s="633">
        <v>439315876.77630001</v>
      </c>
      <c r="H19" s="614">
        <v>525017164.34630001</v>
      </c>
      <c r="I19" s="617"/>
      <c r="J19" s="617"/>
      <c r="K19" s="617"/>
      <c r="L19" s="617"/>
      <c r="M19" s="617"/>
      <c r="N19" s="617"/>
    </row>
    <row r="20" spans="1:14">
      <c r="A20" s="612" t="s">
        <v>182</v>
      </c>
      <c r="B20" s="635" t="s">
        <v>819</v>
      </c>
      <c r="C20" s="633"/>
      <c r="D20" s="633"/>
      <c r="E20" s="613">
        <v>0</v>
      </c>
      <c r="F20" s="633"/>
      <c r="G20" s="633"/>
      <c r="H20" s="614">
        <v>0</v>
      </c>
      <c r="I20" s="617"/>
      <c r="J20" s="617"/>
      <c r="K20" s="617"/>
      <c r="L20" s="617"/>
      <c r="M20" s="617"/>
      <c r="N20" s="617"/>
    </row>
    <row r="21" spans="1:14">
      <c r="A21" s="612" t="s">
        <v>183</v>
      </c>
      <c r="B21" s="635" t="s">
        <v>820</v>
      </c>
      <c r="C21" s="633">
        <v>61842778.109999999</v>
      </c>
      <c r="D21" s="633">
        <v>127526662.31659999</v>
      </c>
      <c r="E21" s="613">
        <v>189369440.42659998</v>
      </c>
      <c r="F21" s="633">
        <v>62202795.899999999</v>
      </c>
      <c r="G21" s="633">
        <v>89574145.746700004</v>
      </c>
      <c r="H21" s="614">
        <v>151776941.64669999</v>
      </c>
      <c r="I21" s="617"/>
      <c r="J21" s="617"/>
      <c r="K21" s="617"/>
      <c r="L21" s="617"/>
      <c r="M21" s="617"/>
      <c r="N21" s="617"/>
    </row>
    <row r="22" spans="1:14">
      <c r="A22" s="612" t="s">
        <v>184</v>
      </c>
      <c r="B22" s="635" t="s">
        <v>538</v>
      </c>
      <c r="C22" s="633">
        <v>104867012.09</v>
      </c>
      <c r="D22" s="633">
        <v>190988184.18740001</v>
      </c>
      <c r="E22" s="613">
        <v>295855196.27740002</v>
      </c>
      <c r="F22" s="633">
        <v>95745183.469999999</v>
      </c>
      <c r="G22" s="633">
        <v>169000192.43540001</v>
      </c>
      <c r="H22" s="614">
        <v>264745375.90540001</v>
      </c>
      <c r="I22" s="617"/>
      <c r="J22" s="617"/>
      <c r="K22" s="617"/>
      <c r="L22" s="617"/>
      <c r="M22" s="617"/>
      <c r="N22" s="617"/>
    </row>
    <row r="23" spans="1:14">
      <c r="A23" s="612">
        <v>5.4</v>
      </c>
      <c r="B23" s="634" t="s">
        <v>821</v>
      </c>
      <c r="C23" s="633">
        <v>34014084.82</v>
      </c>
      <c r="D23" s="633">
        <v>48280853.705399998</v>
      </c>
      <c r="E23" s="613">
        <v>82294938.525399998</v>
      </c>
      <c r="F23" s="633">
        <v>34287096.479999997</v>
      </c>
      <c r="G23" s="633">
        <v>43778547.012599997</v>
      </c>
      <c r="H23" s="614">
        <v>78065643.492599994</v>
      </c>
      <c r="I23" s="617"/>
      <c r="J23" s="617"/>
      <c r="K23" s="617"/>
      <c r="L23" s="617"/>
      <c r="M23" s="617"/>
      <c r="N23" s="617"/>
    </row>
    <row r="24" spans="1:14">
      <c r="A24" s="612">
        <v>5.5</v>
      </c>
      <c r="B24" s="634" t="s">
        <v>822</v>
      </c>
      <c r="C24" s="633">
        <v>6915618.5499999998</v>
      </c>
      <c r="D24" s="633">
        <v>1369402.2886999999</v>
      </c>
      <c r="E24" s="613">
        <v>8285020.8387000002</v>
      </c>
      <c r="F24" s="633">
        <v>4522223.43</v>
      </c>
      <c r="G24" s="633">
        <v>4264476.9757000003</v>
      </c>
      <c r="H24" s="614">
        <v>8786700.4057</v>
      </c>
      <c r="I24" s="617"/>
      <c r="J24" s="617"/>
      <c r="K24" s="617"/>
      <c r="L24" s="617"/>
      <c r="M24" s="617"/>
      <c r="N24" s="617"/>
    </row>
    <row r="25" spans="1:14">
      <c r="A25" s="612">
        <v>5.6</v>
      </c>
      <c r="B25" s="634" t="s">
        <v>823</v>
      </c>
      <c r="C25" s="633">
        <v>0</v>
      </c>
      <c r="D25" s="633">
        <v>0</v>
      </c>
      <c r="E25" s="613">
        <v>0</v>
      </c>
      <c r="F25" s="633">
        <v>0</v>
      </c>
      <c r="G25" s="633">
        <v>871169.09</v>
      </c>
      <c r="H25" s="614">
        <v>871169.09</v>
      </c>
      <c r="I25" s="617"/>
      <c r="J25" s="617"/>
      <c r="K25" s="617"/>
      <c r="L25" s="617"/>
      <c r="M25" s="617"/>
      <c r="N25" s="617"/>
    </row>
    <row r="26" spans="1:14">
      <c r="A26" s="612">
        <v>5.7</v>
      </c>
      <c r="B26" s="634" t="s">
        <v>538</v>
      </c>
      <c r="C26" s="633">
        <v>0.02</v>
      </c>
      <c r="D26" s="633">
        <v>5.8599999999999999E-2</v>
      </c>
      <c r="E26" s="613">
        <v>7.8600000000000003E-2</v>
      </c>
      <c r="F26" s="633">
        <v>0.03</v>
      </c>
      <c r="G26" s="633">
        <v>8.77E-2</v>
      </c>
      <c r="H26" s="614">
        <v>0.1177</v>
      </c>
      <c r="I26" s="617"/>
      <c r="J26" s="617"/>
      <c r="K26" s="617"/>
      <c r="L26" s="617"/>
      <c r="M26" s="617"/>
      <c r="N26" s="617"/>
    </row>
    <row r="27" spans="1:14">
      <c r="A27" s="612">
        <v>6</v>
      </c>
      <c r="B27" s="637" t="s">
        <v>824</v>
      </c>
      <c r="C27" s="633">
        <v>39298530.679999992</v>
      </c>
      <c r="D27" s="633">
        <v>54480026.96471101</v>
      </c>
      <c r="E27" s="613">
        <v>93778557.644711003</v>
      </c>
      <c r="F27" s="633">
        <v>28894685.649999999</v>
      </c>
      <c r="G27" s="633">
        <v>49224614.388590999</v>
      </c>
      <c r="H27" s="614">
        <v>78119300.038590997</v>
      </c>
      <c r="I27" s="617"/>
      <c r="J27" s="617"/>
      <c r="K27" s="617"/>
      <c r="L27" s="617"/>
      <c r="M27" s="617"/>
      <c r="N27" s="617"/>
    </row>
    <row r="28" spans="1:14">
      <c r="A28" s="612">
        <v>7</v>
      </c>
      <c r="B28" s="637" t="s">
        <v>825</v>
      </c>
      <c r="C28" s="633">
        <v>42846087.039999999</v>
      </c>
      <c r="D28" s="633">
        <v>16070869.622854002</v>
      </c>
      <c r="E28" s="613">
        <v>58916956.662854001</v>
      </c>
      <c r="F28" s="633">
        <v>53126020.109999999</v>
      </c>
      <c r="G28" s="633">
        <v>17206015.750569999</v>
      </c>
      <c r="H28" s="614">
        <v>70332035.860569999</v>
      </c>
      <c r="I28" s="617"/>
      <c r="J28" s="617"/>
      <c r="K28" s="617"/>
      <c r="L28" s="617"/>
      <c r="M28" s="617"/>
      <c r="N28" s="617"/>
    </row>
    <row r="29" spans="1:14">
      <c r="A29" s="612">
        <v>8</v>
      </c>
      <c r="B29" s="637" t="s">
        <v>826</v>
      </c>
      <c r="C29" s="633">
        <v>0</v>
      </c>
      <c r="D29" s="633">
        <v>0</v>
      </c>
      <c r="E29" s="613">
        <v>0</v>
      </c>
      <c r="F29" s="633">
        <v>0</v>
      </c>
      <c r="G29" s="633">
        <v>0</v>
      </c>
      <c r="H29" s="614">
        <v>0</v>
      </c>
      <c r="I29" s="617"/>
      <c r="J29" s="617"/>
      <c r="K29" s="617"/>
      <c r="L29" s="617"/>
      <c r="M29" s="617"/>
      <c r="N29" s="617"/>
    </row>
    <row r="30" spans="1:14">
      <c r="A30" s="612">
        <v>9</v>
      </c>
      <c r="B30" s="631" t="s">
        <v>185</v>
      </c>
      <c r="C30" s="633">
        <v>17734350</v>
      </c>
      <c r="D30" s="633">
        <v>19474770.386955999</v>
      </c>
      <c r="E30" s="613">
        <v>37209120.386955999</v>
      </c>
      <c r="F30" s="633">
        <v>0</v>
      </c>
      <c r="G30" s="633">
        <v>95069764.87184</v>
      </c>
      <c r="H30" s="614">
        <v>95069764.87184</v>
      </c>
      <c r="I30" s="617"/>
      <c r="J30" s="617"/>
      <c r="K30" s="617"/>
      <c r="L30" s="617"/>
      <c r="M30" s="617"/>
      <c r="N30" s="617"/>
    </row>
    <row r="31" spans="1:14" ht="25.5">
      <c r="A31" s="612">
        <v>9.1</v>
      </c>
      <c r="B31" s="632" t="s">
        <v>827</v>
      </c>
      <c r="C31" s="633">
        <v>12508500</v>
      </c>
      <c r="D31" s="633">
        <v>5808206.5874439999</v>
      </c>
      <c r="E31" s="613">
        <v>18316706.587444</v>
      </c>
      <c r="F31" s="633">
        <v>0</v>
      </c>
      <c r="G31" s="633">
        <v>47894290</v>
      </c>
      <c r="H31" s="614">
        <v>47894290</v>
      </c>
      <c r="I31" s="617"/>
      <c r="J31" s="617"/>
      <c r="K31" s="617"/>
      <c r="L31" s="617"/>
      <c r="M31" s="617"/>
      <c r="N31" s="617"/>
    </row>
    <row r="32" spans="1:14" ht="25.5">
      <c r="A32" s="612">
        <v>9.1999999999999993</v>
      </c>
      <c r="B32" s="632" t="s">
        <v>828</v>
      </c>
      <c r="C32" s="633">
        <v>5225850</v>
      </c>
      <c r="D32" s="633">
        <v>13666563.799512001</v>
      </c>
      <c r="E32" s="613">
        <v>18892413.799511999</v>
      </c>
      <c r="F32" s="633">
        <v>0</v>
      </c>
      <c r="G32" s="633">
        <v>47175474.87184</v>
      </c>
      <c r="H32" s="614">
        <v>47175474.87184</v>
      </c>
      <c r="I32" s="617"/>
      <c r="J32" s="617"/>
      <c r="K32" s="617"/>
      <c r="L32" s="617"/>
      <c r="M32" s="617"/>
      <c r="N32" s="617"/>
    </row>
    <row r="33" spans="1:14" ht="25.5">
      <c r="A33" s="612">
        <v>9.3000000000000007</v>
      </c>
      <c r="B33" s="632" t="s">
        <v>829</v>
      </c>
      <c r="C33" s="633"/>
      <c r="D33" s="633"/>
      <c r="E33" s="613">
        <v>0</v>
      </c>
      <c r="F33" s="633"/>
      <c r="G33" s="633"/>
      <c r="H33" s="614">
        <v>0</v>
      </c>
      <c r="I33" s="617"/>
      <c r="J33" s="617"/>
      <c r="K33" s="617"/>
      <c r="L33" s="617"/>
      <c r="M33" s="617"/>
      <c r="N33" s="617"/>
    </row>
    <row r="34" spans="1:14">
      <c r="A34" s="612">
        <v>9.4</v>
      </c>
      <c r="B34" s="632" t="s">
        <v>830</v>
      </c>
      <c r="C34" s="633"/>
      <c r="D34" s="633"/>
      <c r="E34" s="613">
        <v>0</v>
      </c>
      <c r="F34" s="633"/>
      <c r="G34" s="633"/>
      <c r="H34" s="614">
        <v>0</v>
      </c>
      <c r="I34" s="617"/>
      <c r="J34" s="617"/>
      <c r="K34" s="617"/>
      <c r="L34" s="617"/>
      <c r="M34" s="617"/>
      <c r="N34" s="617"/>
    </row>
    <row r="35" spans="1:14">
      <c r="A35" s="612">
        <v>9.5</v>
      </c>
      <c r="B35" s="632" t="s">
        <v>831</v>
      </c>
      <c r="C35" s="633"/>
      <c r="D35" s="633"/>
      <c r="E35" s="613">
        <v>0</v>
      </c>
      <c r="F35" s="633"/>
      <c r="G35" s="633"/>
      <c r="H35" s="614">
        <v>0</v>
      </c>
      <c r="I35" s="617"/>
      <c r="J35" s="617"/>
      <c r="K35" s="617"/>
      <c r="L35" s="617"/>
      <c r="M35" s="617"/>
      <c r="N35" s="617"/>
    </row>
    <row r="36" spans="1:14" ht="25.5">
      <c r="A36" s="612">
        <v>9.6</v>
      </c>
      <c r="B36" s="632" t="s">
        <v>832</v>
      </c>
      <c r="C36" s="633"/>
      <c r="D36" s="633"/>
      <c r="E36" s="613">
        <v>0</v>
      </c>
      <c r="F36" s="633"/>
      <c r="G36" s="633"/>
      <c r="H36" s="614">
        <v>0</v>
      </c>
      <c r="I36" s="617"/>
      <c r="J36" s="617"/>
      <c r="K36" s="617"/>
      <c r="L36" s="617"/>
      <c r="M36" s="617"/>
      <c r="N36" s="617"/>
    </row>
    <row r="37" spans="1:14" ht="25.5">
      <c r="A37" s="612">
        <v>9.6999999999999993</v>
      </c>
      <c r="B37" s="632" t="s">
        <v>833</v>
      </c>
      <c r="C37" s="633"/>
      <c r="D37" s="633"/>
      <c r="E37" s="613">
        <v>0</v>
      </c>
      <c r="F37" s="633"/>
      <c r="G37" s="633"/>
      <c r="H37" s="614">
        <v>0</v>
      </c>
      <c r="I37" s="617"/>
      <c r="J37" s="617"/>
      <c r="K37" s="617"/>
      <c r="L37" s="617"/>
      <c r="M37" s="617"/>
      <c r="N37" s="617"/>
    </row>
    <row r="38" spans="1:14">
      <c r="A38" s="612">
        <v>10</v>
      </c>
      <c r="B38" s="637" t="s">
        <v>834</v>
      </c>
      <c r="C38" s="633">
        <v>7759178.4699999969</v>
      </c>
      <c r="D38" s="633">
        <v>15157335.771299995</v>
      </c>
      <c r="E38" s="613">
        <v>22916514.241299994</v>
      </c>
      <c r="F38" s="633">
        <v>5811295.4999999925</v>
      </c>
      <c r="G38" s="633">
        <v>26490027.903111778</v>
      </c>
      <c r="H38" s="614">
        <v>32301323.403111771</v>
      </c>
      <c r="I38" s="617"/>
      <c r="J38" s="617"/>
      <c r="K38" s="617"/>
      <c r="L38" s="617"/>
      <c r="M38" s="617"/>
      <c r="N38" s="617"/>
    </row>
    <row r="39" spans="1:14" ht="25.5">
      <c r="A39" s="612">
        <v>10.1</v>
      </c>
      <c r="B39" s="632" t="s">
        <v>835</v>
      </c>
      <c r="C39" s="636">
        <v>0</v>
      </c>
      <c r="D39" s="636">
        <v>98221.470300000001</v>
      </c>
      <c r="E39" s="613">
        <v>98221.470300000001</v>
      </c>
      <c r="F39" s="636">
        <v>121197.02</v>
      </c>
      <c r="G39" s="636">
        <v>476206.56</v>
      </c>
      <c r="H39" s="614">
        <v>597403.57999999996</v>
      </c>
      <c r="I39" s="617"/>
      <c r="J39" s="617"/>
      <c r="K39" s="617"/>
      <c r="L39" s="617"/>
      <c r="M39" s="617"/>
      <c r="N39" s="617"/>
    </row>
    <row r="40" spans="1:14" ht="25.5">
      <c r="A40" s="612">
        <v>10.199999999999999</v>
      </c>
      <c r="B40" s="632" t="s">
        <v>836</v>
      </c>
      <c r="C40" s="636">
        <v>0</v>
      </c>
      <c r="D40" s="636">
        <v>13634.229700000011</v>
      </c>
      <c r="E40" s="613">
        <v>13634.229700000011</v>
      </c>
      <c r="F40" s="636">
        <v>11868.569999999992</v>
      </c>
      <c r="G40" s="636">
        <v>71835.533585999976</v>
      </c>
      <c r="H40" s="614">
        <v>83704.103585999968</v>
      </c>
      <c r="I40" s="617"/>
      <c r="J40" s="617"/>
      <c r="K40" s="617"/>
      <c r="L40" s="617"/>
      <c r="M40" s="617"/>
      <c r="N40" s="617"/>
    </row>
    <row r="41" spans="1:14" ht="38.25" customHeight="1">
      <c r="A41" s="612">
        <v>10.3</v>
      </c>
      <c r="B41" s="632" t="s">
        <v>837</v>
      </c>
      <c r="C41" s="636">
        <v>5979704.7499999963</v>
      </c>
      <c r="D41" s="636">
        <v>12190292.634599997</v>
      </c>
      <c r="E41" s="613">
        <v>18169997.384599991</v>
      </c>
      <c r="F41" s="636">
        <v>4314803.7799999937</v>
      </c>
      <c r="G41" s="636">
        <v>20194823.10549289</v>
      </c>
      <c r="H41" s="614">
        <v>24509626.885492884</v>
      </c>
      <c r="I41" s="617"/>
      <c r="J41" s="617"/>
      <c r="K41" s="617"/>
      <c r="L41" s="617"/>
      <c r="M41" s="617"/>
      <c r="N41" s="617"/>
    </row>
    <row r="42" spans="1:14" ht="25.5">
      <c r="A42" s="612">
        <v>10.4</v>
      </c>
      <c r="B42" s="632" t="s">
        <v>838</v>
      </c>
      <c r="C42" s="636">
        <v>1779473.7200000002</v>
      </c>
      <c r="D42" s="636">
        <v>2855187.4367</v>
      </c>
      <c r="E42" s="613">
        <v>4634661.1567000002</v>
      </c>
      <c r="F42" s="636">
        <v>1363426.1299999994</v>
      </c>
      <c r="G42" s="636">
        <v>5747162.7040328886</v>
      </c>
      <c r="H42" s="614">
        <v>7110588.8340328876</v>
      </c>
      <c r="I42" s="617"/>
      <c r="J42" s="617"/>
      <c r="K42" s="617"/>
      <c r="L42" s="617"/>
      <c r="M42" s="617"/>
      <c r="N42" s="617"/>
    </row>
    <row r="43" spans="1:14">
      <c r="A43" s="612">
        <v>11</v>
      </c>
      <c r="B43" s="638" t="s">
        <v>186</v>
      </c>
      <c r="C43" s="633"/>
      <c r="D43" s="633"/>
      <c r="E43" s="613">
        <v>0</v>
      </c>
      <c r="F43" s="633"/>
      <c r="G43" s="633"/>
      <c r="H43" s="614">
        <v>0</v>
      </c>
      <c r="I43" s="617"/>
      <c r="J43" s="617"/>
      <c r="K43" s="617"/>
      <c r="L43" s="617"/>
      <c r="M43" s="617"/>
      <c r="N43" s="617"/>
    </row>
    <row r="44" spans="1:14" ht="51" customHeight="1">
      <c r="C44" s="616"/>
      <c r="D44" s="616"/>
      <c r="E44" s="616"/>
      <c r="F44" s="616"/>
      <c r="G44" s="616"/>
      <c r="H44" s="616"/>
    </row>
    <row r="45" spans="1:14">
      <c r="C45" s="616"/>
      <c r="D45" s="616"/>
      <c r="E45" s="616"/>
      <c r="F45" s="616"/>
      <c r="G45" s="616"/>
      <c r="H45" s="616"/>
    </row>
    <row r="46" spans="1:14">
      <c r="C46" s="616"/>
      <c r="D46" s="616"/>
      <c r="E46" s="616"/>
      <c r="F46" s="616"/>
      <c r="G46" s="616"/>
      <c r="H46" s="616"/>
    </row>
    <row r="47" spans="1:14">
      <c r="C47" s="616"/>
      <c r="D47" s="616"/>
      <c r="E47" s="616"/>
      <c r="F47" s="616"/>
      <c r="G47" s="616"/>
      <c r="H47" s="616"/>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8"/>
  <sheetViews>
    <sheetView zoomScaleNormal="100" workbookViewId="0">
      <pane xSplit="1" ySplit="4" topLeftCell="B5" activePane="bottomRight" state="frozen"/>
      <selection activeCell="G28" sqref="G28"/>
      <selection pane="topRight" activeCell="G28" sqref="G28"/>
      <selection pane="bottomLeft" activeCell="G28" sqref="G28"/>
      <selection pane="bottomRight" activeCell="C25" sqref="C25"/>
    </sheetView>
  </sheetViews>
  <sheetFormatPr defaultColWidth="9.140625" defaultRowHeight="12.75"/>
  <cols>
    <col min="1" max="1" width="9.5703125" style="1" bestFit="1" customWidth="1"/>
    <col min="2" max="2" width="93.5703125" style="1" customWidth="1"/>
    <col min="3" max="4" width="10.85546875" style="1" bestFit="1" customWidth="1"/>
    <col min="5" max="7" width="10.85546875" style="5" bestFit="1" customWidth="1"/>
    <col min="8" max="11" width="9.7109375" style="5" customWidth="1"/>
    <col min="12" max="16384" width="9.140625" style="5"/>
  </cols>
  <sheetData>
    <row r="1" spans="1:13" ht="15">
      <c r="A1" s="10" t="s">
        <v>108</v>
      </c>
      <c r="B1" s="9" t="str">
        <f>Info!C2</f>
        <v>ს.ს "პროკრედიტ ბანკი"</v>
      </c>
      <c r="C1" s="9"/>
    </row>
    <row r="2" spans="1:13" ht="15">
      <c r="A2" s="10" t="s">
        <v>109</v>
      </c>
      <c r="B2" s="271">
        <f>'1. key ratios'!B2</f>
        <v>45107</v>
      </c>
      <c r="C2" s="9"/>
    </row>
    <row r="3" spans="1:13" ht="15">
      <c r="A3" s="10"/>
      <c r="B3" s="9"/>
      <c r="C3" s="9"/>
    </row>
    <row r="4" spans="1:13" ht="15" customHeight="1" thickBot="1">
      <c r="A4" s="135" t="s">
        <v>253</v>
      </c>
      <c r="B4" s="136" t="s">
        <v>107</v>
      </c>
      <c r="C4" s="137" t="s">
        <v>87</v>
      </c>
    </row>
    <row r="5" spans="1:13" ht="15" customHeight="1">
      <c r="A5" s="663" t="s">
        <v>25</v>
      </c>
      <c r="B5" s="664"/>
      <c r="C5" s="262" t="str">
        <f>INT((MONTH($B$2))/3)&amp;"Q"&amp;"-"&amp;YEAR($B$2)</f>
        <v>2Q-2023</v>
      </c>
      <c r="D5" s="262" t="str">
        <f>IF(INT(MONTH($B$2))=3, "4"&amp;"Q"&amp;"-"&amp;YEAR($B$2)-1, IF(INT(MONTH($B$2))=6, "1"&amp;"Q"&amp;"-"&amp;YEAR($B$2), IF(INT(MONTH($B$2))=9, "2"&amp;"Q"&amp;"-"&amp;YEAR($B$2),IF(INT(MONTH($B$2))=12, "3"&amp;"Q"&amp;"-"&amp;YEAR($B$2), 0))))</f>
        <v>1Q-2023</v>
      </c>
      <c r="E5" s="262" t="str">
        <f>IF(INT(MONTH($B$2))=3, "3"&amp;"Q"&amp;"-"&amp;YEAR($B$2)-1, IF(INT(MONTH($B$2))=6, "4"&amp;"Q"&amp;"-"&amp;YEAR($B$2)-1, IF(INT(MONTH($B$2))=9, "1"&amp;"Q"&amp;"-"&amp;YEAR($B$2),IF(INT(MONTH($B$2))=12, "2"&amp;"Q"&amp;"-"&amp;YEAR($B$2), 0))))</f>
        <v>4Q-2022</v>
      </c>
      <c r="F5" s="262" t="str">
        <f>IF(INT(MONTH($B$2))=3, "2"&amp;"Q"&amp;"-"&amp;YEAR($B$2)-1, IF(INT(MONTH($B$2))=6, "3"&amp;"Q"&amp;"-"&amp;YEAR($B$2)-1, IF(INT(MONTH($B$2))=9, "4"&amp;"Q"&amp;"-"&amp;YEAR($B$2)-1,IF(INT(MONTH($B$2))=12, "1"&amp;"Q"&amp;"-"&amp;YEAR($B$2), 0))))</f>
        <v>3Q-2022</v>
      </c>
      <c r="G5" s="263" t="str">
        <f>IF(INT(MONTH($B$2))=3, "1"&amp;"Q"&amp;"-"&amp;YEAR($B$2)-1, IF(INT(MONTH($B$2))=6, "2"&amp;"Q"&amp;"-"&amp;YEAR($B$2)-1, IF(INT(MONTH($B$2))=9, "3"&amp;"Q"&amp;"-"&amp;YEAR($B$2)-1,IF(INT(MONTH($B$2))=12, "4"&amp;"Q"&amp;"-"&amp;YEAR($B$2)-1, 0))))</f>
        <v>2Q-2022</v>
      </c>
    </row>
    <row r="6" spans="1:13" ht="15" customHeight="1">
      <c r="A6" s="665">
        <v>1</v>
      </c>
      <c r="B6" s="666" t="s">
        <v>112</v>
      </c>
      <c r="C6" s="667">
        <f>C7+C9+C10</f>
        <v>1075767923.5856619</v>
      </c>
      <c r="D6" s="668">
        <f>D7+D9+D10</f>
        <v>1100963155.4354708</v>
      </c>
      <c r="E6" s="669">
        <f>E7+E9+E10</f>
        <v>1195416069.5925508</v>
      </c>
      <c r="F6" s="667">
        <f>F7+F9+F10</f>
        <v>1224586647.0636373</v>
      </c>
      <c r="G6" s="253">
        <f>G7+G9+G10</f>
        <v>1277260004.2146199</v>
      </c>
      <c r="H6" s="752"/>
      <c r="I6" s="752"/>
      <c r="J6" s="752"/>
      <c r="K6" s="752"/>
      <c r="L6" s="752"/>
      <c r="M6" s="752"/>
    </row>
    <row r="7" spans="1:13" ht="15" customHeight="1">
      <c r="A7" s="665">
        <v>1.1000000000000001</v>
      </c>
      <c r="B7" s="670" t="s">
        <v>435</v>
      </c>
      <c r="C7" s="639">
        <v>1004272784.9099618</v>
      </c>
      <c r="D7" s="639">
        <v>1031067324.5400409</v>
      </c>
      <c r="E7" s="639">
        <v>1123137359.9780507</v>
      </c>
      <c r="F7" s="639">
        <v>1154766202.3146472</v>
      </c>
      <c r="G7" s="671">
        <v>1201084570.6227999</v>
      </c>
      <c r="H7" s="752"/>
      <c r="I7" s="752"/>
      <c r="J7" s="752"/>
      <c r="K7" s="752"/>
      <c r="L7" s="752"/>
      <c r="M7" s="752"/>
    </row>
    <row r="8" spans="1:13" ht="25.5">
      <c r="A8" s="665" t="s">
        <v>157</v>
      </c>
      <c r="B8" s="672" t="s">
        <v>250</v>
      </c>
      <c r="C8" s="639"/>
      <c r="D8" s="639"/>
      <c r="E8" s="639"/>
      <c r="F8" s="639"/>
      <c r="G8" s="671"/>
      <c r="H8" s="752"/>
      <c r="I8" s="752"/>
      <c r="J8" s="752"/>
      <c r="K8" s="752"/>
      <c r="L8" s="752"/>
      <c r="M8" s="752"/>
    </row>
    <row r="9" spans="1:13" ht="15" customHeight="1">
      <c r="A9" s="665">
        <v>1.2</v>
      </c>
      <c r="B9" s="670" t="s">
        <v>21</v>
      </c>
      <c r="C9" s="639">
        <v>71370053.675700009</v>
      </c>
      <c r="D9" s="639">
        <v>69895830.895429999</v>
      </c>
      <c r="E9" s="639">
        <v>72278709.614500001</v>
      </c>
      <c r="F9" s="639">
        <v>69707236.748989999</v>
      </c>
      <c r="G9" s="671">
        <v>75983856.431820005</v>
      </c>
      <c r="H9" s="752"/>
      <c r="I9" s="752"/>
      <c r="J9" s="752"/>
      <c r="K9" s="752"/>
      <c r="L9" s="752"/>
      <c r="M9" s="752"/>
    </row>
    <row r="10" spans="1:13" ht="15" customHeight="1">
      <c r="A10" s="665">
        <v>1.3</v>
      </c>
      <c r="B10" s="673" t="s">
        <v>74</v>
      </c>
      <c r="C10" s="639">
        <v>125085</v>
      </c>
      <c r="D10" s="639">
        <v>0</v>
      </c>
      <c r="E10" s="639">
        <v>0</v>
      </c>
      <c r="F10" s="639">
        <v>113208</v>
      </c>
      <c r="G10" s="671">
        <v>191577.16000000003</v>
      </c>
      <c r="H10" s="752"/>
      <c r="I10" s="752"/>
      <c r="J10" s="752"/>
      <c r="K10" s="752"/>
      <c r="L10" s="752"/>
      <c r="M10" s="752"/>
    </row>
    <row r="11" spans="1:13" ht="15" customHeight="1">
      <c r="A11" s="665">
        <v>2</v>
      </c>
      <c r="B11" s="666" t="s">
        <v>113</v>
      </c>
      <c r="C11" s="639">
        <v>0</v>
      </c>
      <c r="D11" s="639">
        <v>0</v>
      </c>
      <c r="E11" s="639">
        <v>0</v>
      </c>
      <c r="F11" s="639">
        <v>9486425.9598137029</v>
      </c>
      <c r="G11" s="671">
        <v>5154575.1374928644</v>
      </c>
      <c r="H11" s="752"/>
      <c r="I11" s="752"/>
      <c r="J11" s="752"/>
      <c r="K11" s="752"/>
      <c r="L11" s="752"/>
      <c r="M11" s="752"/>
    </row>
    <row r="12" spans="1:13" ht="15" customHeight="1">
      <c r="A12" s="665">
        <v>3</v>
      </c>
      <c r="B12" s="666" t="s">
        <v>111</v>
      </c>
      <c r="C12" s="639">
        <v>162094259.38124993</v>
      </c>
      <c r="D12" s="639">
        <v>162094259.38124993</v>
      </c>
      <c r="E12" s="639">
        <v>162094259.38124993</v>
      </c>
      <c r="F12" s="639">
        <v>142681130.26249999</v>
      </c>
      <c r="G12" s="671">
        <v>142681130.26249999</v>
      </c>
      <c r="H12" s="752"/>
      <c r="I12" s="752"/>
      <c r="J12" s="752"/>
      <c r="K12" s="752"/>
      <c r="L12" s="752"/>
      <c r="M12" s="752"/>
    </row>
    <row r="13" spans="1:13" ht="15" customHeight="1" thickBot="1">
      <c r="A13" s="674">
        <v>4</v>
      </c>
      <c r="B13" s="675" t="s">
        <v>158</v>
      </c>
      <c r="C13" s="676">
        <f>C6+C11+C12</f>
        <v>1237862182.9669118</v>
      </c>
      <c r="D13" s="254">
        <f>D6+D11+D12</f>
        <v>1263057414.8167207</v>
      </c>
      <c r="E13" s="677">
        <f>E6+E11+E12</f>
        <v>1357510328.9738007</v>
      </c>
      <c r="F13" s="676">
        <f>F6+F11+F12</f>
        <v>1376754203.2859509</v>
      </c>
      <c r="G13" s="255">
        <f>G6+G11+G12</f>
        <v>1425095709.6146128</v>
      </c>
      <c r="H13" s="752"/>
      <c r="I13" s="752"/>
      <c r="J13" s="752"/>
      <c r="K13" s="752"/>
      <c r="L13" s="752"/>
      <c r="M13" s="752"/>
    </row>
    <row r="14" spans="1:13">
      <c r="B14" s="14"/>
    </row>
    <row r="15" spans="1:13">
      <c r="B15" s="14"/>
    </row>
    <row r="16" spans="1:13">
      <c r="B16" s="14"/>
    </row>
    <row r="17" spans="2:2">
      <c r="B17" s="14"/>
    </row>
    <row r="18" spans="2:2">
      <c r="B18" s="14"/>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1"/>
  <sheetViews>
    <sheetView showGridLines="0" zoomScaleNormal="100" workbookViewId="0">
      <pane xSplit="1" ySplit="4" topLeftCell="B16" activePane="bottomRight" state="frozen"/>
      <selection activeCell="C45" sqref="C45"/>
      <selection pane="topRight" activeCell="C45" sqref="C45"/>
      <selection pane="bottomLeft" activeCell="C45" sqref="C45"/>
      <selection pane="bottomRight" activeCell="B33" sqref="B33:C38"/>
    </sheetView>
  </sheetViews>
  <sheetFormatPr defaultRowHeight="15"/>
  <cols>
    <col min="1" max="1" width="9.5703125" style="1" bestFit="1" customWidth="1"/>
    <col min="2" max="2" width="58.85546875" style="1" customWidth="1"/>
    <col min="3" max="3" width="70.140625" style="1" bestFit="1" customWidth="1"/>
  </cols>
  <sheetData>
    <row r="1" spans="1:8">
      <c r="A1" s="1" t="s">
        <v>108</v>
      </c>
      <c r="B1" s="1" t="str">
        <f>Info!C2</f>
        <v>ს.ს "პროკრედიტ ბანკი"</v>
      </c>
    </row>
    <row r="2" spans="1:8">
      <c r="A2" s="1" t="s">
        <v>109</v>
      </c>
      <c r="B2" s="271">
        <f>'1. key ratios'!B2</f>
        <v>45107</v>
      </c>
    </row>
    <row r="4" spans="1:8" ht="39.75" customHeight="1" thickBot="1">
      <c r="A4" s="140" t="s">
        <v>254</v>
      </c>
      <c r="B4" s="20" t="s">
        <v>91</v>
      </c>
      <c r="C4" s="6"/>
    </row>
    <row r="5" spans="1:8" ht="15.75">
      <c r="A5" s="4"/>
      <c r="B5" s="249" t="s">
        <v>92</v>
      </c>
      <c r="C5" s="260" t="s">
        <v>447</v>
      </c>
    </row>
    <row r="6" spans="1:8">
      <c r="A6" s="7">
        <v>1</v>
      </c>
      <c r="B6" s="511" t="s">
        <v>953</v>
      </c>
      <c r="C6" s="512" t="s">
        <v>954</v>
      </c>
    </row>
    <row r="7" spans="1:8">
      <c r="A7" s="7">
        <v>2</v>
      </c>
      <c r="B7" s="511" t="s">
        <v>955</v>
      </c>
      <c r="C7" s="512" t="s">
        <v>956</v>
      </c>
    </row>
    <row r="8" spans="1:8">
      <c r="A8" s="7">
        <v>3</v>
      </c>
      <c r="B8" s="511" t="s">
        <v>957</v>
      </c>
      <c r="C8" s="512" t="s">
        <v>958</v>
      </c>
    </row>
    <row r="9" spans="1:8">
      <c r="A9" s="7">
        <v>4</v>
      </c>
      <c r="B9" s="511" t="s">
        <v>959</v>
      </c>
      <c r="C9" s="512" t="s">
        <v>956</v>
      </c>
    </row>
    <row r="10" spans="1:8">
      <c r="A10" s="7">
        <v>5</v>
      </c>
      <c r="B10" s="511" t="s">
        <v>960</v>
      </c>
      <c r="C10" s="512" t="s">
        <v>958</v>
      </c>
    </row>
    <row r="11" spans="1:8">
      <c r="A11" s="7">
        <v>6</v>
      </c>
      <c r="B11" s="21"/>
      <c r="C11" s="256"/>
    </row>
    <row r="12" spans="1:8">
      <c r="A12" s="7">
        <v>7</v>
      </c>
      <c r="B12" s="21"/>
      <c r="C12" s="256"/>
      <c r="H12" s="2"/>
    </row>
    <row r="13" spans="1:8">
      <c r="A13" s="7">
        <v>8</v>
      </c>
      <c r="B13" s="21"/>
      <c r="C13" s="256"/>
    </row>
    <row r="14" spans="1:8">
      <c r="A14" s="7">
        <v>9</v>
      </c>
      <c r="B14" s="21"/>
      <c r="C14" s="256"/>
    </row>
    <row r="15" spans="1:8">
      <c r="A15" s="7">
        <v>10</v>
      </c>
      <c r="B15" s="21"/>
      <c r="C15" s="256"/>
    </row>
    <row r="16" spans="1:8">
      <c r="A16" s="7"/>
      <c r="B16" s="792"/>
      <c r="C16" s="793"/>
    </row>
    <row r="17" spans="1:3" ht="30">
      <c r="A17" s="7"/>
      <c r="B17" s="250" t="s">
        <v>93</v>
      </c>
      <c r="C17" s="261" t="s">
        <v>448</v>
      </c>
    </row>
    <row r="18" spans="1:3" ht="15.75">
      <c r="A18" s="7">
        <v>1</v>
      </c>
      <c r="B18" s="513" t="s">
        <v>961</v>
      </c>
      <c r="C18" s="514" t="s">
        <v>962</v>
      </c>
    </row>
    <row r="19" spans="1:3" ht="15.75">
      <c r="A19" s="7">
        <v>2</v>
      </c>
      <c r="B19" s="513" t="s">
        <v>963</v>
      </c>
      <c r="C19" s="514" t="s">
        <v>964</v>
      </c>
    </row>
    <row r="20" spans="1:3" ht="15.75">
      <c r="A20" s="7">
        <v>3</v>
      </c>
      <c r="B20" s="513"/>
      <c r="C20" s="514"/>
    </row>
    <row r="21" spans="1:3" ht="15.75">
      <c r="A21" s="7">
        <v>4</v>
      </c>
      <c r="B21" s="17"/>
      <c r="C21" s="258"/>
    </row>
    <row r="22" spans="1:3" ht="15.75">
      <c r="A22" s="7">
        <v>5</v>
      </c>
      <c r="B22" s="17"/>
      <c r="C22" s="258"/>
    </row>
    <row r="23" spans="1:3" ht="15.75">
      <c r="A23" s="7">
        <v>6</v>
      </c>
      <c r="B23" s="17"/>
      <c r="C23" s="258"/>
    </row>
    <row r="24" spans="1:3" ht="15.75">
      <c r="A24" s="7">
        <v>7</v>
      </c>
      <c r="B24" s="17"/>
      <c r="C24" s="258"/>
    </row>
    <row r="25" spans="1:3" ht="15.75">
      <c r="A25" s="7">
        <v>8</v>
      </c>
      <c r="B25" s="17"/>
      <c r="C25" s="258"/>
    </row>
    <row r="26" spans="1:3" ht="15.75">
      <c r="A26" s="7">
        <v>9</v>
      </c>
      <c r="B26" s="17"/>
      <c r="C26" s="258"/>
    </row>
    <row r="27" spans="1:3" ht="15.75" customHeight="1">
      <c r="A27" s="7">
        <v>10</v>
      </c>
      <c r="B27" s="17"/>
      <c r="C27" s="259"/>
    </row>
    <row r="28" spans="1:3" ht="15.75" customHeight="1">
      <c r="A28" s="7"/>
      <c r="B28" s="17"/>
      <c r="C28" s="18"/>
    </row>
    <row r="29" spans="1:3" ht="30" customHeight="1">
      <c r="A29" s="7"/>
      <c r="B29" s="794" t="s">
        <v>94</v>
      </c>
      <c r="C29" s="795"/>
    </row>
    <row r="30" spans="1:3">
      <c r="A30" s="7">
        <v>1</v>
      </c>
      <c r="B30" s="21" t="s">
        <v>965</v>
      </c>
      <c r="C30" s="515">
        <v>1</v>
      </c>
    </row>
    <row r="31" spans="1:3" ht="15.75" customHeight="1">
      <c r="A31" s="7"/>
      <c r="B31" s="21"/>
      <c r="C31" s="22"/>
    </row>
    <row r="32" spans="1:3" ht="29.25" customHeight="1">
      <c r="A32" s="7"/>
      <c r="B32" s="794" t="s">
        <v>174</v>
      </c>
      <c r="C32" s="795"/>
    </row>
    <row r="33" spans="1:3">
      <c r="A33" s="7">
        <v>1</v>
      </c>
      <c r="B33" s="21" t="s">
        <v>966</v>
      </c>
      <c r="C33" s="627">
        <v>0.183</v>
      </c>
    </row>
    <row r="34" spans="1:3">
      <c r="A34" s="516">
        <v>2</v>
      </c>
      <c r="B34" s="517" t="s">
        <v>967</v>
      </c>
      <c r="C34" s="628">
        <v>0.13200000000000001</v>
      </c>
    </row>
    <row r="35" spans="1:3">
      <c r="A35" s="516">
        <v>3</v>
      </c>
      <c r="B35" s="517" t="s">
        <v>968</v>
      </c>
      <c r="C35" s="628">
        <v>0.125</v>
      </c>
    </row>
    <row r="36" spans="1:3">
      <c r="A36" s="516">
        <v>4</v>
      </c>
      <c r="B36" s="517" t="s">
        <v>978</v>
      </c>
      <c r="C36" s="628">
        <v>8.6999999999999994E-2</v>
      </c>
    </row>
    <row r="37" spans="1:3">
      <c r="A37" s="516">
        <v>5</v>
      </c>
      <c r="B37" s="517" t="s">
        <v>969</v>
      </c>
      <c r="C37" s="628">
        <v>8.5999999999999993E-2</v>
      </c>
    </row>
    <row r="38" spans="1:3" ht="16.5" thickBot="1">
      <c r="A38" s="8"/>
      <c r="B38" s="23"/>
      <c r="C38" s="257"/>
    </row>
    <row r="40" spans="1:3">
      <c r="C40" s="626"/>
    </row>
    <row r="41" spans="1:3">
      <c r="C41" s="626"/>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5"/>
  <sheetViews>
    <sheetView showGridLines="0" zoomScale="80" zoomScaleNormal="80" workbookViewId="0">
      <pane xSplit="1" ySplit="5" topLeftCell="B17" activePane="bottomRight" state="frozen"/>
      <selection activeCell="H6" sqref="H6"/>
      <selection pane="topRight" activeCell="H6" sqref="H6"/>
      <selection pane="bottomLeft" activeCell="H6" sqref="H6"/>
      <selection pane="bottomRight" activeCell="K13" sqref="K13"/>
    </sheetView>
  </sheetViews>
  <sheetFormatPr defaultRowHeight="15"/>
  <cols>
    <col min="1" max="1" width="9.5703125" style="1" bestFit="1" customWidth="1"/>
    <col min="2" max="2" width="56.28515625" style="1" customWidth="1"/>
    <col min="3" max="3" width="28" style="1" customWidth="1"/>
    <col min="4" max="4" width="35.7109375" style="1" customWidth="1"/>
    <col min="5" max="5" width="30.5703125" style="1" bestFit="1" customWidth="1"/>
  </cols>
  <sheetData>
    <row r="1" spans="1:11" ht="15.75">
      <c r="A1" s="10" t="s">
        <v>108</v>
      </c>
      <c r="B1" s="9" t="str">
        <f>Info!C2</f>
        <v>ს.ს "პროკრედიტ ბანკი"</v>
      </c>
    </row>
    <row r="2" spans="1:11" s="10" customFormat="1" ht="15.75" customHeight="1">
      <c r="A2" s="10" t="s">
        <v>109</v>
      </c>
      <c r="B2" s="271">
        <f>'1. key ratios'!B2</f>
        <v>45107</v>
      </c>
    </row>
    <row r="3" spans="1:11" s="10" customFormat="1" ht="15.75" customHeight="1"/>
    <row r="4" spans="1:11" s="10" customFormat="1" ht="15.75" customHeight="1" thickBot="1">
      <c r="A4" s="141" t="s">
        <v>255</v>
      </c>
      <c r="B4" s="142" t="s">
        <v>168</v>
      </c>
      <c r="C4" s="117"/>
      <c r="D4" s="117"/>
      <c r="E4" s="118" t="s">
        <v>87</v>
      </c>
    </row>
    <row r="5" spans="1:11" s="66" customFormat="1" ht="17.45" customHeight="1">
      <c r="A5" s="194"/>
      <c r="B5" s="195"/>
      <c r="C5" s="116" t="s">
        <v>0</v>
      </c>
      <c r="D5" s="116" t="s">
        <v>1</v>
      </c>
      <c r="E5" s="196" t="s">
        <v>2</v>
      </c>
    </row>
    <row r="6" spans="1:11" ht="14.45" customHeight="1">
      <c r="A6" s="799"/>
      <c r="B6" s="796" t="s">
        <v>144</v>
      </c>
      <c r="C6" s="796" t="s">
        <v>852</v>
      </c>
      <c r="D6" s="797" t="s">
        <v>143</v>
      </c>
      <c r="E6" s="798"/>
    </row>
    <row r="7" spans="1:11" ht="99.6" customHeight="1">
      <c r="A7" s="800"/>
      <c r="B7" s="796"/>
      <c r="C7" s="796"/>
      <c r="D7" s="192" t="s">
        <v>142</v>
      </c>
      <c r="E7" s="193" t="s">
        <v>353</v>
      </c>
    </row>
    <row r="8" spans="1:11" ht="22.5" customHeight="1">
      <c r="A8" s="678">
        <v>1</v>
      </c>
      <c r="B8" s="679" t="s">
        <v>839</v>
      </c>
      <c r="C8" s="680">
        <v>420977356.89719999</v>
      </c>
      <c r="D8" s="680">
        <v>0</v>
      </c>
      <c r="E8" s="519">
        <v>420977356.89719999</v>
      </c>
      <c r="F8" s="506"/>
      <c r="G8" s="506"/>
      <c r="H8" s="506"/>
      <c r="I8" s="506"/>
      <c r="J8" s="506"/>
      <c r="K8" s="506"/>
    </row>
    <row r="9" spans="1:11">
      <c r="A9" s="678">
        <v>1.1000000000000001</v>
      </c>
      <c r="B9" s="681" t="s">
        <v>96</v>
      </c>
      <c r="C9" s="680">
        <v>46592094.8345</v>
      </c>
      <c r="D9" s="680"/>
      <c r="E9" s="519">
        <v>46592094.8345</v>
      </c>
      <c r="F9" s="506"/>
      <c r="G9" s="506"/>
      <c r="H9" s="506"/>
      <c r="I9" s="506"/>
      <c r="J9" s="506"/>
      <c r="K9" s="506"/>
    </row>
    <row r="10" spans="1:11">
      <c r="A10" s="678">
        <v>1.2</v>
      </c>
      <c r="B10" s="681" t="s">
        <v>97</v>
      </c>
      <c r="C10" s="680">
        <v>243748740.01030001</v>
      </c>
      <c r="D10" s="680"/>
      <c r="E10" s="519">
        <v>243748740.01030001</v>
      </c>
      <c r="F10" s="506"/>
      <c r="G10" s="506"/>
      <c r="H10" s="506"/>
      <c r="I10" s="506"/>
      <c r="J10" s="506"/>
      <c r="K10" s="506"/>
    </row>
    <row r="11" spans="1:11">
      <c r="A11" s="678">
        <v>1.3</v>
      </c>
      <c r="B11" s="681" t="s">
        <v>98</v>
      </c>
      <c r="C11" s="680">
        <v>130636522.05239999</v>
      </c>
      <c r="D11" s="680"/>
      <c r="E11" s="519">
        <v>130636522.05239999</v>
      </c>
      <c r="F11" s="506"/>
      <c r="G11" s="506"/>
      <c r="H11" s="506"/>
      <c r="I11" s="506"/>
      <c r="J11" s="506"/>
      <c r="K11" s="506"/>
    </row>
    <row r="12" spans="1:11">
      <c r="A12" s="678">
        <v>2</v>
      </c>
      <c r="B12" s="682" t="s">
        <v>726</v>
      </c>
      <c r="C12" s="680">
        <v>0</v>
      </c>
      <c r="D12" s="680"/>
      <c r="E12" s="519">
        <v>0</v>
      </c>
      <c r="F12" s="506"/>
      <c r="G12" s="506"/>
      <c r="H12" s="506"/>
      <c r="I12" s="506"/>
      <c r="J12" s="506"/>
      <c r="K12" s="506"/>
    </row>
    <row r="13" spans="1:11">
      <c r="A13" s="678">
        <v>2.1</v>
      </c>
      <c r="B13" s="683" t="s">
        <v>727</v>
      </c>
      <c r="C13" s="680">
        <v>0</v>
      </c>
      <c r="D13" s="680"/>
      <c r="E13" s="519">
        <v>0</v>
      </c>
      <c r="F13" s="506"/>
      <c r="G13" s="506"/>
      <c r="H13" s="506"/>
      <c r="I13" s="506"/>
      <c r="J13" s="506"/>
      <c r="K13" s="506"/>
    </row>
    <row r="14" spans="1:11" ht="33.950000000000003" customHeight="1">
      <c r="A14" s="678">
        <v>3</v>
      </c>
      <c r="B14" s="734" t="s">
        <v>728</v>
      </c>
      <c r="C14" s="680">
        <v>1991045.78</v>
      </c>
      <c r="D14" s="680">
        <v>1851517.9761941</v>
      </c>
      <c r="E14" s="519">
        <v>139527.80380590004</v>
      </c>
      <c r="F14" s="506"/>
      <c r="G14" s="506"/>
      <c r="H14" s="506"/>
      <c r="I14" s="506"/>
      <c r="J14" s="506"/>
      <c r="K14" s="506"/>
    </row>
    <row r="15" spans="1:11" ht="32.450000000000003" customHeight="1">
      <c r="A15" s="678">
        <v>4</v>
      </c>
      <c r="B15" s="735" t="s">
        <v>729</v>
      </c>
      <c r="C15" s="680">
        <v>0</v>
      </c>
      <c r="D15" s="680"/>
      <c r="E15" s="519">
        <v>0</v>
      </c>
      <c r="F15" s="506"/>
      <c r="G15" s="506"/>
      <c r="H15" s="506"/>
      <c r="I15" s="506"/>
      <c r="J15" s="506"/>
      <c r="K15" s="506"/>
    </row>
    <row r="16" spans="1:11" ht="23.1" customHeight="1">
      <c r="A16" s="678">
        <v>5</v>
      </c>
      <c r="B16" s="735" t="s">
        <v>730</v>
      </c>
      <c r="C16" s="680">
        <v>0</v>
      </c>
      <c r="D16" s="680">
        <v>0</v>
      </c>
      <c r="E16" s="519">
        <v>0</v>
      </c>
      <c r="F16" s="506"/>
      <c r="G16" s="506"/>
      <c r="H16" s="506"/>
      <c r="I16" s="506"/>
      <c r="J16" s="506"/>
      <c r="K16" s="506"/>
    </row>
    <row r="17" spans="1:11">
      <c r="A17" s="678">
        <v>5.0999999999999996</v>
      </c>
      <c r="B17" s="736" t="s">
        <v>731</v>
      </c>
      <c r="C17" s="680">
        <v>0</v>
      </c>
      <c r="D17" s="680"/>
      <c r="E17" s="519">
        <v>0</v>
      </c>
      <c r="F17" s="506"/>
      <c r="G17" s="506"/>
      <c r="H17" s="506"/>
      <c r="I17" s="506"/>
      <c r="J17" s="506"/>
      <c r="K17" s="506"/>
    </row>
    <row r="18" spans="1:11">
      <c r="A18" s="678">
        <v>5.2</v>
      </c>
      <c r="B18" s="736" t="s">
        <v>566</v>
      </c>
      <c r="C18" s="680">
        <v>0</v>
      </c>
      <c r="D18" s="680"/>
      <c r="E18" s="519">
        <v>0</v>
      </c>
      <c r="F18" s="506"/>
      <c r="G18" s="506"/>
      <c r="H18" s="506"/>
      <c r="I18" s="506"/>
      <c r="J18" s="506"/>
      <c r="K18" s="506"/>
    </row>
    <row r="19" spans="1:11">
      <c r="A19" s="678">
        <v>5.3</v>
      </c>
      <c r="B19" s="736" t="s">
        <v>732</v>
      </c>
      <c r="C19" s="680">
        <v>0</v>
      </c>
      <c r="D19" s="680"/>
      <c r="E19" s="519">
        <v>0</v>
      </c>
      <c r="F19" s="506"/>
      <c r="G19" s="506"/>
      <c r="H19" s="506"/>
      <c r="I19" s="506"/>
      <c r="J19" s="506"/>
      <c r="K19" s="506"/>
    </row>
    <row r="20" spans="1:11" ht="21">
      <c r="A20" s="678">
        <v>6</v>
      </c>
      <c r="B20" s="734" t="s">
        <v>733</v>
      </c>
      <c r="C20" s="680">
        <v>1221530171.7341149</v>
      </c>
      <c r="D20" s="680">
        <v>0</v>
      </c>
      <c r="E20" s="519">
        <v>1221530171.7341149</v>
      </c>
      <c r="F20" s="506"/>
      <c r="G20" s="506"/>
      <c r="H20" s="506"/>
      <c r="I20" s="506"/>
      <c r="J20" s="506"/>
      <c r="K20" s="506"/>
    </row>
    <row r="21" spans="1:11">
      <c r="A21" s="678">
        <v>6.1</v>
      </c>
      <c r="B21" s="736" t="s">
        <v>566</v>
      </c>
      <c r="C21" s="680">
        <v>109662300.11</v>
      </c>
      <c r="D21" s="684"/>
      <c r="E21" s="519">
        <v>109662300.11</v>
      </c>
      <c r="F21" s="506"/>
      <c r="G21" s="506"/>
      <c r="H21" s="506"/>
      <c r="I21" s="506"/>
      <c r="J21" s="506"/>
      <c r="K21" s="506"/>
    </row>
    <row r="22" spans="1:11">
      <c r="A22" s="678">
        <v>6.2</v>
      </c>
      <c r="B22" s="736" t="s">
        <v>732</v>
      </c>
      <c r="C22" s="680">
        <v>1111867871.624115</v>
      </c>
      <c r="D22" s="684"/>
      <c r="E22" s="519">
        <v>1111867871.624115</v>
      </c>
      <c r="F22" s="506"/>
      <c r="G22" s="506"/>
      <c r="H22" s="506"/>
      <c r="I22" s="506"/>
      <c r="J22" s="506"/>
      <c r="K22" s="506"/>
    </row>
    <row r="23" spans="1:11" ht="21">
      <c r="A23" s="678">
        <v>7</v>
      </c>
      <c r="B23" s="737" t="s">
        <v>734</v>
      </c>
      <c r="C23" s="680">
        <v>6100000</v>
      </c>
      <c r="D23" s="684">
        <v>6100000</v>
      </c>
      <c r="E23" s="519">
        <v>0</v>
      </c>
      <c r="F23" s="506"/>
      <c r="G23" s="506"/>
      <c r="H23" s="506"/>
      <c r="I23" s="506"/>
      <c r="J23" s="506"/>
      <c r="K23" s="506"/>
    </row>
    <row r="24" spans="1:11" ht="21">
      <c r="A24" s="678">
        <v>8</v>
      </c>
      <c r="B24" s="737" t="s">
        <v>735</v>
      </c>
      <c r="C24" s="680">
        <v>0</v>
      </c>
      <c r="D24" s="684"/>
      <c r="E24" s="519">
        <v>0</v>
      </c>
      <c r="F24" s="506"/>
      <c r="G24" s="506"/>
      <c r="H24" s="506"/>
      <c r="I24" s="506"/>
      <c r="J24" s="506"/>
      <c r="K24" s="506"/>
    </row>
    <row r="25" spans="1:11">
      <c r="A25" s="678">
        <v>9</v>
      </c>
      <c r="B25" s="735" t="s">
        <v>736</v>
      </c>
      <c r="C25" s="684">
        <v>44809177.07</v>
      </c>
      <c r="D25" s="684">
        <v>0</v>
      </c>
      <c r="E25" s="519">
        <v>44809177.07</v>
      </c>
      <c r="F25" s="506"/>
      <c r="G25" s="506"/>
      <c r="H25" s="506"/>
      <c r="I25" s="506"/>
      <c r="J25" s="506"/>
      <c r="K25" s="506"/>
    </row>
    <row r="26" spans="1:11">
      <c r="A26" s="678">
        <v>9.1</v>
      </c>
      <c r="B26" s="738" t="s">
        <v>737</v>
      </c>
      <c r="C26" s="680">
        <v>40507785.880000003</v>
      </c>
      <c r="D26" s="684"/>
      <c r="E26" s="519">
        <v>40507785.880000003</v>
      </c>
      <c r="F26" s="506"/>
      <c r="G26" s="506"/>
      <c r="H26" s="506"/>
      <c r="I26" s="506"/>
      <c r="J26" s="506"/>
      <c r="K26" s="506"/>
    </row>
    <row r="27" spans="1:11">
      <c r="A27" s="678">
        <v>9.1999999999999993</v>
      </c>
      <c r="B27" s="738" t="s">
        <v>738</v>
      </c>
      <c r="C27" s="680">
        <v>4301391.1900000004</v>
      </c>
      <c r="D27" s="684"/>
      <c r="E27" s="519">
        <v>4301391.1900000004</v>
      </c>
      <c r="F27" s="506"/>
      <c r="G27" s="506"/>
      <c r="H27" s="506"/>
      <c r="I27" s="506"/>
      <c r="J27" s="506"/>
      <c r="K27" s="506"/>
    </row>
    <row r="28" spans="1:11">
      <c r="A28" s="678">
        <v>10</v>
      </c>
      <c r="B28" s="735" t="s">
        <v>36</v>
      </c>
      <c r="C28" s="684">
        <v>1913257.95</v>
      </c>
      <c r="D28" s="684">
        <v>1913257.95</v>
      </c>
      <c r="E28" s="519">
        <v>0</v>
      </c>
      <c r="F28" s="506"/>
      <c r="G28" s="506"/>
      <c r="H28" s="506"/>
      <c r="I28" s="506"/>
      <c r="J28" s="506"/>
      <c r="K28" s="506"/>
    </row>
    <row r="29" spans="1:11">
      <c r="A29" s="678">
        <v>10.1</v>
      </c>
      <c r="B29" s="738" t="s">
        <v>739</v>
      </c>
      <c r="C29" s="680">
        <v>0</v>
      </c>
      <c r="D29" s="684"/>
      <c r="E29" s="519">
        <v>0</v>
      </c>
      <c r="F29" s="506"/>
      <c r="G29" s="506"/>
      <c r="H29" s="506"/>
      <c r="I29" s="506"/>
      <c r="J29" s="506"/>
      <c r="K29" s="506"/>
    </row>
    <row r="30" spans="1:11">
      <c r="A30" s="678">
        <v>10.199999999999999</v>
      </c>
      <c r="B30" s="738" t="s">
        <v>740</v>
      </c>
      <c r="C30" s="680">
        <v>1913257.95</v>
      </c>
      <c r="D30" s="684">
        <v>1913257.95</v>
      </c>
      <c r="E30" s="519">
        <v>0</v>
      </c>
      <c r="F30" s="506"/>
      <c r="G30" s="506"/>
      <c r="H30" s="506"/>
      <c r="I30" s="506"/>
      <c r="J30" s="506"/>
      <c r="K30" s="506"/>
    </row>
    <row r="31" spans="1:11">
      <c r="A31" s="678">
        <v>11</v>
      </c>
      <c r="B31" s="735" t="s">
        <v>741</v>
      </c>
      <c r="C31" s="684">
        <v>0</v>
      </c>
      <c r="D31" s="684">
        <v>0</v>
      </c>
      <c r="E31" s="519">
        <v>0</v>
      </c>
      <c r="F31" s="506"/>
      <c r="G31" s="506"/>
      <c r="H31" s="506"/>
      <c r="I31" s="506"/>
      <c r="J31" s="506"/>
      <c r="K31" s="506"/>
    </row>
    <row r="32" spans="1:11">
      <c r="A32" s="678">
        <v>11.1</v>
      </c>
      <c r="B32" s="738" t="s">
        <v>742</v>
      </c>
      <c r="C32" s="680">
        <v>0</v>
      </c>
      <c r="D32" s="684"/>
      <c r="E32" s="519">
        <v>0</v>
      </c>
      <c r="F32" s="506"/>
      <c r="G32" s="506"/>
      <c r="H32" s="506"/>
      <c r="I32" s="506"/>
      <c r="J32" s="506"/>
      <c r="K32" s="506"/>
    </row>
    <row r="33" spans="1:11">
      <c r="A33" s="678">
        <v>11.2</v>
      </c>
      <c r="B33" s="738" t="s">
        <v>743</v>
      </c>
      <c r="C33" s="680">
        <v>0</v>
      </c>
      <c r="D33" s="684"/>
      <c r="E33" s="519">
        <v>0</v>
      </c>
      <c r="F33" s="506"/>
      <c r="G33" s="506"/>
      <c r="H33" s="506"/>
      <c r="I33" s="506"/>
      <c r="J33" s="506"/>
      <c r="K33" s="506"/>
    </row>
    <row r="34" spans="1:11">
      <c r="A34" s="678">
        <v>13</v>
      </c>
      <c r="B34" s="735" t="s">
        <v>99</v>
      </c>
      <c r="C34" s="680">
        <v>5646715.5319849998</v>
      </c>
      <c r="D34" s="684"/>
      <c r="E34" s="519">
        <v>5646715.5319849998</v>
      </c>
      <c r="F34" s="506"/>
      <c r="G34" s="506"/>
      <c r="H34" s="506"/>
      <c r="I34" s="506"/>
      <c r="J34" s="506"/>
      <c r="K34" s="506"/>
    </row>
    <row r="35" spans="1:11">
      <c r="A35" s="678">
        <v>13.1</v>
      </c>
      <c r="B35" s="685" t="s">
        <v>744</v>
      </c>
      <c r="C35" s="680">
        <v>79370</v>
      </c>
      <c r="D35" s="684"/>
      <c r="E35" s="519">
        <v>79370</v>
      </c>
      <c r="F35" s="506"/>
      <c r="G35" s="506"/>
      <c r="H35" s="506"/>
      <c r="I35" s="506"/>
      <c r="J35" s="506"/>
      <c r="K35" s="506"/>
    </row>
    <row r="36" spans="1:11">
      <c r="A36" s="678">
        <v>13.2</v>
      </c>
      <c r="B36" s="685" t="s">
        <v>745</v>
      </c>
      <c r="C36" s="680">
        <v>0</v>
      </c>
      <c r="D36" s="684"/>
      <c r="E36" s="519">
        <v>0</v>
      </c>
      <c r="F36" s="506"/>
      <c r="G36" s="506"/>
      <c r="H36" s="506"/>
      <c r="I36" s="506"/>
      <c r="J36" s="506"/>
      <c r="K36" s="506"/>
    </row>
    <row r="37" spans="1:11" ht="39" thickBot="1">
      <c r="A37" s="686"/>
      <c r="B37" s="197" t="s">
        <v>320</v>
      </c>
      <c r="C37" s="687">
        <v>1702967724.9633</v>
      </c>
      <c r="D37" s="687">
        <v>9864775.9261940997</v>
      </c>
      <c r="E37" s="688">
        <v>1693102949.0371058</v>
      </c>
      <c r="F37" s="506"/>
      <c r="G37" s="506"/>
      <c r="H37" s="506"/>
      <c r="I37" s="506"/>
      <c r="J37" s="506"/>
      <c r="K37" s="506"/>
    </row>
    <row r="38" spans="1:11">
      <c r="A38"/>
      <c r="B38"/>
      <c r="C38"/>
      <c r="D38"/>
      <c r="E38"/>
    </row>
    <row r="39" spans="1:11">
      <c r="A39"/>
      <c r="B39"/>
      <c r="C39"/>
      <c r="D39"/>
      <c r="E39"/>
    </row>
    <row r="40" spans="1:11">
      <c r="A40"/>
      <c r="B40"/>
      <c r="C40"/>
      <c r="D40"/>
      <c r="E40"/>
    </row>
    <row r="41" spans="1:11">
      <c r="A41"/>
      <c r="B41"/>
      <c r="C41"/>
      <c r="D41"/>
      <c r="E41"/>
    </row>
    <row r="42" spans="1:11">
      <c r="A42"/>
      <c r="B42"/>
      <c r="C42"/>
      <c r="D42"/>
      <c r="E42"/>
    </row>
    <row r="43" spans="1:11">
      <c r="A43"/>
      <c r="B43"/>
      <c r="C43"/>
      <c r="D43"/>
      <c r="E43"/>
    </row>
    <row r="44" spans="1:11" s="1" customFormat="1">
      <c r="B44"/>
      <c r="C44"/>
      <c r="D44" s="521"/>
    </row>
    <row r="45" spans="1:11" s="1" customFormat="1">
      <c r="B45"/>
      <c r="C45"/>
      <c r="D45" s="522"/>
    </row>
  </sheetData>
  <mergeCells count="4">
    <mergeCell ref="B6:B7"/>
    <mergeCell ref="C6:C7"/>
    <mergeCell ref="D6:E6"/>
    <mergeCell ref="A6:A7"/>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27" sqref="C27"/>
    </sheetView>
  </sheetViews>
  <sheetFormatPr defaultRowHeight="15" outlineLevelRow="1"/>
  <cols>
    <col min="1" max="1" width="9.5703125" style="1" bestFit="1" customWidth="1"/>
    <col min="2" max="2" width="114.28515625" style="1"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0" t="s">
        <v>108</v>
      </c>
      <c r="B1" s="9" t="str">
        <f>Info!C2</f>
        <v>ს.ს "პროკრედიტ ბანკი"</v>
      </c>
    </row>
    <row r="2" spans="1:6" s="10" customFormat="1" ht="15.75" customHeight="1">
      <c r="A2" s="10" t="s">
        <v>109</v>
      </c>
      <c r="B2" s="271">
        <f>'1. key ratios'!B2</f>
        <v>45107</v>
      </c>
      <c r="C2"/>
      <c r="D2"/>
      <c r="E2"/>
      <c r="F2"/>
    </row>
    <row r="3" spans="1:6" s="10" customFormat="1" ht="15.75" customHeight="1">
      <c r="C3"/>
      <c r="D3"/>
      <c r="E3"/>
      <c r="F3"/>
    </row>
    <row r="4" spans="1:6" s="10" customFormat="1" ht="26.25" thickBot="1">
      <c r="A4" s="10" t="s">
        <v>256</v>
      </c>
      <c r="B4" s="124" t="s">
        <v>171</v>
      </c>
      <c r="C4" s="118" t="s">
        <v>87</v>
      </c>
      <c r="D4"/>
      <c r="E4"/>
      <c r="F4"/>
    </row>
    <row r="5" spans="1:6" ht="15" customHeight="1">
      <c r="A5" s="119">
        <v>1</v>
      </c>
      <c r="B5" s="120" t="s">
        <v>723</v>
      </c>
      <c r="C5" s="689">
        <v>1693102949.0371058</v>
      </c>
      <c r="D5" s="520"/>
    </row>
    <row r="6" spans="1:6">
      <c r="A6" s="65">
        <v>2.1</v>
      </c>
      <c r="B6" s="126" t="s">
        <v>857</v>
      </c>
      <c r="C6" s="690">
        <v>152598613.36900002</v>
      </c>
      <c r="D6" s="520"/>
    </row>
    <row r="7" spans="1:6" s="2" customFormat="1" ht="25.5" outlineLevel="1">
      <c r="A7" s="125">
        <v>2.2000000000000002</v>
      </c>
      <c r="B7" s="121" t="s">
        <v>858</v>
      </c>
      <c r="C7" s="691">
        <v>12508500</v>
      </c>
      <c r="D7" s="520"/>
    </row>
    <row r="8" spans="1:6" s="2" customFormat="1" ht="26.25">
      <c r="A8" s="125">
        <v>3</v>
      </c>
      <c r="B8" s="122" t="s">
        <v>724</v>
      </c>
      <c r="C8" s="692">
        <v>1858210062.4061058</v>
      </c>
      <c r="D8" s="520"/>
    </row>
    <row r="9" spans="1:6">
      <c r="A9" s="65">
        <v>4</v>
      </c>
      <c r="B9" s="129" t="s">
        <v>169</v>
      </c>
      <c r="C9" s="690"/>
      <c r="D9" s="520"/>
    </row>
    <row r="10" spans="1:6" s="2" customFormat="1" ht="25.5" outlineLevel="1">
      <c r="A10" s="125">
        <v>5.0999999999999996</v>
      </c>
      <c r="B10" s="121" t="s">
        <v>175</v>
      </c>
      <c r="C10" s="691">
        <v>-80499989.638700008</v>
      </c>
      <c r="D10" s="520"/>
    </row>
    <row r="11" spans="1:6" s="2" customFormat="1" ht="25.5" outlineLevel="1">
      <c r="A11" s="125">
        <v>5.2</v>
      </c>
      <c r="B11" s="121" t="s">
        <v>176</v>
      </c>
      <c r="C11" s="691">
        <v>-12258330</v>
      </c>
      <c r="D11" s="520"/>
    </row>
    <row r="12" spans="1:6" s="2" customFormat="1">
      <c r="A12" s="125">
        <v>6</v>
      </c>
      <c r="B12" s="127" t="s">
        <v>436</v>
      </c>
      <c r="C12" s="694"/>
      <c r="D12" s="520"/>
    </row>
    <row r="13" spans="1:6" s="2" customFormat="1" ht="15.75" thickBot="1">
      <c r="A13" s="128">
        <v>7</v>
      </c>
      <c r="B13" s="123" t="s">
        <v>170</v>
      </c>
      <c r="C13" s="693">
        <v>1765451742.7674057</v>
      </c>
      <c r="D13" s="520"/>
    </row>
    <row r="15" spans="1:6">
      <c r="B15" s="14"/>
    </row>
    <row r="17" spans="2:9" s="1" customFormat="1">
      <c r="B17" s="27"/>
      <c r="C17"/>
      <c r="D17"/>
      <c r="E17"/>
      <c r="F17"/>
      <c r="G17"/>
      <c r="H17"/>
      <c r="I17"/>
    </row>
    <row r="18" spans="2:9" s="1" customFormat="1">
      <c r="B18" s="24"/>
      <c r="C18"/>
      <c r="D18"/>
      <c r="E18"/>
      <c r="F18"/>
      <c r="G18"/>
      <c r="H18"/>
      <c r="I18"/>
    </row>
    <row r="19" spans="2:9" s="1" customFormat="1">
      <c r="B19" s="24"/>
      <c r="C19"/>
      <c r="D19"/>
      <c r="E19"/>
      <c r="F19"/>
      <c r="G19"/>
      <c r="H19"/>
      <c r="I19"/>
    </row>
    <row r="20" spans="2:9" s="1" customFormat="1">
      <c r="B20" s="26"/>
      <c r="C20"/>
      <c r="D20"/>
      <c r="E20"/>
      <c r="F20"/>
      <c r="G20"/>
      <c r="H20"/>
      <c r="I20"/>
    </row>
    <row r="21" spans="2:9" s="1" customFormat="1">
      <c r="B21" s="25"/>
      <c r="C21"/>
      <c r="D21"/>
      <c r="E21"/>
      <c r="F21"/>
      <c r="G21"/>
      <c r="H21"/>
      <c r="I21"/>
    </row>
    <row r="22" spans="2:9" s="1" customFormat="1">
      <c r="B22" s="26"/>
      <c r="C22"/>
      <c r="D22"/>
      <c r="E22"/>
      <c r="F22"/>
      <c r="G22"/>
      <c r="H22"/>
      <c r="I22"/>
    </row>
    <row r="23" spans="2:9" s="1" customFormat="1">
      <c r="B23" s="25"/>
      <c r="C23"/>
      <c r="D23"/>
      <c r="E23"/>
      <c r="F23"/>
      <c r="G23"/>
      <c r="H23"/>
      <c r="I23"/>
    </row>
    <row r="24" spans="2:9" s="1" customFormat="1">
      <c r="B24" s="25"/>
      <c r="C24"/>
      <c r="D24"/>
      <c r="E24"/>
      <c r="F24"/>
      <c r="G24"/>
      <c r="H24"/>
      <c r="I24"/>
    </row>
    <row r="25" spans="2:9" s="1" customFormat="1">
      <c r="B25" s="25"/>
      <c r="C25"/>
      <c r="D25"/>
      <c r="E25"/>
      <c r="F25"/>
      <c r="G25"/>
      <c r="H25"/>
      <c r="I25"/>
    </row>
    <row r="26" spans="2:9" s="1" customFormat="1">
      <c r="B26" s="25"/>
      <c r="C26"/>
      <c r="D26"/>
      <c r="E26"/>
      <c r="F26"/>
      <c r="G26"/>
      <c r="H26"/>
      <c r="I26"/>
    </row>
    <row r="27" spans="2:9" s="1" customFormat="1">
      <c r="B27" s="25"/>
      <c r="C27"/>
      <c r="D27"/>
      <c r="E27"/>
      <c r="F27"/>
      <c r="G27"/>
      <c r="H27"/>
      <c r="I27"/>
    </row>
    <row r="28" spans="2:9" s="1" customFormat="1">
      <c r="B28" s="26"/>
      <c r="C28"/>
      <c r="D28"/>
      <c r="E28"/>
      <c r="F28"/>
      <c r="G28"/>
      <c r="H28"/>
      <c r="I28"/>
    </row>
    <row r="29" spans="2:9" s="1" customFormat="1">
      <c r="B29" s="26"/>
      <c r="C29"/>
      <c r="D29"/>
      <c r="E29"/>
      <c r="F29"/>
      <c r="G29"/>
      <c r="H29"/>
      <c r="I29"/>
    </row>
    <row r="30" spans="2:9" s="1" customFormat="1">
      <c r="B30" s="26"/>
      <c r="C30"/>
      <c r="D30"/>
      <c r="E30"/>
      <c r="F30"/>
      <c r="G30"/>
      <c r="H30"/>
      <c r="I30"/>
    </row>
    <row r="31" spans="2:9" s="1" customFormat="1">
      <c r="B31" s="26"/>
      <c r="C31"/>
      <c r="D31"/>
      <c r="E31"/>
      <c r="F31"/>
      <c r="G31"/>
      <c r="H31"/>
      <c r="I31"/>
    </row>
    <row r="32" spans="2:9" s="1" customFormat="1">
      <c r="B32" s="26"/>
      <c r="C32"/>
      <c r="D32"/>
      <c r="E32"/>
      <c r="F32"/>
      <c r="G32"/>
      <c r="H32"/>
      <c r="I32"/>
    </row>
    <row r="33" spans="2:9" s="1" customFormat="1">
      <c r="B33" s="26"/>
      <c r="C33"/>
      <c r="D33"/>
      <c r="E33"/>
      <c r="F33"/>
      <c r="G33"/>
      <c r="H33"/>
      <c r="I3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DoKEmeDqKuceI4kTeFw4zSvimstCMv2Mh0WJB18PkUs=</DigestValue>
    </Reference>
    <Reference Type="http://www.w3.org/2000/09/xmldsig#Object" URI="#idOfficeObject">
      <DigestMethod Algorithm="http://www.w3.org/2001/04/xmlenc#sha256"/>
      <DigestValue>etrV37pvXc5MrmZ+kcFnrhUTE+ZupSVfHlAeaKFrNEc=</DigestValue>
    </Reference>
    <Reference Type="http://uri.etsi.org/01903#SignedProperties" URI="#idSignedProperties">
      <Transforms>
        <Transform Algorithm="http://www.w3.org/TR/2001/REC-xml-c14n-20010315"/>
      </Transforms>
      <DigestMethod Algorithm="http://www.w3.org/2001/04/xmlenc#sha256"/>
      <DigestValue>sDKRtAbLxItWAYKAEb5n1HJWXUjkZdO3YxQZVYMJG7Q=</DigestValue>
    </Reference>
  </SignedInfo>
  <SignatureValue>wQE175/mNBqV9hyK3IKyPisArE/U/ZAfE4D2AncM44vW+EgLHmbO8+cwOxXQo1RIUFrens07rnlL
V/DRhTWPX7F/hQn73dzuA/BCABI29hBkZMHBKS/91viMxu/ni0WoPKZoXkuFcMWbLcIiOU+yeI5/
3vfjkwM96hQkzfNNPX5o9zXfgrxiSEC1+qWJCE0uYQQiQH3XMJY8QocXarT0zdOhsJjBQ/njZagw
48/wdvnVL+26cLKobgNzr3pohntBLxRbfB5ax9YxJYFQDbj1fwAVi7mzIrV/X7bKbcu0kZQDC/mo
Pt9wa8WcVGU/ekRuzNAaAYqTmQy83OTAM+y7CQ==</SignatureValue>
  <KeyInfo>
    <X509Data>
      <X509Certificate>MIIGPzCCBSegAwIBAgIKKLF4IQADAAIDmTANBgkqhkiG9w0BAQsFADBKMRIwEAYKCZImiZPyLGQBGRYCZ2UxEzARBgoJkiaJk/IsZAEZFgNuYmcxHzAdBgNVBAMTFk5CRyBDbGFzcyAyIElOVCBTdWIgQ0EwHhcNMjExMjMwMTEzMjA1WhcNMjMxMjMwMTEzMjA1WjA9MRswGQYDVQQKExJKU0MgUHJvQ3JlZGl0IEJhbmsxHjAcBgNVBAMTFUJQQyAtIE5hbmEgQ2hpa3ZhaWR6ZTCCASIwDQYJKoZIhvcNAQEBBQADggEPADCCAQoCggEBAOJhMoHMBkREOTchKy9+LYg4zBSlSkpkpSYP3ChFV8yQbCNCd1j/kD7WwS8oRDwR6Z6j7ApaJYtKrPiNzIFP/jTU8ERv07XWblVtBQspByH3DMhsvTINxwItbiILEBR5TNc7M1dm2EuNYpfg332CudYqdY6xb7xJtsF5IFBXlKlaR1x2LE+FR5RM0OQDfbg7RsoC7aXseIfZakVa08ZGgnno0WiIPq0PYCN8pGeJl6pTjQcYvpwakRwHUW/rnyAOg6ZGabWlSgVBhnMAuFySc8NQOgkdTxYn5TSK7VRBpaRPkt3RsnOjdLk7v6DVyHjImM/6USvzuUXfW7+tds5Z0qECAwEAAaOCAzIwggMuMDwGCSsGAQQBgjcVBwQvMC0GJSsGAQQBgjcVCOayYION9USGgZkJg7ihSoO+hHEEg8SRM4SDiF0CAWQCASMwHQYDVR0lBBYwFAYIKwYBBQUHAwIGCCsGAQUFBwMEMAsGA1UdDwQEAwIHgDAnBgkrBgEEAYI3FQoEGjAYMAoGCCsGAQUFBwMCMAoGCCsGAQUFBwMEMB0GA1UdDgQWBBSvN8tnNzi33ZaouwBY2oEHbmvzfz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YKMh6gTFKqEU1aP2a4oqNl69r4XO3sqqRXk2fl/ZTGjxPW7M9MnMUEbq/SBCkJrA+O3zKLNtrrrcBxIntb1rtWvE4TE0+VdlUmpRITvsXJZyYWUnRfPFpvvO+b1R5JP1jR/FWA8QaG9D+jz7a4MltUGBPiUyduL1YxYJo7nwt9DiwhKbC5bG2/Ohv3Dp9M5KmuovZqYlvmOomIqIDxYKiiqwREyYZm+xeuQwvQkDVYfiCFUF/QBLFJZ3n+2oN9S1DSvYHJMGWPWiwKVdEWMFQuXd1y/6FZ/FsCs/0l+cOyF349GzbSrv2dGTlVs2pv1CdsBz7f/TD82lQGlfMfdwk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1iF1sUcsXDJaWu2ecaSWYj4ua3DqaysozoYIv7bCRWw=</DigestValue>
      </Reference>
      <Reference URI="/xl/calcChain.xml?ContentType=application/vnd.openxmlformats-officedocument.spreadsheetml.calcChain+xml">
        <DigestMethod Algorithm="http://www.w3.org/2001/04/xmlenc#sha256"/>
        <DigestValue>h5s9mvMPWq1mfhbb3RjGhSHYlCfkjvh26w5i4EYCFJw=</DigestValue>
      </Reference>
      <Reference URI="/xl/connections.xml?ContentType=application/vnd.openxmlformats-officedocument.spreadsheetml.connections+xml">
        <DigestMethod Algorithm="http://www.w3.org/2001/04/xmlenc#sha256"/>
        <DigestValue>8atHDjxeKkGh+GjZ0CkVxgLOy9XgmCzYBi+JE4MzFOQ=</DigestValue>
      </Reference>
      <Reference URI="/xl/drawings/drawing1.xml?ContentType=application/vnd.openxmlformats-officedocument.drawing+xml">
        <DigestMethod Algorithm="http://www.w3.org/2001/04/xmlenc#sha256"/>
        <DigestValue>zUMwFaDZsFdlZu2ihqSvTSAfvXIHeFO0bBz+FhEuCGk=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AYN/xSU2YZHUGpvP1Ak6s/jZxrdopwsTnsp+eqYovoQ=</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R+uYXcuI0ATzDXzH/kGXvGLDJlv6zRgWKMil6Sbr/0c=</DigestValue>
      </Reference>
      <Reference URI="/xl/externalLinks/externalLink3.xml?ContentType=application/vnd.openxmlformats-officedocument.spreadsheetml.externalLink+xml">
        <DigestMethod Algorithm="http://www.w3.org/2001/04/xmlenc#sha256"/>
        <DigestValue>TbdKtlnI53gNtc08tQCZT73xQX+A79+p+mlNCXSsaTE=</DigestValue>
      </Reference>
      <Reference URI="/xl/externalLinks/externalLink4.xml?ContentType=application/vnd.openxmlformats-officedocument.spreadsheetml.externalLink+xml">
        <DigestMethod Algorithm="http://www.w3.org/2001/04/xmlenc#sha256"/>
        <DigestValue>Pm9glGcq5uLC+iQO5PWPO1RxTb84Y5fwanBcRLRtMC4=</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Nbs06U/xsYN8qkzcFasEH7+fyr8YZQaZMuRgCDsJy+4=</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RA3/K32bdY+IIISlB98+zOatL11zpuiX/VznasRL/h4=</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+NoZLx1xqPdkoDIyqBqtv/ezsytqZZ5jGWcPU3lPvxg=</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W2Rq8NDaBXHJEcyzIVHtmpntiUBTcOmYrKCwom8jmWQ=</DigestValue>
      </Reference>
      <Reference URI="/xl/styles.xml?ContentType=application/vnd.openxmlformats-officedocument.spreadsheetml.styles+xml">
        <DigestMethod Algorithm="http://www.w3.org/2001/04/xmlenc#sha256"/>
        <DigestValue>bls/PSufINHqMZgjv85EDlLgOelxJUVfK5VxZvDGgOQ=</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/j+uHRJ5MwvZjZSrBmp6DWpXx9qJ4c5tXKWPKnroLgk=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0Pg12gImHZ3Ilpv5EvffZAkhhuQ+9aEw0DLqHmlwpoU=</DigestValue>
      </Reference>
      <Reference URI="/xl/worksheets/sheet10.xml?ContentType=application/vnd.openxmlformats-officedocument.spreadsheetml.worksheet+xml">
        <DigestMethod Algorithm="http://www.w3.org/2001/04/xmlenc#sha256"/>
        <DigestValue>I9w3iVPESW7anysfwao/V95UTqsFWgNedQ5X2t29pL0=</DigestValue>
      </Reference>
      <Reference URI="/xl/worksheets/sheet11.xml?ContentType=application/vnd.openxmlformats-officedocument.spreadsheetml.worksheet+xml">
        <DigestMethod Algorithm="http://www.w3.org/2001/04/xmlenc#sha256"/>
        <DigestValue>m2ZGXSgFSTLH7awXBx3RSSTikbB7pmPz7kCXkNvCMnA=</DigestValue>
      </Reference>
      <Reference URI="/xl/worksheets/sheet12.xml?ContentType=application/vnd.openxmlformats-officedocument.spreadsheetml.worksheet+xml">
        <DigestMethod Algorithm="http://www.w3.org/2001/04/xmlenc#sha256"/>
        <DigestValue>vi4BFb2NrxMjW8JXVKvYczNyYctR6lU9ch7Ld2CUwU4=</DigestValue>
      </Reference>
      <Reference URI="/xl/worksheets/sheet13.xml?ContentType=application/vnd.openxmlformats-officedocument.spreadsheetml.worksheet+xml">
        <DigestMethod Algorithm="http://www.w3.org/2001/04/xmlenc#sha256"/>
        <DigestValue>3aIFr5El/oC5+MmuYUYmic1iBHlb6SSXytMqU6gLbgg=</DigestValue>
      </Reference>
      <Reference URI="/xl/worksheets/sheet14.xml?ContentType=application/vnd.openxmlformats-officedocument.spreadsheetml.worksheet+xml">
        <DigestMethod Algorithm="http://www.w3.org/2001/04/xmlenc#sha256"/>
        <DigestValue>gyxNRmcO+7MgKO2n8Oo7Cd4DSYfYaUdirevJSe1Lov4=</DigestValue>
      </Reference>
      <Reference URI="/xl/worksheets/sheet15.xml?ContentType=application/vnd.openxmlformats-officedocument.spreadsheetml.worksheet+xml">
        <DigestMethod Algorithm="http://www.w3.org/2001/04/xmlenc#sha256"/>
        <DigestValue>7HET+bFC5IUCQ9UYuu0VR/ThNZXWnWbsUS+fJD0OoWg=</DigestValue>
      </Reference>
      <Reference URI="/xl/worksheets/sheet16.xml?ContentType=application/vnd.openxmlformats-officedocument.spreadsheetml.worksheet+xml">
        <DigestMethod Algorithm="http://www.w3.org/2001/04/xmlenc#sha256"/>
        <DigestValue>V/MvI+bdN7DSDmRErycS5+xVOInvcY7iBdCNo1pevLs=</DigestValue>
      </Reference>
      <Reference URI="/xl/worksheets/sheet17.xml?ContentType=application/vnd.openxmlformats-officedocument.spreadsheetml.worksheet+xml">
        <DigestMethod Algorithm="http://www.w3.org/2001/04/xmlenc#sha256"/>
        <DigestValue>TNDdM3+4qGzgDZxAVZazZVisGW/K2FNlxOOiBAdd/dk=</DigestValue>
      </Reference>
      <Reference URI="/xl/worksheets/sheet18.xml?ContentType=application/vnd.openxmlformats-officedocument.spreadsheetml.worksheet+xml">
        <DigestMethod Algorithm="http://www.w3.org/2001/04/xmlenc#sha256"/>
        <DigestValue>vJgIWN/BC+exCn7Q6DCTJ6pIrYR8Sdc6252z34WZH0s=</DigestValue>
      </Reference>
      <Reference URI="/xl/worksheets/sheet19.xml?ContentType=application/vnd.openxmlformats-officedocument.spreadsheetml.worksheet+xml">
        <DigestMethod Algorithm="http://www.w3.org/2001/04/xmlenc#sha256"/>
        <DigestValue>jaTOCfBOHGOvWC4+o9IZnCxvwwOVser8YCJ0fDJDn7o=</DigestValue>
      </Reference>
      <Reference URI="/xl/worksheets/sheet2.xml?ContentType=application/vnd.openxmlformats-officedocument.spreadsheetml.worksheet+xml">
        <DigestMethod Algorithm="http://www.w3.org/2001/04/xmlenc#sha256"/>
        <DigestValue>f8GUzp3kDRyZW2iAg4gbEAKoYbTE/quIlZi7XdMy9p8=</DigestValue>
      </Reference>
      <Reference URI="/xl/worksheets/sheet20.xml?ContentType=application/vnd.openxmlformats-officedocument.spreadsheetml.worksheet+xml">
        <DigestMethod Algorithm="http://www.w3.org/2001/04/xmlenc#sha256"/>
        <DigestValue>n8b0Nt+3Rs5udcPMLwsF5irgAWqAeN+uyAS1rwDplTU=</DigestValue>
      </Reference>
      <Reference URI="/xl/worksheets/sheet21.xml?ContentType=application/vnd.openxmlformats-officedocument.spreadsheetml.worksheet+xml">
        <DigestMethod Algorithm="http://www.w3.org/2001/04/xmlenc#sha256"/>
        <DigestValue>TVS9hIYR0d9jtpKbgrO+k1kT8U4CzDkvfMVUW7FyKlg=</DigestValue>
      </Reference>
      <Reference URI="/xl/worksheets/sheet22.xml?ContentType=application/vnd.openxmlformats-officedocument.spreadsheetml.worksheet+xml">
        <DigestMethod Algorithm="http://www.w3.org/2001/04/xmlenc#sha256"/>
        <DigestValue>molh57aHjwA0t7DxUjNGnc1YsT6nt8/n117/o+qbybk=</DigestValue>
      </Reference>
      <Reference URI="/xl/worksheets/sheet23.xml?ContentType=application/vnd.openxmlformats-officedocument.spreadsheetml.worksheet+xml">
        <DigestMethod Algorithm="http://www.w3.org/2001/04/xmlenc#sha256"/>
        <DigestValue>5FGWGEkRLNiWv9P17mP+dnrX0ez8Mks7UaZHL93KeWo=</DigestValue>
      </Reference>
      <Reference URI="/xl/worksheets/sheet24.xml?ContentType=application/vnd.openxmlformats-officedocument.spreadsheetml.worksheet+xml">
        <DigestMethod Algorithm="http://www.w3.org/2001/04/xmlenc#sha256"/>
        <DigestValue>Pytdkm6PtDp3LNPERCyjkFBWJjenduuToszE2eVmkUU=</DigestValue>
      </Reference>
      <Reference URI="/xl/worksheets/sheet25.xml?ContentType=application/vnd.openxmlformats-officedocument.spreadsheetml.worksheet+xml">
        <DigestMethod Algorithm="http://www.w3.org/2001/04/xmlenc#sha256"/>
        <DigestValue>sWh81MllK/Zx2yI6w8PxoxL+OQgqPqX23ixZK44JrcE=</DigestValue>
      </Reference>
      <Reference URI="/xl/worksheets/sheet26.xml?ContentType=application/vnd.openxmlformats-officedocument.spreadsheetml.worksheet+xml">
        <DigestMethod Algorithm="http://www.w3.org/2001/04/xmlenc#sha256"/>
        <DigestValue>aAPMF4u+u2k3Mwkrasw0ZQsr7f8r1b1VNLOoIZ+9gVY=</DigestValue>
      </Reference>
      <Reference URI="/xl/worksheets/sheet27.xml?ContentType=application/vnd.openxmlformats-officedocument.spreadsheetml.worksheet+xml">
        <DigestMethod Algorithm="http://www.w3.org/2001/04/xmlenc#sha256"/>
        <DigestValue>Y6bWVksjYRkytzlj1/ac+pMXU8kox/TzRobf6WDndQg=</DigestValue>
      </Reference>
      <Reference URI="/xl/worksheets/sheet28.xml?ContentType=application/vnd.openxmlformats-officedocument.spreadsheetml.worksheet+xml">
        <DigestMethod Algorithm="http://www.w3.org/2001/04/xmlenc#sha256"/>
        <DigestValue>FbaNiBp18EZ/FAwKxoVDKF00gbS8Itn9JXtQWnPr9RU=</DigestValue>
      </Reference>
      <Reference URI="/xl/worksheets/sheet29.xml?ContentType=application/vnd.openxmlformats-officedocument.spreadsheetml.worksheet+xml">
        <DigestMethod Algorithm="http://www.w3.org/2001/04/xmlenc#sha256"/>
        <DigestValue>bkYp1xONo8gWukNnOemHlxhCoRYDrY16T2h8f7/eHTA=</DigestValue>
      </Reference>
      <Reference URI="/xl/worksheets/sheet3.xml?ContentType=application/vnd.openxmlformats-officedocument.spreadsheetml.worksheet+xml">
        <DigestMethod Algorithm="http://www.w3.org/2001/04/xmlenc#sha256"/>
        <DigestValue>2tLofxj9AewPV1BHJA4ZEQNVwm7oAS7an7mpghLgLyk=</DigestValue>
      </Reference>
      <Reference URI="/xl/worksheets/sheet30.xml?ContentType=application/vnd.openxmlformats-officedocument.spreadsheetml.worksheet+xml">
        <DigestMethod Algorithm="http://www.w3.org/2001/04/xmlenc#sha256"/>
        <DigestValue>9Vivdfc51rciVuStWAxdQtgOv5UzjoQK7z+uoPfBkrA=</DigestValue>
      </Reference>
      <Reference URI="/xl/worksheets/sheet4.xml?ContentType=application/vnd.openxmlformats-officedocument.spreadsheetml.worksheet+xml">
        <DigestMethod Algorithm="http://www.w3.org/2001/04/xmlenc#sha256"/>
        <DigestValue>dEJqzSYbIZXorhflqP5+QkjbMGJvaab6nQN4AGiImfE=</DigestValue>
      </Reference>
      <Reference URI="/xl/worksheets/sheet5.xml?ContentType=application/vnd.openxmlformats-officedocument.spreadsheetml.worksheet+xml">
        <DigestMethod Algorithm="http://www.w3.org/2001/04/xmlenc#sha256"/>
        <DigestValue>emWHttaQS6cn7vBE05/2k/WHQ+u0nIAXw1/C0hjG3vA=</DigestValue>
      </Reference>
      <Reference URI="/xl/worksheets/sheet6.xml?ContentType=application/vnd.openxmlformats-officedocument.spreadsheetml.worksheet+xml">
        <DigestMethod Algorithm="http://www.w3.org/2001/04/xmlenc#sha256"/>
        <DigestValue>GyVAvoOAmNDeijiW9SbS6Kk3id3XSUm17A+dk2MEMes=</DigestValue>
      </Reference>
      <Reference URI="/xl/worksheets/sheet7.xml?ContentType=application/vnd.openxmlformats-officedocument.spreadsheetml.worksheet+xml">
        <DigestMethod Algorithm="http://www.w3.org/2001/04/xmlenc#sha256"/>
        <DigestValue>unbPuucWO/9J3se4RcO9BC60zXYmwPHS6pQCiyHhsB0=</DigestValue>
      </Reference>
      <Reference URI="/xl/worksheets/sheet8.xml?ContentType=application/vnd.openxmlformats-officedocument.spreadsheetml.worksheet+xml">
        <DigestMethod Algorithm="http://www.w3.org/2001/04/xmlenc#sha256"/>
        <DigestValue>ZqlyfviJiwQ5D+U33iPnXZXQLwHVa9CMEqKy0dphI6g=</DigestValue>
      </Reference>
      <Reference URI="/xl/worksheets/sheet9.xml?ContentType=application/vnd.openxmlformats-officedocument.spreadsheetml.worksheet+xml">
        <DigestMethod Algorithm="http://www.w3.org/2001/04/xmlenc#sha256"/>
        <DigestValue>2wTZ908Fx31tp+/ksuQsfJSiJgYZ/f6m/Z67sfmV8A0=</DigestValue>
      </Reference>
    </Manifest>
    <SignatureProperties>
      <SignatureProperty Id="idSignatureTime" Target="#idPackageSignature">
        <mdssi:SignatureTime xmlns:mdssi="http://schemas.openxmlformats.org/package/2006/digital-signature">
          <mdssi:Format>YYYY-MM-DDThh:mm:ssTZD</mdssi:Format>
          <mdssi:Value>2023-12-20T07:35:25Z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16.0.17029/26</OfficeVersion>
          <ApplicationVersion>16.0.17029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2023-12-20T07:35:25Z</xd:SigningTime>
          <xd:SigningCertificate>
            <xd:Cert>
              <xd:CertDigest>
                <DigestMethod Algorithm="http://www.w3.org/2001/04/xmlenc#sha256"/>
                <DigestValue>sBR1qJGb6E+B6ekJmLnyjEmTyL1RpkEWXAlakUWSrXw=</DigestValue>
              </xd:CertDigest>
              <xd:IssuerSerial>
                <X509IssuerName>CN=NBG Class 2 INT Sub CA, DC=nbg, DC=ge</X509IssuerName>
                <X509SerialNumber>192168389215804067021721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y9nmNAlvEfgPEPgTAdwabmWxeFw1qOxmEXzutTiK3DM=</DigestValue>
    </Reference>
    <Reference Type="http://www.w3.org/2000/09/xmldsig#Object" URI="#idOfficeObject">
      <DigestMethod Algorithm="http://www.w3.org/2001/04/xmlenc#sha256"/>
      <DigestValue>etrV37pvXc5MrmZ+kcFnrhUTE+ZupSVfHlAeaKFrNEc=</DigestValue>
    </Reference>
    <Reference Type="http://uri.etsi.org/01903#SignedProperties" URI="#idSignedProperties">
      <Transforms>
        <Transform Algorithm="http://www.w3.org/TR/2001/REC-xml-c14n-20010315"/>
      </Transforms>
      <DigestMethod Algorithm="http://www.w3.org/2001/04/xmlenc#sha256"/>
      <DigestValue>sW1mx5LsVWo/57cv24C/ybMYG7ydPsQQOYqcHlH2R9o=</DigestValue>
    </Reference>
  </SignedInfo>
  <SignatureValue>hje3IaErOcAx41swHV5q3KrQxY39ZV51mS5xRASbOifwBhfY6Tf8f5y10J4G3Cg3xfRdu3XOadFf
jkMhRlfnKCEDuehpZAOW+M5fxeGnQfi1Aow2YfwoCcrAYiOVIS8RvY28kOD/KOaLsv61kxt4D9j1
67d0d0c39UOTfiYWm+G7S2+RR69yb6cnXQIYDYC4zSSCO5qjUZ3KTWCiH4/Yu5PFAVcBr4WD4GGR
v0np/KKW600ti7TaAIXVlWN82/AlVC8LLIBtplfwPprIZa0Qvu2h1CyT93/hlFmvMca2OHzhJXNy
BMLs5rwxJ4SGoQDo/RfTJeGzAhGS7Rd6E7gHog==</SignatureValue>
  <KeyInfo>
    <X509Data>
      <X509Certificate>MIIGQDCCBSigAwIBAgIKKLXXjwADAAIDmzANBgkqhkiG9w0BAQsFADBKMRIwEAYKCZImiZPyLGQBGRYCZ2UxEzARBgoJkiaJk/IsZAEZFgNuYmcxHzAdBgNVBAMTFk5CRyBDbGFzcyAyIElOVCBTdWIgQ0EwHhcNMjExMjMwMTEzNjUyWhcNMjMxMjMwMTEzNjUyWjA+MRswGQYDVQQKExJKU0MgUHJvQ3JlZGl0IEJhbmsxHzAdBgNVBAMTFkJQQyAtIEVsZW5lIFRzaW50c2FkemUwggEiMA0GCSqGSIb3DQEBAQUAA4IBDwAwggEKAoIBAQDolQC3do8V+nD06sBVZz/z2AySeFaLbKP9w0c8U/XH5/7oGmdvwxzCy2UkldUEdAenNDTTeQ+dYmoUIxBR+6cuXrN9MH/eUQuoJq/5CUlAsxMQguC8gtmssG/IT4bHgeVmNM75vVC1WKhECeBVx1+ldMGvYirHq/BWtrWXlfktrA4tUJyefv2Xm+kfhDwei4jv2qy7mOv7nJAzWK6GZS2/88b7ZKyx9uKIM1DTb5+TV/DEhhjkqkoWvwYHWi/QF1Iy2PPHLjcss4fGAmQdasQFFEE9II+CLtzhRwd9fAvI1nQp76bsvZvDQt+dIAbArMM+s4N2iODoM9qY1lF74OPNAgMBAAGjggMyMIIDLjA8BgkrBgEEAYI3FQcELzAtBiUrBgEEAYI3FQjmsmCDjfVEhoGZCYO4oUqDvoRxBIPEkTOEg4hdAgFkAgEjMB0GA1UdJQQWMBQGCCsGAQUFBwMCBggrBgEFBQcDBDALBgNVHQ8EBAMCB4AwJwYJKwYBBAGCNxUKBBowGDAKBggrBgEFBQcDAjAKBggrBgEFBQcDBDAdBgNVHQ4EFgQUVWiA6J6Kf6BgfwfhP4DZ95hBzig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ArEV1/8Hi3g/1uOfr0lTgYivypku0LcoR3B6QAIy530zeStWn2Q4mnsmfenD6qhjQtoGEd1ZEuccfcJlDQ8KQ3FNps+Rxi4cUpFJeF3hD4d8QsStM4EvQia1B1Aw06TRVtGYjyKNr21jkJLTpQ1XlJxNYMOoAeaaYcqtuixZf6co02XBDFNbrR4NxtceA5X2lW2VlEGwLw+47mNHBhsJ/uNFzJyDftHsqdrq0Gxb9VgYBfISgj6c2Ez/bIe304d1Pn4fxVdigJtcb+pGBg+5fTi77c0Ier+8PPu02lhsdA8V0UWwijqHdWLiwS3odBPfovz91g15XjOebUhpt9qJ6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1iF1sUcsXDJaWu2ecaSWYj4ua3DqaysozoYIv7bCRWw=</DigestValue>
      </Reference>
      <Reference URI="/xl/calcChain.xml?ContentType=application/vnd.openxmlformats-officedocument.spreadsheetml.calcChain+xml">
        <DigestMethod Algorithm="http://www.w3.org/2001/04/xmlenc#sha256"/>
        <DigestValue>h5s9mvMPWq1mfhbb3RjGhSHYlCfkjvh26w5i4EYCFJw=</DigestValue>
      </Reference>
      <Reference URI="/xl/connections.xml?ContentType=application/vnd.openxmlformats-officedocument.spreadsheetml.connections+xml">
        <DigestMethod Algorithm="http://www.w3.org/2001/04/xmlenc#sha256"/>
        <DigestValue>8atHDjxeKkGh+GjZ0CkVxgLOy9XgmCzYBi+JE4MzFOQ=</DigestValue>
      </Reference>
      <Reference URI="/xl/drawings/drawing1.xml?ContentType=application/vnd.openxmlformats-officedocument.drawing+xml">
        <DigestMethod Algorithm="http://www.w3.org/2001/04/xmlenc#sha256"/>
        <DigestValue>zUMwFaDZsFdlZu2ihqSvTSAfvXIHeFO0bBz+FhEuCGk=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AYN/xSU2YZHUGpvP1Ak6s/jZxrdopwsTnsp+eqYovoQ=</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R+uYXcuI0ATzDXzH/kGXvGLDJlv6zRgWKMil6Sbr/0c=</DigestValue>
      </Reference>
      <Reference URI="/xl/externalLinks/externalLink3.xml?ContentType=application/vnd.openxmlformats-officedocument.spreadsheetml.externalLink+xml">
        <DigestMethod Algorithm="http://www.w3.org/2001/04/xmlenc#sha256"/>
        <DigestValue>TbdKtlnI53gNtc08tQCZT73xQX+A79+p+mlNCXSsaTE=</DigestValue>
      </Reference>
      <Reference URI="/xl/externalLinks/externalLink4.xml?ContentType=application/vnd.openxmlformats-officedocument.spreadsheetml.externalLink+xml">
        <DigestMethod Algorithm="http://www.w3.org/2001/04/xmlenc#sha256"/>
        <DigestValue>Pm9glGcq5uLC+iQO5PWPO1RxTb84Y5fwanBcRLRtMC4=</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Nbs06U/xsYN8qkzcFasEH7+fyr8YZQaZMuRgCDsJy+4=</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RA3/K32bdY+IIISlB98+zOatL11zpuiX/VznasRL/h4=</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+NoZLx1xqPdkoDIyqBqtv/ezsytqZZ5jGWcPU3lPvxg=</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W2Rq8NDaBXHJEcyzIVHtmpntiUBTcOmYrKCwom8jmWQ=</DigestValue>
      </Reference>
      <Reference URI="/xl/styles.xml?ContentType=application/vnd.openxmlformats-officedocument.spreadsheetml.styles+xml">
        <DigestMethod Algorithm="http://www.w3.org/2001/04/xmlenc#sha256"/>
        <DigestValue>bls/PSufINHqMZgjv85EDlLgOelxJUVfK5VxZvDGgOQ=</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/j+uHRJ5MwvZjZSrBmp6DWpXx9qJ4c5tXKWPKnroLgk=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0Pg12gImHZ3Ilpv5EvffZAkhhuQ+9aEw0DLqHmlwpoU=</DigestValue>
      </Reference>
      <Reference URI="/xl/worksheets/sheet10.xml?ContentType=application/vnd.openxmlformats-officedocument.spreadsheetml.worksheet+xml">
        <DigestMethod Algorithm="http://www.w3.org/2001/04/xmlenc#sha256"/>
        <DigestValue>I9w3iVPESW7anysfwao/V95UTqsFWgNedQ5X2t29pL0=</DigestValue>
      </Reference>
      <Reference URI="/xl/worksheets/sheet11.xml?ContentType=application/vnd.openxmlformats-officedocument.spreadsheetml.worksheet+xml">
        <DigestMethod Algorithm="http://www.w3.org/2001/04/xmlenc#sha256"/>
        <DigestValue>m2ZGXSgFSTLH7awXBx3RSSTikbB7pmPz7kCXkNvCMnA=</DigestValue>
      </Reference>
      <Reference URI="/xl/worksheets/sheet12.xml?ContentType=application/vnd.openxmlformats-officedocument.spreadsheetml.worksheet+xml">
        <DigestMethod Algorithm="http://www.w3.org/2001/04/xmlenc#sha256"/>
        <DigestValue>vi4BFb2NrxMjW8JXVKvYczNyYctR6lU9ch7Ld2CUwU4=</DigestValue>
      </Reference>
      <Reference URI="/xl/worksheets/sheet13.xml?ContentType=application/vnd.openxmlformats-officedocument.spreadsheetml.worksheet+xml">
        <DigestMethod Algorithm="http://www.w3.org/2001/04/xmlenc#sha256"/>
        <DigestValue>3aIFr5El/oC5+MmuYUYmic1iBHlb6SSXytMqU6gLbgg=</DigestValue>
      </Reference>
      <Reference URI="/xl/worksheets/sheet14.xml?ContentType=application/vnd.openxmlformats-officedocument.spreadsheetml.worksheet+xml">
        <DigestMethod Algorithm="http://www.w3.org/2001/04/xmlenc#sha256"/>
        <DigestValue>gyxNRmcO+7MgKO2n8Oo7Cd4DSYfYaUdirevJSe1Lov4=</DigestValue>
      </Reference>
      <Reference URI="/xl/worksheets/sheet15.xml?ContentType=application/vnd.openxmlformats-officedocument.spreadsheetml.worksheet+xml">
        <DigestMethod Algorithm="http://www.w3.org/2001/04/xmlenc#sha256"/>
        <DigestValue>7HET+bFC5IUCQ9UYuu0VR/ThNZXWnWbsUS+fJD0OoWg=</DigestValue>
      </Reference>
      <Reference URI="/xl/worksheets/sheet16.xml?ContentType=application/vnd.openxmlformats-officedocument.spreadsheetml.worksheet+xml">
        <DigestMethod Algorithm="http://www.w3.org/2001/04/xmlenc#sha256"/>
        <DigestValue>V/MvI+bdN7DSDmRErycS5+xVOInvcY7iBdCNo1pevLs=</DigestValue>
      </Reference>
      <Reference URI="/xl/worksheets/sheet17.xml?ContentType=application/vnd.openxmlformats-officedocument.spreadsheetml.worksheet+xml">
        <DigestMethod Algorithm="http://www.w3.org/2001/04/xmlenc#sha256"/>
        <DigestValue>TNDdM3+4qGzgDZxAVZazZVisGW/K2FNlxOOiBAdd/dk=</DigestValue>
      </Reference>
      <Reference URI="/xl/worksheets/sheet18.xml?ContentType=application/vnd.openxmlformats-officedocument.spreadsheetml.worksheet+xml">
        <DigestMethod Algorithm="http://www.w3.org/2001/04/xmlenc#sha256"/>
        <DigestValue>vJgIWN/BC+exCn7Q6DCTJ6pIrYR8Sdc6252z34WZH0s=</DigestValue>
      </Reference>
      <Reference URI="/xl/worksheets/sheet19.xml?ContentType=application/vnd.openxmlformats-officedocument.spreadsheetml.worksheet+xml">
        <DigestMethod Algorithm="http://www.w3.org/2001/04/xmlenc#sha256"/>
        <DigestValue>jaTOCfBOHGOvWC4+o9IZnCxvwwOVser8YCJ0fDJDn7o=</DigestValue>
      </Reference>
      <Reference URI="/xl/worksheets/sheet2.xml?ContentType=application/vnd.openxmlformats-officedocument.spreadsheetml.worksheet+xml">
        <DigestMethod Algorithm="http://www.w3.org/2001/04/xmlenc#sha256"/>
        <DigestValue>f8GUzp3kDRyZW2iAg4gbEAKoYbTE/quIlZi7XdMy9p8=</DigestValue>
      </Reference>
      <Reference URI="/xl/worksheets/sheet20.xml?ContentType=application/vnd.openxmlformats-officedocument.spreadsheetml.worksheet+xml">
        <DigestMethod Algorithm="http://www.w3.org/2001/04/xmlenc#sha256"/>
        <DigestValue>n8b0Nt+3Rs5udcPMLwsF5irgAWqAeN+uyAS1rwDplTU=</DigestValue>
      </Reference>
      <Reference URI="/xl/worksheets/sheet21.xml?ContentType=application/vnd.openxmlformats-officedocument.spreadsheetml.worksheet+xml">
        <DigestMethod Algorithm="http://www.w3.org/2001/04/xmlenc#sha256"/>
        <DigestValue>TVS9hIYR0d9jtpKbgrO+k1kT8U4CzDkvfMVUW7FyKlg=</DigestValue>
      </Reference>
      <Reference URI="/xl/worksheets/sheet22.xml?ContentType=application/vnd.openxmlformats-officedocument.spreadsheetml.worksheet+xml">
        <DigestMethod Algorithm="http://www.w3.org/2001/04/xmlenc#sha256"/>
        <DigestValue>molh57aHjwA0t7DxUjNGnc1YsT6nt8/n117/o+qbybk=</DigestValue>
      </Reference>
      <Reference URI="/xl/worksheets/sheet23.xml?ContentType=application/vnd.openxmlformats-officedocument.spreadsheetml.worksheet+xml">
        <DigestMethod Algorithm="http://www.w3.org/2001/04/xmlenc#sha256"/>
        <DigestValue>5FGWGEkRLNiWv9P17mP+dnrX0ez8Mks7UaZHL93KeWo=</DigestValue>
      </Reference>
      <Reference URI="/xl/worksheets/sheet24.xml?ContentType=application/vnd.openxmlformats-officedocument.spreadsheetml.worksheet+xml">
        <DigestMethod Algorithm="http://www.w3.org/2001/04/xmlenc#sha256"/>
        <DigestValue>Pytdkm6PtDp3LNPERCyjkFBWJjenduuToszE2eVmkUU=</DigestValue>
      </Reference>
      <Reference URI="/xl/worksheets/sheet25.xml?ContentType=application/vnd.openxmlformats-officedocument.spreadsheetml.worksheet+xml">
        <DigestMethod Algorithm="http://www.w3.org/2001/04/xmlenc#sha256"/>
        <DigestValue>sWh81MllK/Zx2yI6w8PxoxL+OQgqPqX23ixZK44JrcE=</DigestValue>
      </Reference>
      <Reference URI="/xl/worksheets/sheet26.xml?ContentType=application/vnd.openxmlformats-officedocument.spreadsheetml.worksheet+xml">
        <DigestMethod Algorithm="http://www.w3.org/2001/04/xmlenc#sha256"/>
        <DigestValue>aAPMF4u+u2k3Mwkrasw0ZQsr7f8r1b1VNLOoIZ+9gVY=</DigestValue>
      </Reference>
      <Reference URI="/xl/worksheets/sheet27.xml?ContentType=application/vnd.openxmlformats-officedocument.spreadsheetml.worksheet+xml">
        <DigestMethod Algorithm="http://www.w3.org/2001/04/xmlenc#sha256"/>
        <DigestValue>Y6bWVksjYRkytzlj1/ac+pMXU8kox/TzRobf6WDndQg=</DigestValue>
      </Reference>
      <Reference URI="/xl/worksheets/sheet28.xml?ContentType=application/vnd.openxmlformats-officedocument.spreadsheetml.worksheet+xml">
        <DigestMethod Algorithm="http://www.w3.org/2001/04/xmlenc#sha256"/>
        <DigestValue>FbaNiBp18EZ/FAwKxoVDKF00gbS8Itn9JXtQWnPr9RU=</DigestValue>
      </Reference>
      <Reference URI="/xl/worksheets/sheet29.xml?ContentType=application/vnd.openxmlformats-officedocument.spreadsheetml.worksheet+xml">
        <DigestMethod Algorithm="http://www.w3.org/2001/04/xmlenc#sha256"/>
        <DigestValue>bkYp1xONo8gWukNnOemHlxhCoRYDrY16T2h8f7/eHTA=</DigestValue>
      </Reference>
      <Reference URI="/xl/worksheets/sheet3.xml?ContentType=application/vnd.openxmlformats-officedocument.spreadsheetml.worksheet+xml">
        <DigestMethod Algorithm="http://www.w3.org/2001/04/xmlenc#sha256"/>
        <DigestValue>2tLofxj9AewPV1BHJA4ZEQNVwm7oAS7an7mpghLgLyk=</DigestValue>
      </Reference>
      <Reference URI="/xl/worksheets/sheet30.xml?ContentType=application/vnd.openxmlformats-officedocument.spreadsheetml.worksheet+xml">
        <DigestMethod Algorithm="http://www.w3.org/2001/04/xmlenc#sha256"/>
        <DigestValue>9Vivdfc51rciVuStWAxdQtgOv5UzjoQK7z+uoPfBkrA=</DigestValue>
      </Reference>
      <Reference URI="/xl/worksheets/sheet4.xml?ContentType=application/vnd.openxmlformats-officedocument.spreadsheetml.worksheet+xml">
        <DigestMethod Algorithm="http://www.w3.org/2001/04/xmlenc#sha256"/>
        <DigestValue>dEJqzSYbIZXorhflqP5+QkjbMGJvaab6nQN4AGiImfE=</DigestValue>
      </Reference>
      <Reference URI="/xl/worksheets/sheet5.xml?ContentType=application/vnd.openxmlformats-officedocument.spreadsheetml.worksheet+xml">
        <DigestMethod Algorithm="http://www.w3.org/2001/04/xmlenc#sha256"/>
        <DigestValue>emWHttaQS6cn7vBE05/2k/WHQ+u0nIAXw1/C0hjG3vA=</DigestValue>
      </Reference>
      <Reference URI="/xl/worksheets/sheet6.xml?ContentType=application/vnd.openxmlformats-officedocument.spreadsheetml.worksheet+xml">
        <DigestMethod Algorithm="http://www.w3.org/2001/04/xmlenc#sha256"/>
        <DigestValue>GyVAvoOAmNDeijiW9SbS6Kk3id3XSUm17A+dk2MEMes=</DigestValue>
      </Reference>
      <Reference URI="/xl/worksheets/sheet7.xml?ContentType=application/vnd.openxmlformats-officedocument.spreadsheetml.worksheet+xml">
        <DigestMethod Algorithm="http://www.w3.org/2001/04/xmlenc#sha256"/>
        <DigestValue>unbPuucWO/9J3se4RcO9BC60zXYmwPHS6pQCiyHhsB0=</DigestValue>
      </Reference>
      <Reference URI="/xl/worksheets/sheet8.xml?ContentType=application/vnd.openxmlformats-officedocument.spreadsheetml.worksheet+xml">
        <DigestMethod Algorithm="http://www.w3.org/2001/04/xmlenc#sha256"/>
        <DigestValue>ZqlyfviJiwQ5D+U33iPnXZXQLwHVa9CMEqKy0dphI6g=</DigestValue>
      </Reference>
      <Reference URI="/xl/worksheets/sheet9.xml?ContentType=application/vnd.openxmlformats-officedocument.spreadsheetml.worksheet+xml">
        <DigestMethod Algorithm="http://www.w3.org/2001/04/xmlenc#sha256"/>
        <DigestValue>2wTZ908Fx31tp+/ksuQsfJSiJgYZ/f6m/Z67sfmV8A0=</DigestValue>
      </Reference>
    </Manifest>
    <SignatureProperties>
      <SignatureProperty Id="idSignatureTime" Target="#idPackageSignature">
        <mdssi:SignatureTime xmlns:mdssi="http://schemas.openxmlformats.org/package/2006/digital-signature">
          <mdssi:Format>YYYY-MM-DDThh:mm:ssTZD</mdssi:Format>
          <mdssi:Value>2023-12-20T07:35:45Z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16.0.17029/26</OfficeVersion>
          <ApplicationVersion>16.0.17029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2023-12-20T07:35:45Z</xd:SigningTime>
          <xd:SigningCertificate>
            <xd:Cert>
              <xd:CertDigest>
                <DigestMethod Algorithm="http://www.w3.org/2001/04/xmlenc#sha256"/>
                <DigestValue>tUB6DMjBGql2CL97Koj71ecIm9MMyrCfPkfmiA4GHfk=</DigestValue>
              </xd:CertDigest>
              <xd:IssuerSerial>
                <X509IssuerName>CN=NBG Class 2 INT Sub CA, DC=nbg, DC=ge</X509IssuerName>
                <X509SerialNumber>192249052625779946554267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vt:i4>
      </vt:variant>
    </vt:vector>
  </HeadingPairs>
  <TitlesOfParts>
    <vt:vector size="31"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lpstr>Instruction!Print_Area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2023-12-20T07:25:50Z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MSIP_Label_78cbde42-0dd4-4942-9b1c-e23a1c4e5874_Enabled">
    <vt:lpwstr>true</vt:lpwstr>
  </property>
  <property fmtid="{D5CDD505-2E9C-101B-9397-08002B2CF9AE}" pid="8" name="MSIP_Label_78cbde42-0dd4-4942-9b1c-e23a1c4e5874_SetDate">
    <vt:lpwstr>2023-04-27T13:22:02Z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f50276d7-be79-4df1-8ad9-6d31bb96a2e7</vt:lpwstr>
  </property>
  <property fmtid="{D5CDD505-2E9C-101B-9397-08002B2CF9AE}" pid="13" name="MSIP_Label_78cbde42-0dd4-4942-9b1c-e23a1c4e5874_ContentBits">
    <vt:lpwstr>1</vt:lpwstr>
  </property>
</Properties>
</file>