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filterPrivacy="1" defaultThemeVersion="124226"/>
  <xr:revisionPtr revIDLastSave="0" documentId="13_ncr:1_{D0AD421C-16F0-4937-AFCF-0E423F524C8B}" xr6:coauthVersionLast="47" xr6:coauthVersionMax="47" xr10:uidLastSave="{00000000-0000-0000-0000-000000000000}"/>
  <bookViews>
    <workbookView xWindow="-120" yWindow="-120" windowWidth="29040" windowHeight="15720" tabRatio="919" activeTab="6" xr2:uid="{00000000-000D-0000-FFFF-FFFF00000000}"/>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12" l="1"/>
  <c r="B2" i="97" l="1"/>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D7" i="114" l="1"/>
  <c r="D10" i="114"/>
  <c r="D15" i="114" s="1"/>
  <c r="H7" i="113"/>
  <c r="H8" i="113"/>
  <c r="H9" i="113"/>
  <c r="H10" i="113"/>
  <c r="H11" i="113"/>
  <c r="H12" i="113"/>
  <c r="H13" i="113"/>
  <c r="H14" i="113"/>
  <c r="H15" i="113"/>
  <c r="H16" i="113"/>
  <c r="H17" i="113"/>
  <c r="H18" i="113"/>
  <c r="H19" i="113"/>
  <c r="H20" i="113"/>
  <c r="H21" i="113"/>
  <c r="H22" i="113"/>
  <c r="H23" i="113"/>
  <c r="H24" i="113"/>
  <c r="H25" i="113"/>
  <c r="H26" i="113"/>
  <c r="H27" i="113"/>
  <c r="H28" i="113"/>
  <c r="H29" i="113"/>
  <c r="H30" i="113"/>
  <c r="H31" i="113"/>
  <c r="H32" i="113"/>
  <c r="H33" i="113"/>
  <c r="C34" i="113"/>
  <c r="D34" i="113"/>
  <c r="E34" i="113"/>
  <c r="F34" i="113"/>
  <c r="G34" i="113"/>
  <c r="H8" i="112"/>
  <c r="H21" i="112" s="1"/>
  <c r="H9" i="112"/>
  <c r="H10" i="112"/>
  <c r="H11" i="112"/>
  <c r="H12" i="112"/>
  <c r="H13" i="112"/>
  <c r="H14" i="112"/>
  <c r="H15" i="112"/>
  <c r="H16" i="112"/>
  <c r="H17" i="112"/>
  <c r="H18" i="112"/>
  <c r="H19" i="112"/>
  <c r="H20" i="112"/>
  <c r="H22" i="112"/>
  <c r="H23" i="112"/>
  <c r="H34" i="113" l="1"/>
  <c r="E37" i="88"/>
  <c r="D37" i="88"/>
  <c r="C37" i="88"/>
  <c r="B1" i="97" l="1"/>
  <c r="B1" i="95" l="1"/>
  <c r="B1" i="92"/>
  <c r="B1" i="93"/>
  <c r="B1" i="64"/>
  <c r="B1" i="90"/>
  <c r="B1" i="69"/>
  <c r="B1" i="94"/>
  <c r="B1" i="89"/>
  <c r="B1" i="73"/>
  <c r="B1" i="88"/>
  <c r="B1" i="52"/>
  <c r="B1" i="86"/>
  <c r="G5" i="86"/>
  <c r="F5" i="86"/>
  <c r="E5" i="86"/>
  <c r="D5" i="86"/>
  <c r="G5" i="84"/>
  <c r="F5" i="84"/>
  <c r="E5" i="84"/>
  <c r="D5" i="84"/>
  <c r="C5" i="84"/>
  <c r="E6" i="86" l="1"/>
  <c r="E13" i="86" s="1"/>
  <c r="F6" i="86"/>
  <c r="F13" i="86" s="1"/>
  <c r="G6" i="86"/>
  <c r="G13" i="86" s="1"/>
  <c r="C21" i="94" l="1"/>
  <c r="C20" i="94"/>
  <c r="C19" i="94"/>
  <c r="B1" i="91" l="1"/>
  <c r="B1" i="84"/>
  <c r="D6" i="86" l="1"/>
  <c r="D13" i="86"/>
  <c r="C6" i="86" l="1"/>
  <c r="C13" i="86" s="1"/>
  <c r="D9" i="94" l="1"/>
  <c r="D21" i="94"/>
  <c r="D7" i="94"/>
  <c r="D19" i="94"/>
  <c r="D20" i="94"/>
  <c r="D8" i="94"/>
  <c r="N20" i="92"/>
  <c r="N19" i="92"/>
  <c r="E19" i="92"/>
  <c r="N18" i="92"/>
  <c r="E18" i="92"/>
  <c r="N17" i="92"/>
  <c r="E17" i="92"/>
  <c r="N16" i="92"/>
  <c r="E16" i="92"/>
  <c r="N15" i="92"/>
  <c r="N14" i="92" s="1"/>
  <c r="E15" i="92"/>
  <c r="M14" i="92"/>
  <c r="L14" i="92"/>
  <c r="K14" i="92"/>
  <c r="J14" i="92"/>
  <c r="I14" i="92"/>
  <c r="H14" i="92"/>
  <c r="G14" i="92"/>
  <c r="F14" i="92"/>
  <c r="E14" i="92"/>
  <c r="C14" i="92"/>
  <c r="N13" i="92"/>
  <c r="N12" i="92"/>
  <c r="E12" i="92"/>
  <c r="N11" i="92"/>
  <c r="E11" i="92"/>
  <c r="N10" i="92"/>
  <c r="E10" i="92"/>
  <c r="N9" i="92"/>
  <c r="E9" i="92"/>
  <c r="E7" i="92" s="1"/>
  <c r="N8" i="92"/>
  <c r="E8" i="92"/>
  <c r="M7" i="92"/>
  <c r="M21" i="92" s="1"/>
  <c r="L7" i="92"/>
  <c r="L21" i="92" s="1"/>
  <c r="K7" i="92"/>
  <c r="K21" i="92" s="1"/>
  <c r="J7" i="92"/>
  <c r="J21" i="92" s="1"/>
  <c r="I7" i="92"/>
  <c r="I21" i="92" s="1"/>
  <c r="H7" i="92"/>
  <c r="H21" i="92" s="1"/>
  <c r="G7" i="92"/>
  <c r="G21" i="92" s="1"/>
  <c r="F7" i="92"/>
  <c r="F21" i="92" s="1"/>
  <c r="C7" i="92"/>
  <c r="E21" i="92" l="1"/>
  <c r="N7" i="92"/>
  <c r="N21" i="92"/>
  <c r="C21" i="92"/>
  <c r="C5" i="73" l="1"/>
  <c r="C8" i="73" l="1"/>
  <c r="C13" i="73" s="1"/>
</calcChain>
</file>

<file path=xl/sharedStrings.xml><?xml version="1.0" encoding="utf-8"?>
<sst xmlns="http://schemas.openxmlformats.org/spreadsheetml/2006/main" count="1198" uniqueCount="737">
  <si>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</si>
  <si>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</si>
  <si>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</si>
  <si>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</si>
  <si>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</si>
  <si>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</si>
  <si>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</si>
  <si>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</si>
  <si>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</si>
  <si>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</si>
  <si>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</si>
  <si>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</si>
  <si>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</si>
  <si>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</si>
  <si>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</si>
  <si>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</si>
  <si>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</si>
  <si>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</si>
  <si>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</si>
  <si>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</si>
  <si>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</si>
  <si>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</si>
  <si>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</si>
  <si>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</si>
  <si>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</si>
  <si>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</si>
  <si>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</si>
  <si>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</si>
  <si>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</si>
  <si>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</si>
  <si>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</si>
  <si>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</si>
  <si>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</si>
  <si>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</si>
  <si>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</si>
  <si>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</si>
  <si>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</si>
  <si>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</si>
  <si>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</si>
  <si>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</si>
  <si>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</si>
  <si>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</si>
  <si>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</si>
  <si>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</si>
  <si>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</si>
  <si>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</si>
  <si>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</si>
  <si>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</si>
  <si>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</si>
  <si>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</si>
  <si>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</si>
  <si>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</si>
  <si>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</si>
  <si>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</si>
  <si>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</si>
  <si>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</si>
  <si>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</si>
  <si>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</si>
  <si>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</si>
  <si>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</si>
  <si>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</si>
  <si>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</si>
  <si>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</si>
  <si>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</si>
  <si>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</si>
  <si>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</si>
  <si>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</si>
  <si>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</si>
  <si>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</si>
  <si>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</si>
  <si>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</si>
  <si>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</si>
  <si>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</si>
  <si>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</si>
  <si>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</si>
  <si>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</si>
  <si>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</si>
  <si>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</si>
  <si>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</si>
  <si>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</si>
  <si>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</si>
  <si>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</si>
  <si>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</si>
  <si>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</si>
  <si>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</si>
  <si>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</si>
  <si>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</si>
  <si>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</si>
  <si>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</si>
  <si>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</si>
  <si>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</si>
  <si>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</si>
  <si>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</si>
  <si>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</si>
  <si>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</si>
  <si>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</si>
  <si>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</si>
  <si>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</si>
  <si>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</si>
  <si>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</si>
  <si>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</si>
  <si>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</si>
  <si>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</si>
  <si>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</si>
  <si>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</si>
  <si>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</si>
  <si>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</si>
  <si>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</si>
  <si>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</si>
  <si>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</si>
  <si>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</si>
  <si>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</si>
  <si>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</si>
  <si>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</si>
  <si>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</si>
  <si>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</si>
  <si>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</si>
  <si>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</si>
  <si>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</si>
  <si>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</si>
  <si>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</si>
  <si>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</si>
  <si>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</si>
  <si>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</si>
  <si>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</si>
  <si>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</si>
  <si>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</si>
  <si>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</si>
  <si>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</si>
  <si>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</si>
  <si>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</si>
  <si>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</si>
  <si>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</si>
  <si>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</si>
  <si>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</si>
  <si>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</si>
  <si>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</si>
  <si>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</si>
  <si>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</si>
  <si>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</si>
  <si>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</si>
  <si>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</si>
  <si>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</si>
  <si>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</si>
  <si>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</si>
  <si>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</si>
  <si>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</si>
  <si>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</si>
  <si>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</si>
  <si>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</si>
  <si>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</si>
  <si>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</si>
  <si>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</si>
  <si>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</si>
  <si>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</si>
  <si>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</si>
  <si>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</si>
  <si>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</si>
  <si>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</si>
  <si>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</si>
  <si>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</si>
  <si>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</si>
  <si>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</si>
  <si>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</si>
  <si>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</si>
  <si>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</si>
  <si>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</si>
  <si>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</si>
  <si>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</si>
  <si>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</si>
  <si>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</si>
  <si>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</si>
  <si>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</si>
  <si>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</si>
  <si>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</si>
  <si>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</si>
  <si>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</si>
  <si>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</si>
  <si>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</si>
  <si>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</si>
  <si>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</si>
  <si>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</si>
  <si>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</si>
  <si>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</si>
  <si>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</si>
  <si>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</si>
  <si>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</si>
  <si>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</si>
  <si>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</si>
  <si>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</si>
  <si>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</si>
  <si>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</si>
  <si>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</si>
  <si>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</si>
  <si>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</si>
  <si>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</si>
  <si>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</si>
  <si>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</si>
  <si>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</si>
  <si>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</si>
  <si>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</si>
  <si>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</si>
  <si>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</si>
  <si>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</si>
  <si>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</si>
  <si>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</si>
  <si>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</si>
  <si>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</si>
  <si>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</si>
  <si>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</si>
  <si>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</si>
  <si>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</si>
  <si>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</si>
  <si>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</si>
  <si>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</si>
  <si>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</si>
  <si>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</si>
  <si>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</si>
  <si>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</si>
  <si>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</si>
  <si>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</si>
  <si>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</si>
  <si>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</si>
  <si>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</si>
  <si>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</si>
  <si>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</si>
  <si>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</si>
  <si>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</si>
  <si>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</si>
  <si>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</si>
  <si>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</si>
  <si>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</si>
  <si>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</si>
  <si>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</si>
  <si>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</si>
  <si>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</si>
  <si>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</si>
  <si>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</si>
  <si>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</si>
  <si>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</si>
  <si>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</si>
  <si>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</si>
  <si>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</si>
  <si>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</si>
  <si>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</si>
  <si>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</si>
  <si>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</si>
  <si>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</si>
  <si>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</si>
  <si>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</si>
  <si>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</si>
  <si>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</si>
  <si>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</si>
  <si>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</si>
  <si>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</si>
  <si>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</si>
  <si>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</si>
  <si>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</si>
  <si>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</si>
  <si>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</si>
  <si>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</si>
  <si>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</si>
  <si>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</si>
  <si>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</si>
  <si>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</si>
  <si>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</si>
  <si>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</si>
  <si>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</si>
  <si>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</si>
  <si>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</si>
  <si>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</si>
  <si>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</si>
  <si>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</si>
  <si>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</si>
  <si>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</si>
  <si>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</si>
  <si>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</si>
  <si>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</si>
  <si>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</si>
  <si>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</si>
  <si>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</si>
  <si>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</si>
  <si>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</si>
  <si>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</si>
  <si>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</si>
  <si>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</si>
  <si>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</si>
  <si>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</si>
  <si>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</si>
  <si>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</si>
  <si>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</si>
  <si>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</si>
  <si>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</si>
  <si>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</si>
  <si>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</si>
  <si>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</si>
  <si>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</si>
  <si>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</si>
  <si>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</si>
  <si>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</si>
  <si>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</si>
  <si>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</si>
  <si>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</si>
  <si>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</si>
  <si>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</si>
  <si>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</si>
  <si>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</si>
  <si>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</si>
  <si>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</si>
  <si>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</si>
  <si>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</si>
  <si>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</si>
  <si>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</si>
  <si>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</si>
  <si>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</si>
  <si>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</si>
  <si>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</si>
  <si>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</si>
  <si>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</si>
  <si>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</si>
  <si>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</si>
  <si>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</si>
  <si>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</si>
  <si>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</si>
  <si>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</si>
  <si>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</si>
  <si>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</si>
  <si>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</si>
  <si>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</si>
  <si>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</si>
  <si>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</si>
  <si>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</si>
  <si>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</si>
  <si>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</si>
  <si>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</si>
  <si>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</si>
  <si>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</si>
  <si>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</si>
  <si>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</si>
  <si>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</si>
  <si>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</si>
  <si>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</si>
  <si>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</si>
  <si>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</si>
  <si>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</si>
  <si>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</si>
  <si>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</si>
  <si>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</si>
  <si>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</si>
  <si>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</si>
  <si>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</si>
  <si>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</si>
  <si>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</si>
  <si>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</si>
  <si>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</si>
  <si>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</si>
  <si>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</si>
  <si>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</si>
  <si>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</si>
  <si>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</si>
  <si>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</si>
  <si>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</si>
  <si>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</si>
  <si>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</si>
  <si>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</si>
  <si>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</si>
  <si>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</si>
  <si>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</si>
  <si>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</si>
  <si>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</si>
  <si>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</si>
  <si>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</si>
  <si>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</si>
  <si>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</si>
  <si>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</si>
  <si>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</si>
  <si>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</si>
  <si>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</si>
  <si>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</si>
  <si>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</si>
  <si>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</si>
  <si>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</si>
  <si>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</si>
  <si>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</si>
  <si>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</si>
  <si>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</si>
  <si>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</si>
  <si>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</si>
  <si>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</si>
  <si>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</si>
  <si>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</si>
  <si>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</si>
  <si>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</si>
  <si>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</si>
  <si>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</si>
  <si>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</si>
  <si>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</si>
  <si>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</si>
  <si>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</si>
  <si>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</si>
  <si>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</si>
  <si>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</si>
  <si>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</si>
  <si>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</si>
  <si>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</si>
  <si>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</si>
  <si>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</si>
  <si>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</si>
  <si>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</si>
  <si>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</si>
  <si>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</si>
  <si>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</si>
  <si>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</si>
  <si>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</si>
  <si>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</si>
  <si>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</si>
  <si>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</si>
  <si>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</si>
  <si>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</si>
  <si>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</si>
  <si>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</si>
  <si>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</si>
  <si>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</si>
  <si>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</si>
  <si>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</si>
  <si>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</si>
  <si>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</si>
  <si>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</si>
  <si>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</si>
  <si>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</si>
  <si>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</si>
  <si>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</si>
  <si>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</si>
  <si>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</si>
  <si>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</si>
  <si>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</si>
  <si>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</si>
  <si>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</si>
  <si>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</si>
  <si>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</si>
  <si>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</si>
  <si>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</si>
  <si>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</si>
  <si>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</si>
  <si>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</si>
  <si>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</si>
  <si>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</si>
  <si>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</si>
  <si>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</si>
  <si>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</si>
  <si>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</si>
  <si>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</si>
  <si>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</si>
  <si>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</si>
  <si>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</si>
  <si>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</si>
  <si>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</si>
  <si>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</si>
  <si>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</si>
  <si>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</si>
  <si>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</si>
  <si>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</si>
  <si>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</si>
  <si>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</si>
  <si>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</si>
  <si>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</si>
  <si>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</si>
  <si>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</si>
  <si>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</si>
  <si>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</si>
  <si>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</si>
  <si>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</si>
  <si>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</si>
  <si>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</si>
  <si>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</si>
  <si>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</si>
  <si>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</si>
  <si>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</si>
  <si>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</si>
  <si>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</si>
  <si>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</si>
  <si>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</si>
  <si>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</si>
  <si>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</si>
  <si>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</si>
  <si>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</si>
  <si>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</si>
  <si>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</si>
  <si>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</si>
  <si>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</si>
  <si>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</si>
  <si>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</si>
  <si>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</si>
  <si>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</si>
  <si>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</si>
  <si>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</si>
  <si>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</si>
  <si>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</si>
  <si>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</si>
  <si>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</si>
  <si>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</si>
  <si>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</si>
  <si>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</si>
  <si>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</si>
  <si>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</si>
  <si>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</si>
  <si>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</si>
  <si>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</si>
  <si>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</si>
  <si>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</si>
  <si>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</si>
  <si>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</si>
  <si>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</si>
  <si>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</si>
  <si>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</si>
  <si>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</si>
  <si>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</si>
  <si>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</si>
  <si>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</si>
  <si>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</si>
  <si>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</si>
  <si>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</si>
  <si>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</si>
  <si>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</si>
  <si>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</si>
  <si>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</si>
  <si>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</si>
  <si>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</si>
  <si>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</si>
  <si>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</si>
  <si>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</si>
  <si>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</si>
  <si>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</si>
  <si>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</si>
  <si>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</si>
  <si>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</si>
  <si>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</si>
  <si>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</si>
  <si>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</si>
  <si>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</si>
  <si>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</si>
  <si>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</si>
  <si>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</si>
  <si>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</si>
  <si>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</si>
  <si>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</si>
  <si>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</si>
  <si>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</si>
  <si>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</si>
  <si>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</si>
  <si>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</si>
  <si>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</si>
  <si>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</si>
  <si>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</si>
  <si>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</si>
  <si>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</si>
  <si>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</si>
  <si>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</si>
  <si>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</si>
  <si>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</si>
  <si>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</si>
  <si>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</si>
  <si>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</si>
  <si>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</si>
  <si>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</si>
  <si>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</si>
  <si>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</si>
  <si>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</si>
  <si>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</si>
  <si>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</si>
  <si>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</si>
  <si>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</si>
  <si>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</si>
  <si>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</si>
  <si>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</si>
  <si>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</si>
  <si>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</si>
  <si>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</si>
  <si>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</si>
  <si>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</si>
  <si>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</si>
  <si>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</si>
  <si>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</si>
  <si>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</si>
  <si>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</si>
  <si>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</si>
  <si>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</si>
  <si>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</si>
  <si>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</si>
  <si>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</si>
  <si>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</si>
  <si>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</si>
  <si>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</si>
  <si>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</si>
  <si>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</si>
  <si>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</si>
  <si>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</si>
  <si>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</si>
  <si>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</si>
  <si>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</si>
  <si>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</si>
  <si>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</si>
  <si>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</si>
  <si>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</si>
  <si>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</si>
  <si>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</si>
  <si>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</si>
  <si>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</si>
  <si>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</si>
  <si>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</si>
  <si>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</si>
  <si>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</si>
  <si>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</si>
  <si>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</si>
  <si>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</si>
  <si>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</si>
  <si>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</si>
  <si>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</si>
  <si>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</si>
  <si>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</si>
  <si>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</si>
  <si>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</si>
  <si>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</si>
  <si>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</si>
  <si>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</si>
  <si>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</si>
  <si>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</si>
  <si>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</si>
  <si>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</si>
  <si>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</si>
  <si>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</si>
  <si>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</si>
  <si>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</si>
  <si>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</si>
  <si>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</si>
  <si>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</si>
  <si>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</si>
  <si>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</si>
  <si>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</si>
  <si>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</si>
  <si>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</si>
  <si>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</si>
  <si>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</si>
  <si>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</si>
  <si>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</si>
  <si>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</si>
  <si>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</si>
  <si>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</si>
  <si>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</si>
  <si>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</si>
  <si>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</si>
  <si>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</si>
  <si>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</si>
  <si>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</si>
  <si>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</si>
  <si>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</si>
  <si>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</si>
  <si>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</si>
  <si>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</si>
  <si>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</si>
  <si>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</si>
  <si>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</si>
  <si>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</si>
  <si>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</si>
  <si>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</si>
  <si>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</si>
  <si>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</si>
  <si>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</si>
  <si>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</si>
  <si>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</si>
  <si>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</si>
  <si>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</si>
  <si>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</si>
  <si>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</si>
  <si>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</si>
  <si>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</si>
  <si>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</si>
  <si>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</si>
  <si>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</si>
  <si>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</si>
  <si>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</si>
  <si>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</si>
  <si>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</si>
  <si>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</si>
  <si>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</si>
  <si>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</si>
  <si>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</si>
  <si>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</si>
  <si>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</si>
  <si>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</si>
  <si>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</si>
  <si>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</si>
  <si>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</si>
  <si>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</si>
  <si>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</si>
  <si>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</si>
  <si>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</si>
  <si>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</si>
  <si>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</si>
  <si>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</si>
  <si>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</si>
  <si>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</si>
  <si>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</si>
  <si>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</si>
  <si>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</si>
  <si>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</si>
  <si>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</si>
  <si>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</si>
  <si>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</si>
  <si>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</si>
  <si>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Marcel Sebastian Zeitinger</t>
  </si>
  <si>
    <t>Non-Independent Chairperson</t>
  </si>
  <si>
    <t>Gian Marco Felice</t>
  </si>
  <si>
    <t>Non-Independent member</t>
  </si>
  <si>
    <t>Rainer Peter Ottenstein</t>
  </si>
  <si>
    <t>Independent member</t>
  </si>
  <si>
    <t xml:space="preserve">Sandrine Massiani </t>
  </si>
  <si>
    <t>Nino Dadunashvili</t>
  </si>
  <si>
    <t>Alex Matua</t>
  </si>
  <si>
    <t xml:space="preserve">Zeinab Lomashvili </t>
  </si>
  <si>
    <t>Elene Tsintsadze</t>
  </si>
  <si>
    <t xml:space="preserve">Director/ Finance,Administration,Correspondent Bankig and Centralized Back Office </t>
  </si>
  <si>
    <t>Ketevan Burduli</t>
  </si>
  <si>
    <t>Director/ Retail Banking, Digital Channel Development, Marketing, IT</t>
  </si>
  <si>
    <t xml:space="preserve">ProCredit Holding AG </t>
  </si>
  <si>
    <t>Zeitinger Invest GmbH</t>
  </si>
  <si>
    <t>KfW - Kreditanstalt für Wiederaufbau</t>
  </si>
  <si>
    <t>DOEN Participaties BV</t>
  </si>
  <si>
    <t>EBRD - European Bank for Reconstruction and Development</t>
  </si>
  <si>
    <t>TIAA-Teachers Insurance and Annuity Association</t>
  </si>
  <si>
    <t>JSC ProCredit Bank</t>
  </si>
  <si>
    <t>www.procreditbank.ge</t>
  </si>
  <si>
    <t>table 9  (Capital), N17</t>
  </si>
  <si>
    <t>table 9 (Capital), N10</t>
  </si>
  <si>
    <t/>
  </si>
  <si>
    <t>General Director/ Business clients, Treasury and Cash Management, Sustainable Development Department</t>
  </si>
  <si>
    <t>Director/ Credit risk, General risk Department, Legal, HR, Compliance and AML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</si>
</sst>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s>
  <fonts count="136">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i/>
      <sz val="10"/>
      <name val="Sylfaen"/>
      <family val="1"/>
    </font>
    <font>
      <b/>
      <sz val="11"/>
      <name val="Calibri"/>
      <family val="2"/>
      <scheme val="minor"/>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s>
  <borders count="13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theme="6" tint="-0.499984740745262"/>
      </left>
      <right style="thin">
        <color theme="6" tint="-0.499984740745262"/>
      </right>
      <top style="medium">
        <color indexed="64"/>
      </top>
      <bottom style="thin">
        <color theme="6" tint="-0.499984740745262"/>
      </bottom>
      <diagonal/>
    </border>
    <border>
      <left style="thin">
        <color theme="6" tint="-0.499984740745262"/>
      </left>
      <right style="medium">
        <color indexed="64"/>
      </right>
      <top style="medium">
        <color indexed="64"/>
      </top>
      <bottom style="thin">
        <color theme="6" tint="-0.499984740745262"/>
      </bottom>
      <diagonal/>
    </border>
  </borders>
  <cellStyleXfs count="2096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72" fontId="9" fillId="37" borderId="0"/>
    <xf numFmtId="173" fontId="9" fillId="37" borderId="0"/>
    <xf numFmtId="172" fontId="9" fillId="37" borderId="0"/>
    <xf numFmtId="0" fontId="10" fillId="38" borderId="0" applyNumberFormat="0" applyBorder="0" applyAlignment="0" applyProtection="0"/>
    <xf numFmtId="0" fontId="3" fillId="13"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0" fontId="15" fillId="39" borderId="0" applyNumberFormat="0" applyBorder="0" applyAlignment="0" applyProtection="0"/>
    <xf numFmtId="174" fontId="18"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5" fontId="20" fillId="0" borderId="0" applyFill="0" applyBorder="0" applyAlignment="0"/>
    <xf numFmtId="175" fontId="20"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6" fontId="20" fillId="0" borderId="0" applyFill="0" applyBorder="0" applyAlignment="0"/>
    <xf numFmtId="177" fontId="20" fillId="0" borderId="0" applyFill="0" applyBorder="0" applyAlignment="0"/>
    <xf numFmtId="178" fontId="20" fillId="0" borderId="0" applyFill="0" applyBorder="0" applyAlignment="0"/>
    <xf numFmtId="179"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3" fontId="23"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2" fillId="9" borderId="31"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0" fontId="21"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172" fontId="23" fillId="64" borderId="38" applyNumberFormat="0" applyAlignment="0" applyProtection="0"/>
    <xf numFmtId="173" fontId="23" fillId="64" borderId="38" applyNumberFormat="0" applyAlignment="0" applyProtection="0"/>
    <xf numFmtId="172" fontId="23" fillId="64" borderId="38" applyNumberFormat="0" applyAlignment="0" applyProtection="0"/>
    <xf numFmtId="0" fontId="21" fillId="64" borderId="38" applyNumberFormat="0" applyAlignment="0" applyProtection="0"/>
    <xf numFmtId="0" fontId="24" fillId="65" borderId="39" applyNumberFormat="0" applyAlignment="0" applyProtection="0"/>
    <xf numFmtId="0" fontId="25" fillId="10" borderId="34"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0" fontId="24"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0" fontId="25" fillId="10" borderId="34"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173" fontId="26" fillId="65" borderId="39" applyNumberFormat="0" applyAlignment="0" applyProtection="0"/>
    <xf numFmtId="172" fontId="26" fillId="65" borderId="39" applyNumberFormat="0" applyAlignment="0" applyProtection="0"/>
    <xf numFmtId="0" fontId="24" fillId="65"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8" fillId="0" borderId="0"/>
    <xf numFmtId="176" fontId="20"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4"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0" fontId="31" fillId="0" borderId="0" applyNumberFormat="0" applyFill="0" applyBorder="0" applyAlignment="0" applyProtection="0"/>
    <xf numFmtId="172" fontId="2" fillId="0" borderId="0"/>
    <xf numFmtId="0" fontId="2" fillId="0" borderId="0"/>
    <xf numFmtId="172"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0" applyNumberFormat="0" applyAlignment="0" applyProtection="0">
      <alignment horizontal="left" vertical="center"/>
    </xf>
    <xf numFmtId="0" fontId="37" fillId="0" borderId="30" applyNumberFormat="0" applyAlignment="0" applyProtection="0">
      <alignment horizontal="left" vertical="center"/>
    </xf>
    <xf numFmtId="172" fontId="37" fillId="0" borderId="30" applyNumberFormat="0" applyAlignment="0" applyProtection="0">
      <alignment horizontal="left" vertical="center"/>
    </xf>
    <xf numFmtId="0" fontId="37" fillId="0" borderId="9">
      <alignment horizontal="left" vertical="center"/>
    </xf>
    <xf numFmtId="0" fontId="37" fillId="0" borderId="9">
      <alignment horizontal="left" vertical="center"/>
    </xf>
    <xf numFmtId="172" fontId="37" fillId="0" borderId="9">
      <alignment horizontal="left" vertical="center"/>
    </xf>
    <xf numFmtId="0" fontId="38" fillId="0" borderId="41" applyNumberFormat="0" applyFill="0" applyAlignment="0" applyProtection="0"/>
    <xf numFmtId="173" fontId="38" fillId="0" borderId="41" applyNumberFormat="0" applyFill="0" applyAlignment="0" applyProtection="0"/>
    <xf numFmtId="0"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73" fontId="39" fillId="0" borderId="42" applyNumberFormat="0" applyFill="0" applyAlignment="0" applyProtection="0"/>
    <xf numFmtId="0"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73"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73" fontId="40" fillId="0" borderId="0" applyNumberFormat="0" applyFill="0" applyBorder="0" applyAlignment="0" applyProtection="0"/>
    <xf numFmtId="0"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0" fontId="40" fillId="0" borderId="0" applyNumberFormat="0" applyFill="0" applyBorder="0" applyAlignment="0" applyProtection="0"/>
    <xf numFmtId="37" fontId="41" fillId="0" borderId="0"/>
    <xf numFmtId="172" fontId="42" fillId="0" borderId="0"/>
    <xf numFmtId="0" fontId="42" fillId="0" borderId="0"/>
    <xf numFmtId="172" fontId="42" fillId="0" borderId="0"/>
    <xf numFmtId="172" fontId="37" fillId="0" borderId="0"/>
    <xf numFmtId="0" fontId="37" fillId="0" borderId="0"/>
    <xf numFmtId="172" fontId="37" fillId="0" borderId="0"/>
    <xf numFmtId="172" fontId="43" fillId="0" borderId="0"/>
    <xf numFmtId="0" fontId="43" fillId="0" borderId="0"/>
    <xf numFmtId="172" fontId="43" fillId="0" borderId="0"/>
    <xf numFmtId="172" fontId="44" fillId="0" borderId="0"/>
    <xf numFmtId="0" fontId="44" fillId="0" borderId="0"/>
    <xf numFmtId="172" fontId="44" fillId="0" borderId="0"/>
    <xf numFmtId="172" fontId="45" fillId="0" borderId="0"/>
    <xf numFmtId="0" fontId="45" fillId="0" borderId="0"/>
    <xf numFmtId="172" fontId="45" fillId="0" borderId="0"/>
    <xf numFmtId="172" fontId="46" fillId="0" borderId="0"/>
    <xf numFmtId="0" fontId="46" fillId="0" borderId="0"/>
    <xf numFmtId="172"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47" fillId="0" borderId="0" applyNumberFormat="0" applyFill="0" applyBorder="0" applyAlignment="0" applyProtection="0">
      <alignment vertical="top"/>
      <protection locked="0"/>
    </xf>
    <xf numFmtId="173" fontId="47" fillId="0" borderId="0" applyNumberFormat="0" applyFill="0" applyBorder="0" applyAlignment="0" applyProtection="0">
      <alignment vertical="top"/>
      <protection locked="0"/>
    </xf>
    <xf numFmtId="172" fontId="47" fillId="0" borderId="0" applyNumberFormat="0" applyFill="0" applyBorder="0" applyAlignment="0" applyProtection="0">
      <alignment vertical="top"/>
      <protection locked="0"/>
    </xf>
    <xf numFmtId="172" fontId="48" fillId="0" borderId="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3" fontId="51"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50" fillId="8" borderId="31"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0" fontId="49"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172" fontId="51" fillId="43" borderId="38" applyNumberFormat="0" applyAlignment="0" applyProtection="0"/>
    <xf numFmtId="173" fontId="51" fillId="43" borderId="38" applyNumberFormat="0" applyAlignment="0" applyProtection="0"/>
    <xf numFmtId="172" fontId="51" fillId="43" borderId="38" applyNumberFormat="0" applyAlignment="0" applyProtection="0"/>
    <xf numFmtId="0" fontId="49" fillId="43" borderId="38" applyNumberFormat="0" applyAlignment="0" applyProtection="0"/>
    <xf numFmtId="3" fontId="2" fillId="72" borderId="3" applyFont="0">
      <alignment horizontal="right" vertical="center"/>
      <protection locked="0"/>
    </xf>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0" fontId="52"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0" fontId="55" fillId="73" borderId="0" applyNumberFormat="0" applyBorder="0" applyAlignment="0" applyProtection="0"/>
    <xf numFmtId="1" fontId="58" fillId="0" borderId="0" applyProtection="0"/>
    <xf numFmtId="172" fontId="9" fillId="0" borderId="45"/>
    <xf numFmtId="173" fontId="9" fillId="0" borderId="45"/>
    <xf numFmtId="172"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59" fillId="0" borderId="0"/>
    <xf numFmtId="185" fontId="2"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0" fillId="0" borderId="0"/>
    <xf numFmtId="0" fontId="60" fillId="0" borderId="0"/>
    <xf numFmtId="0" fontId="59" fillId="0" borderId="0"/>
    <xf numFmtId="183" fontId="11" fillId="0" borderId="0"/>
    <xf numFmtId="183" fontId="2" fillId="0" borderId="0"/>
    <xf numFmtId="183" fontId="2" fillId="0" borderId="0"/>
    <xf numFmtId="0" fontId="2" fillId="0" borderId="0"/>
    <xf numFmtId="0" fontId="2"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11"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4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11" fillId="0" borderId="0"/>
    <xf numFmtId="0" fontId="11" fillId="0" borderId="0"/>
    <xf numFmtId="172"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72" fontId="11" fillId="0" borderId="0"/>
    <xf numFmtId="0" fontId="11" fillId="0" borderId="0"/>
    <xf numFmtId="0" fontId="1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0"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183" fontId="11" fillId="0" borderId="0"/>
    <xf numFmtId="183" fontId="11"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1" fillId="0" borderId="0"/>
    <xf numFmtId="183" fontId="11" fillId="0" borderId="0"/>
    <xf numFmtId="183" fontId="11" fillId="0" borderId="0"/>
    <xf numFmtId="183"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83"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1" fillId="0" borderId="0"/>
    <xf numFmtId="0" fontId="2" fillId="0" borderId="0"/>
    <xf numFmtId="0" fontId="10" fillId="0" borderId="0"/>
    <xf numFmtId="172" fontId="8" fillId="0" borderId="0"/>
    <xf numFmtId="0" fontId="2"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3" fontId="2" fillId="0" borderId="0"/>
    <xf numFmtId="0" fontId="11" fillId="0" borderId="0"/>
    <xf numFmtId="0" fontId="11" fillId="0" borderId="0"/>
    <xf numFmtId="172" fontId="8" fillId="0" borderId="0"/>
    <xf numFmtId="0" fontId="48" fillId="0" borderId="0"/>
    <xf numFmtId="0" fontId="2" fillId="0" borderId="0"/>
    <xf numFmtId="172" fontId="8" fillId="0" borderId="0"/>
    <xf numFmtId="0" fontId="1"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183" fontId="2" fillId="0" borderId="0"/>
    <xf numFmtId="0" fontId="2" fillId="0" borderId="0"/>
    <xf numFmtId="183" fontId="2" fillId="0" borderId="0"/>
    <xf numFmtId="0" fontId="2" fillId="0" borderId="0"/>
    <xf numFmtId="183"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183"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83" fontId="2"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3" fontId="9" fillId="0" borderId="0"/>
    <xf numFmtId="0" fontId="5"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83" fontId="5" fillId="0" borderId="0"/>
    <xf numFmtId="0" fontId="9" fillId="0" borderId="0"/>
    <xf numFmtId="183"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9" fillId="0" borderId="0"/>
    <xf numFmtId="183" fontId="5"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72" fontId="9" fillId="0" borderId="0"/>
    <xf numFmtId="0" fontId="59"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72" fontId="5" fillId="0" borderId="0"/>
    <xf numFmtId="0" fontId="59" fillId="0" borderId="0"/>
    <xf numFmtId="172"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83"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83"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183" fontId="9"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183" fontId="9" fillId="0" borderId="0"/>
    <xf numFmtId="183" fontId="9"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 fillId="0" borderId="0"/>
    <xf numFmtId="0" fontId="59" fillId="0" borderId="0"/>
    <xf numFmtId="172" fontId="27"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2"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3"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72"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63" fillId="0" borderId="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72"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172" fontId="2" fillId="0" borderId="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173"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0" borderId="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1" fillId="11" borderId="35"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10"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172"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64" fillId="0" borderId="0">
      <alignment horizontal="left"/>
    </xf>
    <xf numFmtId="0" fontId="2" fillId="0" borderId="0"/>
    <xf numFmtId="0" fontId="2" fillId="0" borderId="0"/>
    <xf numFmtId="172" fontId="2" fillId="0" borderId="0"/>
    <xf numFmtId="3" fontId="2" fillId="75" borderId="3" applyFont="0">
      <alignment horizontal="right" vertical="center"/>
      <protection locked="0"/>
    </xf>
    <xf numFmtId="172" fontId="65" fillId="0" borderId="0"/>
    <xf numFmtId="0" fontId="65" fillId="0" borderId="0"/>
    <xf numFmtId="172" fontId="65" fillId="0" borderId="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3" fontId="68"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7" fillId="9" borderId="32"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0" fontId="66"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172" fontId="68" fillId="64" borderId="47" applyNumberFormat="0" applyAlignment="0" applyProtection="0"/>
    <xf numFmtId="173" fontId="68" fillId="64" borderId="47" applyNumberFormat="0" applyAlignment="0" applyProtection="0"/>
    <xf numFmtId="172" fontId="68" fillId="64" borderId="47" applyNumberFormat="0" applyAlignment="0" applyProtection="0"/>
    <xf numFmtId="0" fontId="66" fillId="64" borderId="47" applyNumberFormat="0" applyAlignment="0" applyProtection="0"/>
    <xf numFmtId="0" fontId="8" fillId="0" borderId="0"/>
    <xf numFmtId="179" fontId="20" fillId="0" borderId="0" applyFont="0" applyFill="0" applyBorder="0" applyAlignment="0" applyProtection="0"/>
    <xf numFmtId="190"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xf numFmtId="0" fontId="2" fillId="0" borderId="0"/>
    <xf numFmtId="172" fontId="2" fillId="0" borderId="0"/>
    <xf numFmtId="191"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92" fontId="2" fillId="70" borderId="3" applyFont="0">
      <alignment horizontal="right" vertical="center"/>
    </xf>
    <xf numFmtId="0" fontId="71" fillId="0" borderId="0"/>
    <xf numFmtId="0" fontId="8" fillId="0" borderId="0"/>
    <xf numFmtId="0" fontId="72" fillId="0" borderId="0"/>
    <xf numFmtId="0" fontId="72" fillId="0" borderId="0"/>
    <xf numFmtId="172" fontId="8" fillId="0" borderId="0"/>
    <xf numFmtId="172"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93" fontId="20" fillId="0" borderId="0" applyFill="0" applyBorder="0" applyAlignment="0"/>
    <xf numFmtId="194" fontId="20" fillId="0" borderId="0" applyFill="0" applyBorder="0" applyAlignment="0"/>
    <xf numFmtId="0" fontId="75" fillId="0" borderId="0">
      <alignment horizontal="center" vertical="top"/>
    </xf>
    <xf numFmtId="0" fontId="76" fillId="0" borderId="0" applyNumberFormat="0" applyFill="0" applyBorder="0" applyAlignment="0" applyProtection="0"/>
    <xf numFmtId="173" fontId="76" fillId="0" borderId="0" applyNumberFormat="0" applyFill="0" applyBorder="0" applyAlignment="0" applyProtection="0"/>
    <xf numFmtId="0"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3"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8" fillId="0" borderId="49"/>
    <xf numFmtId="189" fontId="64"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9" fillId="0" borderId="0" applyFont="0" applyFill="0" applyBorder="0" applyAlignment="0" applyProtection="0"/>
    <xf numFmtId="196"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165" fontId="81" fillId="0" borderId="0" applyFont="0" applyFill="0" applyBorder="0" applyAlignment="0" applyProtection="0"/>
    <xf numFmtId="167"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166" fontId="81" fillId="0" borderId="0" applyFont="0" applyFill="0" applyBorder="0" applyAlignment="0" applyProtection="0"/>
    <xf numFmtId="168"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43" fontId="1" fillId="0" borderId="0" applyFont="0" applyFill="0" applyBorder="0" applyAlignment="0" applyProtection="0"/>
    <xf numFmtId="0" fontId="122" fillId="0" borderId="0"/>
  </cellStyleXfs>
  <cellXfs count="787">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vertical="center" wrapText="1"/>
    </xf>
    <xf numFmtId="0" fontId="2" fillId="0" borderId="18" xfId="0" applyFont="1" applyBorder="1" applyAlignment="1">
      <alignment horizontal="center" vertical="center" wrapText="1"/>
    </xf>
    <xf numFmtId="0" fontId="2" fillId="0" borderId="3" xfId="0" applyFont="1" applyBorder="1" applyAlignment="1">
      <alignment vertical="center" wrapText="1"/>
    </xf>
    <xf numFmtId="197" fontId="2" fillId="0" borderId="3" xfId="0" applyNumberFormat="1" applyFont="1" applyBorder="1" applyAlignment="1" applyProtection="1">
      <alignment vertical="center" wrapText="1"/>
      <protection locked="0"/>
    </xf>
    <xf numFmtId="197" fontId="84" fillId="0" borderId="3" xfId="0" applyNumberFormat="1" applyFont="1" applyBorder="1" applyAlignment="1" applyProtection="1">
      <alignment vertical="center" wrapText="1"/>
      <protection locked="0"/>
    </xf>
    <xf numFmtId="197" fontId="84" fillId="0" borderId="19" xfId="0" applyNumberFormat="1" applyFont="1" applyBorder="1" applyAlignment="1" applyProtection="1">
      <alignment vertical="center" wrapText="1"/>
      <protection locked="0"/>
    </xf>
    <xf numFmtId="197" fontId="2" fillId="2" borderId="3" xfId="0" applyNumberFormat="1" applyFont="1" applyFill="1" applyBorder="1" applyAlignment="1" applyProtection="1">
      <alignment vertical="center"/>
      <protection locked="0"/>
    </xf>
    <xf numFmtId="197" fontId="87" fillId="2" borderId="3" xfId="0" applyNumberFormat="1" applyFont="1" applyFill="1" applyBorder="1" applyAlignment="1" applyProtection="1">
      <alignment vertical="center"/>
      <protection locked="0"/>
    </xf>
    <xf numFmtId="197" fontId="87" fillId="2" borderId="19" xfId="0" applyNumberFormat="1" applyFont="1" applyFill="1" applyBorder="1" applyAlignment="1" applyProtection="1">
      <alignment vertical="center"/>
      <protection locked="0"/>
    </xf>
    <xf numFmtId="0" fontId="2" fillId="0" borderId="0" xfId="0" applyFont="1" applyAlignment="1">
      <alignment horizontal="right"/>
    </xf>
    <xf numFmtId="0" fontId="89" fillId="0" borderId="0" xfId="0" applyFont="1"/>
    <xf numFmtId="0" fontId="46" fillId="0" borderId="0" xfId="0" applyFont="1" applyAlignment="1" applyProtection="1">
      <alignment horizontal="right"/>
      <protection locked="0"/>
    </xf>
    <xf numFmtId="0" fontId="2" fillId="0" borderId="3" xfId="0" applyFont="1" applyBorder="1" applyAlignment="1">
      <alignment horizontal="center" vertical="center" wrapText="1"/>
    </xf>
    <xf numFmtId="0" fontId="46" fillId="0" borderId="0" xfId="0" applyFont="1" applyAlignment="1">
      <alignment horizontal="center"/>
    </xf>
    <xf numFmtId="0" fontId="84" fillId="0" borderId="18" xfId="0" applyFont="1" applyBorder="1" applyAlignment="1">
      <alignment horizontal="center" vertical="center" wrapText="1"/>
    </xf>
    <xf numFmtId="0" fontId="84" fillId="0" borderId="3" xfId="0" applyFont="1" applyBorder="1" applyAlignment="1">
      <alignment vertical="center" wrapText="1"/>
    </xf>
    <xf numFmtId="0" fontId="84" fillId="0" borderId="21" xfId="0" applyFont="1" applyBorder="1" applyAlignment="1">
      <alignment horizontal="center" vertical="center" wrapText="1"/>
    </xf>
    <xf numFmtId="0" fontId="86" fillId="0" borderId="22" xfId="0" applyFont="1" applyBorder="1" applyAlignment="1">
      <alignment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45" fillId="0" borderId="0" xfId="0" applyFont="1" applyAlignment="1">
      <alignment horizontal="center" vertical="center" wrapText="1"/>
    </xf>
    <xf numFmtId="0" fontId="2" fillId="0" borderId="0" xfId="0" applyFont="1" applyAlignment="1">
      <alignment horizontal="right" wrapText="1"/>
    </xf>
    <xf numFmtId="0" fontId="2" fillId="0" borderId="15" xfId="0" applyFont="1" applyBorder="1"/>
    <xf numFmtId="0" fontId="2" fillId="0" borderId="18" xfId="0" applyFont="1" applyBorder="1" applyAlignment="1">
      <alignment vertical="center"/>
    </xf>
    <xf numFmtId="0" fontId="2" fillId="0" borderId="8" xfId="0" applyFont="1" applyBorder="1" applyAlignment="1">
      <alignment wrapText="1"/>
    </xf>
    <xf numFmtId="0" fontId="84" fillId="0" borderId="20" xfId="0" applyFont="1" applyBorder="1"/>
    <xf numFmtId="0" fontId="85" fillId="0" borderId="0" xfId="0" applyFont="1" applyAlignment="1">
      <alignment wrapText="1"/>
    </xf>
    <xf numFmtId="0" fontId="2" fillId="0" borderId="20" xfId="0" applyFont="1" applyBorder="1"/>
    <xf numFmtId="0" fontId="2" fillId="0" borderId="20" xfId="0" applyFont="1" applyBorder="1" applyAlignment="1">
      <alignment wrapText="1"/>
    </xf>
    <xf numFmtId="0" fontId="2" fillId="0" borderId="21" xfId="0" applyFont="1" applyBorder="1"/>
    <xf numFmtId="0" fontId="2" fillId="0" borderId="24" xfId="0" applyFont="1" applyBorder="1" applyAlignment="1">
      <alignment wrapText="1"/>
    </xf>
    <xf numFmtId="0" fontId="84" fillId="0" borderId="37" xfId="0" applyFont="1" applyBorder="1"/>
    <xf numFmtId="0" fontId="46" fillId="0" borderId="0" xfId="11" applyFont="1" applyAlignment="1">
      <alignment horizontal="right"/>
    </xf>
    <xf numFmtId="0" fontId="45" fillId="0" borderId="16" xfId="11" applyFont="1" applyBorder="1" applyAlignment="1">
      <alignment horizontal="center" vertical="center"/>
    </xf>
    <xf numFmtId="0" fontId="45" fillId="0" borderId="17" xfId="11" applyFont="1" applyBorder="1" applyAlignment="1">
      <alignment horizontal="center" vertical="center"/>
    </xf>
    <xf numFmtId="0" fontId="2" fillId="0" borderId="0" xfId="11" applyAlignment="1">
      <alignment vertical="center"/>
    </xf>
    <xf numFmtId="0" fontId="85" fillId="0" borderId="3" xfId="0" applyFont="1" applyBorder="1"/>
    <xf numFmtId="0" fontId="84" fillId="0" borderId="0" xfId="0" applyFont="1" applyAlignment="1">
      <alignment vertical="center"/>
    </xf>
    <xf numFmtId="0" fontId="84" fillId="0" borderId="18" xfId="0" applyFont="1" applyBorder="1" applyAlignment="1">
      <alignment horizontal="center" vertical="center"/>
    </xf>
    <xf numFmtId="0" fontId="84" fillId="0" borderId="11" xfId="0" applyFont="1" applyBorder="1" applyAlignment="1">
      <alignment wrapText="1"/>
    </xf>
    <xf numFmtId="0" fontId="84" fillId="0" borderId="0" xfId="0" applyFont="1" applyAlignment="1">
      <alignment horizontal="center" vertical="center"/>
    </xf>
    <xf numFmtId="0" fontId="2" fillId="0" borderId="15" xfId="9" applyFont="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9" fontId="2" fillId="3" borderId="17" xfId="2" applyNumberFormat="1" applyFont="1" applyFill="1" applyBorder="1" applyAlignment="1" applyProtection="1">
      <alignment horizontal="center" vertical="center"/>
      <protection locked="0"/>
    </xf>
    <xf numFmtId="0" fontId="2" fillId="0" borderId="18" xfId="9" applyFont="1" applyBorder="1" applyAlignment="1" applyProtection="1">
      <alignment horizontal="center" vertical="center"/>
      <protection locked="0"/>
    </xf>
    <xf numFmtId="0" fontId="86" fillId="36" borderId="3" xfId="0" applyFont="1" applyFill="1" applyBorder="1" applyAlignment="1">
      <alignment horizontal="left" vertical="top" wrapText="1"/>
    </xf>
    <xf numFmtId="197" fontId="2" fillId="36" borderId="19"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7" fontId="2" fillId="3" borderId="19"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7" fontId="2" fillId="36" borderId="19"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7" fontId="2" fillId="3"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6" borderId="3" xfId="2" applyNumberFormat="1" applyFont="1" applyFill="1" applyBorder="1" applyAlignment="1" applyProtection="1">
      <alignment horizontal="left" vertical="top" wrapText="1"/>
    </xf>
    <xf numFmtId="0" fontId="2" fillId="0" borderId="18"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7" fontId="2" fillId="36"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2" xfId="13" applyFont="1" applyFill="1" applyBorder="1" applyAlignment="1" applyProtection="1">
      <alignment vertical="center" wrapText="1"/>
      <protection locked="0"/>
    </xf>
    <xf numFmtId="197" fontId="2" fillId="36" borderId="23" xfId="2" applyNumberFormat="1" applyFont="1" applyFill="1" applyBorder="1" applyAlignment="1" applyProtection="1">
      <alignment vertical="top" wrapText="1"/>
    </xf>
    <xf numFmtId="0" fontId="45" fillId="0" borderId="0" xfId="11" applyFont="1"/>
    <xf numFmtId="0" fontId="84" fillId="0" borderId="4" xfId="0" applyFont="1" applyBorder="1" applyAlignment="1">
      <alignment horizontal="center" vertical="center" wrapText="1"/>
    </xf>
    <xf numFmtId="0" fontId="84" fillId="0" borderId="58" xfId="0" applyFont="1" applyBorder="1" applyAlignment="1">
      <alignment horizontal="center" vertical="center" wrapText="1"/>
    </xf>
    <xf numFmtId="0" fontId="84" fillId="0" borderId="6" xfId="0" applyFont="1" applyBorder="1" applyAlignment="1">
      <alignment horizontal="center" vertical="center" wrapText="1"/>
    </xf>
    <xf numFmtId="171" fontId="85" fillId="0" borderId="0" xfId="0" applyNumberFormat="1" applyFont="1" applyAlignment="1">
      <alignment horizontal="center"/>
    </xf>
    <xf numFmtId="171" fontId="84" fillId="0" borderId="57" xfId="0" applyNumberFormat="1" applyFont="1" applyBorder="1" applyAlignment="1">
      <alignment horizontal="center"/>
    </xf>
    <xf numFmtId="171" fontId="84" fillId="0" borderId="59" xfId="0" applyNumberFormat="1" applyFont="1" applyBorder="1" applyAlignment="1">
      <alignment horizontal="center"/>
    </xf>
    <xf numFmtId="171" fontId="84" fillId="0" borderId="60" xfId="0" applyNumberFormat="1" applyFont="1" applyBorder="1" applyAlignment="1">
      <alignment horizontal="center"/>
    </xf>
    <xf numFmtId="0" fontId="84" fillId="0" borderId="18" xfId="0" applyFont="1" applyBorder="1" applyAlignment="1">
      <alignment vertical="center"/>
    </xf>
    <xf numFmtId="0" fontId="2" fillId="3" borderId="21" xfId="9" applyFont="1" applyFill="1" applyBorder="1" applyAlignment="1" applyProtection="1">
      <alignment horizontal="left" vertical="center"/>
      <protection locked="0"/>
    </xf>
    <xf numFmtId="0" fontId="45" fillId="3" borderId="22" xfId="16" applyFont="1" applyFill="1" applyBorder="1" applyProtection="1">
      <protection locked="0"/>
    </xf>
    <xf numFmtId="0" fontId="86" fillId="0" borderId="0" xfId="0" applyFont="1" applyAlignment="1">
      <alignment horizontal="center"/>
    </xf>
    <xf numFmtId="0" fontId="84" fillId="0" borderId="15" xfId="0" applyFont="1" applyBorder="1"/>
    <xf numFmtId="0" fontId="84" fillId="0" borderId="17" xfId="0" applyFont="1" applyBorder="1"/>
    <xf numFmtId="0" fontId="84" fillId="0" borderId="19" xfId="0" applyFont="1" applyBorder="1" applyAlignment="1">
      <alignment horizontal="center" vertical="center"/>
    </xf>
    <xf numFmtId="169" fontId="2" fillId="3" borderId="18" xfId="1" applyNumberFormat="1" applyFont="1" applyFill="1" applyBorder="1" applyAlignment="1" applyProtection="1">
      <alignment horizontal="center" vertical="center" wrapText="1"/>
      <protection locked="0"/>
    </xf>
    <xf numFmtId="169" fontId="2" fillId="3" borderId="3" xfId="1" applyNumberFormat="1" applyFont="1" applyFill="1" applyBorder="1" applyAlignment="1" applyProtection="1">
      <alignment horizontal="center" vertical="center" wrapText="1"/>
      <protection locked="0"/>
    </xf>
    <xf numFmtId="169" fontId="2" fillId="3" borderId="19" xfId="1" applyNumberFormat="1" applyFont="1" applyFill="1" applyBorder="1" applyAlignment="1" applyProtection="1">
      <alignment horizontal="center" vertical="center" wrapText="1"/>
      <protection locked="0"/>
    </xf>
    <xf numFmtId="0" fontId="2" fillId="3" borderId="18" xfId="5" applyFill="1" applyBorder="1" applyAlignment="1" applyProtection="1">
      <alignment horizontal="right" vertical="center"/>
      <protection locked="0"/>
    </xf>
    <xf numFmtId="197" fontId="84" fillId="0" borderId="19" xfId="0" applyNumberFormat="1" applyFont="1" applyBorder="1"/>
    <xf numFmtId="0" fontId="45" fillId="3" borderId="23" xfId="16" applyFont="1" applyFill="1" applyBorder="1" applyProtection="1">
      <protection locked="0"/>
    </xf>
    <xf numFmtId="0" fontId="84" fillId="0" borderId="16" xfId="0" applyFont="1" applyBorder="1"/>
    <xf numFmtId="0" fontId="89" fillId="0" borderId="0" xfId="0" applyFont="1" applyAlignment="1">
      <alignment wrapText="1"/>
    </xf>
    <xf numFmtId="0" fontId="84" fillId="0" borderId="18" xfId="0" applyFont="1" applyBorder="1"/>
    <xf numFmtId="0" fontId="84" fillId="0" borderId="3" xfId="0" applyFont="1" applyBorder="1"/>
    <xf numFmtId="0" fontId="84" fillId="0" borderId="61" xfId="0" applyFont="1" applyBorder="1" applyAlignment="1">
      <alignment wrapText="1"/>
    </xf>
    <xf numFmtId="0" fontId="84" fillId="0" borderId="21" xfId="0" applyFont="1" applyBorder="1"/>
    <xf numFmtId="0" fontId="86" fillId="0" borderId="22" xfId="0" applyFont="1" applyBorder="1"/>
    <xf numFmtId="197" fontId="45" fillId="36" borderId="22" xfId="16" applyNumberFormat="1" applyFont="1" applyFill="1" applyBorder="1" applyProtection="1">
      <protection locked="0"/>
    </xf>
    <xf numFmtId="0" fontId="84" fillId="0" borderId="53" xfId="0" applyFont="1" applyBorder="1" applyAlignment="1">
      <alignment horizontal="center"/>
    </xf>
    <xf numFmtId="0" fontId="84" fillId="0" borderId="54" xfId="0" applyFont="1" applyBorder="1" applyAlignment="1">
      <alignment horizontal="center"/>
    </xf>
    <xf numFmtId="0" fontId="84" fillId="0" borderId="16" xfId="0" applyFont="1" applyBorder="1" applyAlignment="1">
      <alignment horizontal="center"/>
    </xf>
    <xf numFmtId="0" fontId="84" fillId="0" borderId="17" xfId="0" applyFont="1" applyBorder="1" applyAlignment="1">
      <alignment horizontal="center"/>
    </xf>
    <xf numFmtId="0" fontId="89" fillId="0" borderId="0" xfId="0" applyFont="1" applyAlignment="1">
      <alignment horizontal="center"/>
    </xf>
    <xf numFmtId="0" fontId="2" fillId="3" borderId="18" xfId="5" applyFill="1" applyBorder="1" applyAlignment="1" applyProtection="1">
      <alignment horizontal="left" vertical="center"/>
      <protection locked="0"/>
    </xf>
    <xf numFmtId="0" fontId="2" fillId="3" borderId="3" xfId="5" applyFill="1" applyBorder="1" applyProtection="1">
      <protection locked="0"/>
    </xf>
    <xf numFmtId="0" fontId="2" fillId="0" borderId="3" xfId="13" applyFont="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ill="1" applyBorder="1" applyAlignment="1" applyProtection="1">
      <alignment horizontal="center" vertical="center"/>
      <protection locked="0"/>
    </xf>
    <xf numFmtId="0" fontId="91" fillId="3" borderId="3" xfId="11" applyFont="1" applyFill="1" applyBorder="1" applyAlignment="1">
      <alignment horizontal="left" vertical="center"/>
    </xf>
    <xf numFmtId="0" fontId="90" fillId="3" borderId="3" xfId="11" applyFont="1" applyFill="1" applyBorder="1" applyAlignment="1">
      <alignment wrapText="1"/>
    </xf>
    <xf numFmtId="197" fontId="2" fillId="36" borderId="3" xfId="5" applyNumberFormat="1" applyFill="1" applyBorder="1" applyProtection="1">
      <protection locked="0"/>
    </xf>
    <xf numFmtId="197" fontId="2" fillId="36" borderId="3" xfId="1" applyNumberFormat="1" applyFont="1" applyFill="1" applyBorder="1" applyProtection="1">
      <protection locked="0"/>
    </xf>
    <xf numFmtId="197" fontId="2" fillId="3" borderId="3" xfId="5" applyNumberFormat="1" applyFill="1" applyBorder="1" applyProtection="1">
      <protection locked="0"/>
    </xf>
    <xf numFmtId="3" fontId="2" fillId="36" borderId="19" xfId="5" applyNumberFormat="1" applyFill="1" applyBorder="1" applyProtection="1">
      <protection locked="0"/>
    </xf>
    <xf numFmtId="0" fontId="91" fillId="3" borderId="3" xfId="11" applyFont="1" applyFill="1" applyBorder="1" applyAlignment="1">
      <alignment horizontal="left" vertical="center" wrapText="1"/>
    </xf>
    <xf numFmtId="170" fontId="2" fillId="3" borderId="3" xfId="8" applyNumberFormat="1" applyFont="1" applyFill="1" applyBorder="1" applyAlignment="1" applyProtection="1">
      <alignment horizontal="right" wrapText="1"/>
      <protection locked="0"/>
    </xf>
    <xf numFmtId="0" fontId="91" fillId="0" borderId="3" xfId="11" applyFont="1" applyBorder="1" applyAlignment="1">
      <alignment horizontal="left" vertical="center" wrapText="1"/>
    </xf>
    <xf numFmtId="170" fontId="2" fillId="4" borderId="3" xfId="8" applyNumberFormat="1" applyFont="1" applyFill="1" applyBorder="1" applyAlignment="1" applyProtection="1">
      <alignment horizontal="right" wrapText="1"/>
      <protection locked="0"/>
    </xf>
    <xf numFmtId="0" fontId="90" fillId="0" borderId="3" xfId="11" applyFont="1" applyBorder="1" applyAlignment="1">
      <alignment wrapText="1"/>
    </xf>
    <xf numFmtId="197" fontId="2" fillId="0" borderId="3" xfId="1" applyNumberFormat="1" applyFont="1" applyFill="1" applyBorder="1" applyProtection="1">
      <protection locked="0"/>
    </xf>
    <xf numFmtId="0" fontId="91" fillId="3" borderId="3" xfId="9" applyFont="1" applyFill="1" applyBorder="1" applyAlignment="1" applyProtection="1">
      <alignment horizontal="left" vertical="center"/>
      <protection locked="0"/>
    </xf>
    <xf numFmtId="0" fontId="90" fillId="3" borderId="3" xfId="20961" applyFont="1" applyFill="1" applyBorder="1"/>
    <xf numFmtId="3" fontId="45" fillId="36" borderId="22" xfId="16" applyNumberFormat="1" applyFont="1" applyFill="1" applyBorder="1" applyProtection="1">
      <protection locked="0"/>
    </xf>
    <xf numFmtId="197" fontId="45" fillId="36" borderId="22" xfId="1" applyNumberFormat="1" applyFont="1" applyFill="1" applyBorder="1" applyAlignment="1" applyProtection="1">
      <protection locked="0"/>
    </xf>
    <xf numFmtId="197" fontId="2" fillId="3" borderId="22" xfId="5" applyNumberFormat="1" applyFill="1" applyBorder="1" applyProtection="1">
      <protection locked="0"/>
    </xf>
    <xf numFmtId="169" fontId="45" fillId="36" borderId="23" xfId="1" applyNumberFormat="1" applyFont="1" applyFill="1" applyBorder="1" applyAlignment="1" applyProtection="1">
      <protection locked="0"/>
    </xf>
    <xf numFmtId="197" fontId="84" fillId="0" borderId="0" xfId="0" applyNumberFormat="1" applyFont="1"/>
    <xf numFmtId="0" fontId="45" fillId="0" borderId="25" xfId="0" applyFont="1" applyBorder="1" applyAlignment="1">
      <alignment vertical="center" wrapText="1"/>
    </xf>
    <xf numFmtId="0" fontId="90"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2"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2" xfId="0" applyFont="1" applyBorder="1" applyAlignment="1">
      <alignment vertical="center" wrapText="1"/>
    </xf>
    <xf numFmtId="0" fontId="2" fillId="0" borderId="15" xfId="11" applyBorder="1" applyAlignment="1">
      <alignment vertical="center"/>
    </xf>
    <xf numFmtId="0" fontId="2" fillId="0" borderId="16" xfId="11" applyBorder="1" applyAlignment="1">
      <alignment vertical="center"/>
    </xf>
    <xf numFmtId="197" fontId="86" fillId="36" borderId="22" xfId="0" applyNumberFormat="1" applyFont="1" applyFill="1" applyBorder="1" applyAlignment="1">
      <alignment horizontal="center" vertical="center"/>
    </xf>
    <xf numFmtId="0" fontId="84" fillId="0" borderId="3" xfId="0" applyFont="1" applyBorder="1" applyAlignment="1">
      <alignment wrapText="1"/>
    </xf>
    <xf numFmtId="0" fontId="86" fillId="36" borderId="3" xfId="0" applyFont="1" applyFill="1" applyBorder="1" applyAlignment="1">
      <alignment wrapText="1"/>
    </xf>
    <xf numFmtId="0" fontId="86" fillId="36" borderId="22" xfId="0" applyFont="1" applyFill="1" applyBorder="1" applyAlignment="1">
      <alignment wrapText="1"/>
    </xf>
    <xf numFmtId="0" fontId="84" fillId="0" borderId="15" xfId="0" applyFont="1" applyBorder="1" applyAlignment="1">
      <alignment horizontal="center" vertical="center"/>
    </xf>
    <xf numFmtId="197" fontId="84" fillId="36" borderId="17" xfId="0" applyNumberFormat="1" applyFont="1" applyFill="1" applyBorder="1" applyAlignment="1">
      <alignment horizontal="center" vertical="center"/>
    </xf>
    <xf numFmtId="197" fontId="84" fillId="0" borderId="19" xfId="0" applyNumberFormat="1" applyFont="1" applyBorder="1" applyAlignment="1">
      <alignment wrapText="1"/>
    </xf>
    <xf numFmtId="197" fontId="84" fillId="36" borderId="19" xfId="0" applyNumberFormat="1" applyFont="1" applyFill="1" applyBorder="1" applyAlignment="1">
      <alignment horizontal="center" vertical="center" wrapText="1"/>
    </xf>
    <xf numFmtId="197" fontId="84" fillId="36" borderId="23" xfId="0" applyNumberFormat="1" applyFont="1" applyFill="1" applyBorder="1" applyAlignment="1">
      <alignment horizontal="center" vertical="center" wrapText="1"/>
    </xf>
    <xf numFmtId="0" fontId="45" fillId="0" borderId="0" xfId="11" applyFont="1" applyAlignment="1">
      <alignment horizontal="center"/>
    </xf>
    <xf numFmtId="0" fontId="2" fillId="3" borderId="3" xfId="11" applyFill="1" applyBorder="1" applyAlignment="1">
      <alignment horizontal="center" vertical="center" wrapText="1"/>
    </xf>
    <xf numFmtId="0" fontId="45" fillId="0" borderId="0" xfId="8" applyFont="1" applyAlignment="1" applyProtection="1">
      <alignment horizontal="center" vertical="center"/>
      <protection locked="0"/>
    </xf>
    <xf numFmtId="169" fontId="2" fillId="0" borderId="3" xfId="1" applyNumberFormat="1" applyFont="1" applyFill="1" applyBorder="1" applyAlignment="1" applyProtection="1">
      <alignment horizontal="center" vertical="center" wrapText="1"/>
      <protection locked="0"/>
    </xf>
    <xf numFmtId="0" fontId="84" fillId="0" borderId="15" xfId="0" applyFont="1" applyBorder="1" applyAlignment="1">
      <alignment horizontal="center" vertical="center" wrapText="1"/>
    </xf>
    <xf numFmtId="0" fontId="84" fillId="0" borderId="16" xfId="0" applyFont="1" applyBorder="1" applyAlignment="1">
      <alignment horizontal="left" vertical="center" wrapText="1" indent="2"/>
    </xf>
    <xf numFmtId="0" fontId="93" fillId="0" borderId="0" xfId="11" applyFont="1"/>
    <xf numFmtId="0" fontId="94"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Border="1" applyAlignment="1">
      <alignment horizontal="center" vertical="center" wrapText="1"/>
    </xf>
    <xf numFmtId="0" fontId="2" fillId="0" borderId="19"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96" fillId="0" borderId="0" xfId="0" applyFont="1"/>
    <xf numFmtId="0" fontId="3" fillId="0" borderId="61" xfId="0" applyFont="1" applyBorder="1"/>
    <xf numFmtId="0" fontId="3" fillId="0" borderId="16"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3" fillId="0" borderId="3" xfId="0" applyFont="1" applyBorder="1" applyAlignment="1">
      <alignment horizontal="center" vertical="center" wrapText="1"/>
    </xf>
    <xf numFmtId="197" fontId="3" fillId="0" borderId="3" xfId="0" applyNumberFormat="1" applyFont="1" applyBorder="1"/>
    <xf numFmtId="197" fontId="3" fillId="0" borderId="8" xfId="0" applyNumberFormat="1" applyFont="1" applyBorder="1"/>
    <xf numFmtId="197" fontId="3" fillId="36" borderId="22" xfId="0" applyNumberFormat="1" applyFont="1" applyFill="1" applyBorder="1"/>
    <xf numFmtId="9" fontId="3" fillId="0" borderId="19" xfId="20962" applyFont="1" applyBorder="1"/>
    <xf numFmtId="9" fontId="3" fillId="36" borderId="23" xfId="20962" applyFont="1" applyFill="1" applyBorder="1"/>
    <xf numFmtId="0" fontId="86" fillId="0" borderId="0" xfId="0" applyFont="1" applyAlignment="1">
      <alignment horizontal="center" wrapText="1"/>
    </xf>
    <xf numFmtId="0" fontId="84" fillId="0" borderId="66" xfId="0" applyFont="1" applyBorder="1" applyAlignment="1">
      <alignment vertical="center" wrapText="1"/>
    </xf>
    <xf numFmtId="197" fontId="86" fillId="36" borderId="22"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4" xfId="0" applyFont="1" applyFill="1" applyBorder="1" applyAlignment="1">
      <alignment wrapText="1"/>
    </xf>
    <xf numFmtId="197" fontId="2" fillId="0" borderId="3" xfId="0" applyNumberFormat="1" applyFont="1" applyBorder="1" applyAlignment="1" applyProtection="1">
      <alignment horizontal="right" vertical="center" wrapText="1"/>
      <protection locked="0"/>
    </xf>
    <xf numFmtId="197" fontId="45" fillId="0" borderId="3" xfId="0" applyNumberFormat="1" applyFont="1" applyBorder="1" applyAlignment="1" applyProtection="1">
      <alignment horizontal="right" vertical="center" wrapText="1"/>
      <protection locked="0"/>
    </xf>
    <xf numFmtId="0" fontId="95" fillId="0" borderId="0" xfId="0" applyFont="1" applyAlignment="1">
      <alignment wrapText="1"/>
    </xf>
    <xf numFmtId="0" fontId="2" fillId="0" borderId="0" xfId="0" applyFont="1" applyAlignment="1">
      <alignment wrapText="1"/>
    </xf>
    <xf numFmtId="0" fontId="98" fillId="3" borderId="76" xfId="0" applyFont="1" applyFill="1" applyBorder="1" applyAlignment="1">
      <alignment horizontal="left"/>
    </xf>
    <xf numFmtId="0" fontId="98" fillId="3" borderId="77" xfId="0" applyFont="1" applyFill="1" applyBorder="1" applyAlignment="1">
      <alignment horizontal="left"/>
    </xf>
    <xf numFmtId="0" fontId="4" fillId="3" borderId="80" xfId="0" applyFont="1" applyFill="1" applyBorder="1" applyAlignment="1">
      <alignment vertical="center"/>
    </xf>
    <xf numFmtId="0" fontId="3" fillId="3" borderId="81" xfId="0" applyFont="1" applyFill="1" applyBorder="1" applyAlignment="1">
      <alignment vertical="center"/>
    </xf>
    <xf numFmtId="0" fontId="3" fillId="3" borderId="82" xfId="0" applyFont="1" applyFill="1" applyBorder="1" applyAlignment="1">
      <alignment vertical="center"/>
    </xf>
    <xf numFmtId="0" fontId="3" fillId="0" borderId="65" xfId="0" applyFont="1" applyBorder="1" applyAlignment="1">
      <alignment horizontal="center" vertical="center"/>
    </xf>
    <xf numFmtId="0" fontId="3" fillId="0" borderId="7" xfId="0" applyFont="1" applyBorder="1" applyAlignment="1">
      <alignment vertical="center"/>
    </xf>
    <xf numFmtId="0" fontId="3" fillId="0" borderId="18" xfId="0" applyFont="1" applyBorder="1" applyAlignment="1">
      <alignment horizontal="center" vertical="center"/>
    </xf>
    <xf numFmtId="0" fontId="3" fillId="0" borderId="78" xfId="0" applyFont="1" applyBorder="1" applyAlignment="1">
      <alignment vertical="center"/>
    </xf>
    <xf numFmtId="0" fontId="4" fillId="0" borderId="78" xfId="0" applyFont="1" applyBorder="1" applyAlignment="1">
      <alignment vertical="center"/>
    </xf>
    <xf numFmtId="0" fontId="3" fillId="0" borderId="21" xfId="0" applyFont="1" applyBorder="1" applyAlignment="1">
      <alignment horizontal="center" vertical="center"/>
    </xf>
    <xf numFmtId="0" fontId="4" fillId="0" borderId="22" xfId="0" applyFont="1" applyBorder="1" applyAlignment="1">
      <alignment vertical="center"/>
    </xf>
    <xf numFmtId="0" fontId="3" fillId="3" borderId="61" xfId="0" applyFont="1" applyFill="1" applyBorder="1" applyAlignment="1">
      <alignment horizontal="center" vertical="center"/>
    </xf>
    <xf numFmtId="0" fontId="3" fillId="3" borderId="0" xfId="0" applyFont="1" applyFill="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173" fontId="9" fillId="37" borderId="54" xfId="20" applyBorder="1"/>
    <xf numFmtId="0" fontId="3" fillId="0" borderId="26" xfId="0" applyFont="1" applyBorder="1" applyAlignment="1">
      <alignment vertical="center"/>
    </xf>
    <xf numFmtId="0" fontId="3" fillId="0" borderId="17" xfId="0" applyFont="1" applyBorder="1" applyAlignment="1">
      <alignment vertical="center"/>
    </xf>
    <xf numFmtId="0" fontId="3" fillId="0" borderId="85" xfId="0" applyFont="1" applyBorder="1" applyAlignment="1">
      <alignment horizontal="center" vertical="center"/>
    </xf>
    <xf numFmtId="0" fontId="3" fillId="0" borderId="86" xfId="0" applyFont="1" applyBorder="1" applyAlignment="1">
      <alignment vertical="center"/>
    </xf>
    <xf numFmtId="173" fontId="9" fillId="37" borderId="24" xfId="20" applyBorder="1"/>
    <xf numFmtId="173" fontId="9" fillId="37" borderId="87" xfId="20" applyBorder="1"/>
    <xf numFmtId="173" fontId="9" fillId="37" borderId="25" xfId="20" applyBorder="1"/>
    <xf numFmtId="0" fontId="3" fillId="0" borderId="88" xfId="0" applyFont="1" applyBorder="1" applyAlignment="1">
      <alignment vertical="center"/>
    </xf>
    <xf numFmtId="0" fontId="3" fillId="0" borderId="89" xfId="0" applyFont="1" applyBorder="1" applyAlignment="1">
      <alignment vertical="center"/>
    </xf>
    <xf numFmtId="0" fontId="3" fillId="0" borderId="90" xfId="0" applyFont="1" applyBorder="1" applyAlignment="1">
      <alignment horizontal="center" vertical="center"/>
    </xf>
    <xf numFmtId="0" fontId="3" fillId="0" borderId="91" xfId="0" applyFont="1" applyBorder="1" applyAlignment="1">
      <alignment vertical="center"/>
    </xf>
    <xf numFmtId="173" fontId="9" fillId="37" borderId="30" xfId="20" applyBorder="1"/>
    <xf numFmtId="0" fontId="4" fillId="0" borderId="0" xfId="0" applyFont="1" applyAlignment="1">
      <alignment horizontal="center"/>
    </xf>
    <xf numFmtId="0" fontId="86" fillId="0" borderId="78" xfId="0" applyFont="1" applyBorder="1" applyAlignment="1">
      <alignment horizontal="center" vertical="center" wrapText="1"/>
    </xf>
    <xf numFmtId="0" fontId="86" fillId="0" borderId="79" xfId="0" applyFont="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center" vertical="center" wrapText="1"/>
    </xf>
    <xf numFmtId="0" fontId="4" fillId="36" borderId="18" xfId="0" applyFont="1" applyFill="1" applyBorder="1" applyAlignment="1">
      <alignment horizontal="left" vertical="center" wrapText="1"/>
    </xf>
    <xf numFmtId="0" fontId="4" fillId="36" borderId="79" xfId="0" applyFont="1" applyFill="1" applyBorder="1" applyAlignment="1">
      <alignment horizontal="left" vertical="center" wrapText="1"/>
    </xf>
    <xf numFmtId="0" fontId="3" fillId="0" borderId="18" xfId="0" applyFont="1" applyBorder="1" applyAlignment="1">
      <alignment horizontal="right" vertical="center" wrapText="1"/>
    </xf>
    <xf numFmtId="0" fontId="99" fillId="0" borderId="18" xfId="0" applyFont="1" applyBorder="1" applyAlignment="1">
      <alignment horizontal="right" vertical="center" wrapText="1"/>
    </xf>
    <xf numFmtId="0" fontId="4" fillId="0" borderId="18" xfId="0" applyFont="1" applyBorder="1" applyAlignment="1">
      <alignment horizontal="left" vertical="center" wrapText="1"/>
    </xf>
    <xf numFmtId="0" fontId="4" fillId="0" borderId="0" xfId="20963" applyFont="1" applyAlignment="1" applyProtection="1">
      <alignment horizontal="left" vertical="center"/>
      <protection locked="0"/>
    </xf>
    <xf numFmtId="0" fontId="3" fillId="0" borderId="0" xfId="0" applyFont="1" applyAlignment="1">
      <alignment horizontal="left" vertical="center"/>
    </xf>
    <xf numFmtId="0" fontId="99" fillId="0" borderId="0" xfId="0" applyFont="1" applyAlignment="1">
      <alignment horizontal="left" vertical="center"/>
    </xf>
    <xf numFmtId="49" fontId="100" fillId="0" borderId="21" xfId="5" applyNumberFormat="1" applyFont="1" applyBorder="1" applyAlignment="1" applyProtection="1">
      <alignment horizontal="left" vertical="center"/>
      <protection locked="0"/>
    </xf>
    <xf numFmtId="0" fontId="101" fillId="0" borderId="22" xfId="9" applyFont="1" applyBorder="1" applyAlignment="1" applyProtection="1">
      <alignment horizontal="left" vertical="center" wrapText="1"/>
      <protection locked="0"/>
    </xf>
    <xf numFmtId="0" fontId="84" fillId="0" borderId="78" xfId="0" applyFont="1" applyBorder="1" applyAlignment="1">
      <alignment vertical="center" wrapText="1"/>
    </xf>
    <xf numFmtId="14" fontId="2" fillId="3" borderId="78" xfId="8" quotePrefix="1" applyNumberFormat="1" applyFont="1" applyFill="1" applyBorder="1" applyAlignment="1" applyProtection="1">
      <alignment horizontal="left"/>
      <protection locked="0"/>
    </xf>
    <xf numFmtId="3" fontId="102" fillId="36" borderId="79" xfId="0" applyNumberFormat="1" applyFont="1" applyFill="1" applyBorder="1" applyAlignment="1">
      <alignment vertical="center" wrapText="1"/>
    </xf>
    <xf numFmtId="3" fontId="102" fillId="36" borderId="22" xfId="0" applyNumberFormat="1" applyFont="1" applyFill="1" applyBorder="1" applyAlignment="1">
      <alignment vertical="center" wrapText="1"/>
    </xf>
    <xf numFmtId="3" fontId="102" fillId="36" borderId="23" xfId="0" applyNumberFormat="1" applyFont="1" applyFill="1" applyBorder="1" applyAlignment="1">
      <alignment vertical="center" wrapText="1"/>
    </xf>
    <xf numFmtId="0" fontId="6" fillId="0" borderId="78" xfId="17" applyFill="1" applyBorder="1" applyAlignment="1" applyProtection="1"/>
    <xf numFmtId="49" fontId="84" fillId="0" borderId="78"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6" borderId="98" xfId="20964" applyFont="1" applyFill="1" applyBorder="1">
      <alignment vertical="center"/>
    </xf>
    <xf numFmtId="0" fontId="45" fillId="76" borderId="99" xfId="20964" applyFont="1" applyFill="1" applyBorder="1">
      <alignment vertical="center"/>
    </xf>
    <xf numFmtId="0" fontId="45" fillId="76" borderId="96" xfId="20964" applyFont="1" applyFill="1" applyBorder="1">
      <alignment vertical="center"/>
    </xf>
    <xf numFmtId="0" fontId="104" fillId="70" borderId="95" xfId="20964" applyFont="1" applyFill="1" applyBorder="1" applyAlignment="1">
      <alignment horizontal="center" vertical="center"/>
    </xf>
    <xf numFmtId="0" fontId="104" fillId="70" borderId="96" xfId="20964" applyFont="1" applyFill="1" applyBorder="1" applyAlignment="1">
      <alignment horizontal="left" vertical="center" wrapText="1"/>
    </xf>
    <xf numFmtId="169" fontId="104" fillId="0" borderId="97" xfId="7" applyNumberFormat="1" applyFont="1" applyFill="1" applyBorder="1" applyAlignment="1" applyProtection="1">
      <alignment horizontal="right" vertical="center"/>
      <protection locked="0"/>
    </xf>
    <xf numFmtId="0" fontId="103" fillId="77" borderId="97" xfId="20964" applyFont="1" applyFill="1" applyBorder="1" applyAlignment="1">
      <alignment horizontal="center" vertical="center"/>
    </xf>
    <xf numFmtId="0" fontId="103" fillId="77" borderId="99" xfId="20964" applyFont="1" applyFill="1" applyBorder="1" applyAlignment="1">
      <alignment vertical="top" wrapText="1"/>
    </xf>
    <xf numFmtId="169" fontId="45" fillId="76" borderId="96" xfId="7" applyNumberFormat="1" applyFont="1" applyFill="1" applyBorder="1" applyAlignment="1">
      <alignment horizontal="right" vertical="center"/>
    </xf>
    <xf numFmtId="0" fontId="105" fillId="70" borderId="95" xfId="20964" applyFont="1" applyFill="1" applyBorder="1" applyAlignment="1">
      <alignment horizontal="center" vertical="center"/>
    </xf>
    <xf numFmtId="0" fontId="104" fillId="70" borderId="99" xfId="20964" applyFont="1" applyFill="1" applyBorder="1" applyAlignment="1">
      <alignment vertical="center" wrapText="1"/>
    </xf>
    <xf numFmtId="0" fontId="104" fillId="70" borderId="96" xfId="20964" applyFont="1" applyFill="1" applyBorder="1" applyAlignment="1">
      <alignment horizontal="left" vertical="center"/>
    </xf>
    <xf numFmtId="0" fontId="105" fillId="3" borderId="95" xfId="20964" applyFont="1" applyFill="1" applyBorder="1" applyAlignment="1">
      <alignment horizontal="center" vertical="center"/>
    </xf>
    <xf numFmtId="0" fontId="104" fillId="3" borderId="96" xfId="20964" applyFont="1" applyFill="1" applyBorder="1" applyAlignment="1">
      <alignment horizontal="left" vertical="center"/>
    </xf>
    <xf numFmtId="0" fontId="105" fillId="0" borderId="95" xfId="20964" applyFont="1" applyBorder="1" applyAlignment="1">
      <alignment horizontal="center" vertical="center"/>
    </xf>
    <xf numFmtId="0" fontId="104" fillId="0" borderId="96" xfId="20964" applyFont="1" applyBorder="1" applyAlignment="1">
      <alignment horizontal="left" vertical="center"/>
    </xf>
    <xf numFmtId="0" fontId="106" fillId="77" borderId="97" xfId="20964" applyFont="1" applyFill="1" applyBorder="1" applyAlignment="1">
      <alignment horizontal="center" vertical="center"/>
    </xf>
    <xf numFmtId="0" fontId="103" fillId="77" borderId="99" xfId="20964" applyFont="1" applyFill="1" applyBorder="1">
      <alignment vertical="center"/>
    </xf>
    <xf numFmtId="169" fontId="104" fillId="77" borderId="97" xfId="7" applyNumberFormat="1" applyFont="1" applyFill="1" applyBorder="1" applyAlignment="1" applyProtection="1">
      <alignment horizontal="right" vertical="center"/>
      <protection locked="0"/>
    </xf>
    <xf numFmtId="0" fontId="103" fillId="76" borderId="98" xfId="20964" applyFont="1" applyFill="1" applyBorder="1">
      <alignment vertical="center"/>
    </xf>
    <xf numFmtId="0" fontId="103" fillId="76" borderId="99" xfId="20964" applyFont="1" applyFill="1" applyBorder="1">
      <alignment vertical="center"/>
    </xf>
    <xf numFmtId="169" fontId="103" fillId="76" borderId="96" xfId="7" applyNumberFormat="1" applyFont="1" applyFill="1" applyBorder="1" applyAlignment="1">
      <alignment horizontal="right" vertical="center"/>
    </xf>
    <xf numFmtId="0" fontId="108" fillId="3" borderId="95" xfId="20964" applyFont="1" applyFill="1" applyBorder="1" applyAlignment="1">
      <alignment horizontal="center" vertical="center"/>
    </xf>
    <xf numFmtId="0" fontId="109" fillId="77" borderId="97" xfId="20964" applyFont="1" applyFill="1" applyBorder="1" applyAlignment="1">
      <alignment horizontal="center" vertical="center"/>
    </xf>
    <xf numFmtId="0" fontId="45" fillId="77" borderId="99" xfId="20964" applyFont="1" applyFill="1" applyBorder="1">
      <alignment vertical="center"/>
    </xf>
    <xf numFmtId="0" fontId="108" fillId="70" borderId="95" xfId="20964" applyFont="1" applyFill="1" applyBorder="1" applyAlignment="1">
      <alignment horizontal="center" vertical="center"/>
    </xf>
    <xf numFmtId="169" fontId="104" fillId="3" borderId="97" xfId="7" applyNumberFormat="1" applyFont="1" applyFill="1" applyBorder="1" applyAlignment="1" applyProtection="1">
      <alignment horizontal="right" vertical="center"/>
      <protection locked="0"/>
    </xf>
    <xf numFmtId="0" fontId="109" fillId="3" borderId="97" xfId="20964" applyFont="1" applyFill="1" applyBorder="1" applyAlignment="1">
      <alignment horizontal="center" vertical="center"/>
    </xf>
    <xf numFmtId="0" fontId="45" fillId="3" borderId="99" xfId="20964" applyFont="1" applyFill="1" applyBorder="1">
      <alignment vertical="center"/>
    </xf>
    <xf numFmtId="0" fontId="105" fillId="70" borderId="97" xfId="20964" applyFont="1" applyFill="1" applyBorder="1" applyAlignment="1">
      <alignment horizontal="center" vertical="center"/>
    </xf>
    <xf numFmtId="0" fontId="19" fillId="70" borderId="97" xfId="20964" applyFont="1" applyFill="1" applyBorder="1" applyAlignment="1">
      <alignment horizontal="center" vertical="center"/>
    </xf>
    <xf numFmtId="0" fontId="99" fillId="0" borderId="97" xfId="0" applyFont="1" applyBorder="1" applyAlignment="1">
      <alignment horizontal="left" vertical="center" wrapText="1"/>
    </xf>
    <xf numFmtId="10" fontId="95" fillId="0" borderId="97" xfId="20962" applyNumberFormat="1" applyFont="1" applyFill="1" applyBorder="1" applyAlignment="1">
      <alignment horizontal="left" vertical="center" wrapText="1"/>
    </xf>
    <xf numFmtId="10" fontId="3" fillId="0"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left" vertical="center" wrapText="1"/>
    </xf>
    <xf numFmtId="10" fontId="99" fillId="0" borderId="97" xfId="20962" applyNumberFormat="1" applyFont="1" applyFill="1" applyBorder="1" applyAlignment="1">
      <alignment horizontal="left" vertical="center" wrapText="1"/>
    </xf>
    <xf numFmtId="10" fontId="4" fillId="36"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center" vertical="center" wrapText="1"/>
    </xf>
    <xf numFmtId="10" fontId="101" fillId="0" borderId="22" xfId="20962" applyNumberFormat="1" applyFont="1" applyFill="1" applyBorder="1" applyAlignment="1" applyProtection="1">
      <alignment horizontal="left" vertical="center"/>
    </xf>
    <xf numFmtId="0" fontId="4" fillId="36" borderId="97" xfId="0" applyFont="1" applyFill="1" applyBorder="1" applyAlignment="1">
      <alignment horizontal="left" vertical="center" wrapText="1"/>
    </xf>
    <xf numFmtId="0" fontId="3" fillId="0" borderId="97" xfId="0" applyFont="1" applyBorder="1" applyAlignment="1">
      <alignment horizontal="left" vertical="center" wrapText="1"/>
    </xf>
    <xf numFmtId="0" fontId="4" fillId="36" borderId="79" xfId="0" applyFont="1" applyFill="1" applyBorder="1" applyAlignment="1">
      <alignment horizontal="center" vertical="center" wrapText="1"/>
    </xf>
    <xf numFmtId="0" fontId="4" fillId="36" borderId="80" xfId="0" applyFont="1" applyFill="1" applyBorder="1" applyAlignment="1">
      <alignment vertical="center" wrapText="1"/>
    </xf>
    <xf numFmtId="0" fontId="4" fillId="36" borderId="96" xfId="0" applyFont="1" applyFill="1" applyBorder="1" applyAlignment="1">
      <alignment vertical="center" wrapText="1"/>
    </xf>
    <xf numFmtId="0" fontId="4" fillId="36" borderId="67" xfId="0" applyFont="1" applyFill="1" applyBorder="1" applyAlignment="1">
      <alignment vertical="center" wrapText="1"/>
    </xf>
    <xf numFmtId="0" fontId="4" fillId="36" borderId="29" xfId="0" applyFont="1" applyFill="1" applyBorder="1" applyAlignment="1">
      <alignment vertical="center" wrapText="1"/>
    </xf>
    <xf numFmtId="0" fontId="84" fillId="0" borderId="97" xfId="0" applyFont="1" applyBorder="1"/>
    <xf numFmtId="0" fontId="6" fillId="0" borderId="97" xfId="17" applyFill="1" applyBorder="1" applyAlignment="1" applyProtection="1">
      <alignment horizontal="left" vertical="center"/>
    </xf>
    <xf numFmtId="0" fontId="6" fillId="0" borderId="97" xfId="17" applyBorder="1" applyAlignment="1" applyProtection="1"/>
    <xf numFmtId="0" fontId="6" fillId="0" borderId="97" xfId="17" applyFill="1" applyBorder="1" applyAlignment="1" applyProtection="1">
      <alignment horizontal="left" vertical="center" wrapText="1"/>
    </xf>
    <xf numFmtId="0" fontId="6" fillId="0" borderId="97" xfId="17" applyFill="1" applyBorder="1" applyAlignment="1" applyProtection="1"/>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2" fillId="0" borderId="3" xfId="0" applyFont="1" applyBorder="1" applyAlignment="1">
      <alignment wrapText="1"/>
    </xf>
    <xf numFmtId="0" fontId="84" fillId="0" borderId="19" xfId="0" applyFont="1" applyBorder="1"/>
    <xf numFmtId="0" fontId="45" fillId="0" borderId="19" xfId="0" applyFont="1" applyBorder="1" applyAlignment="1">
      <alignment horizontal="center" vertical="center" wrapText="1"/>
    </xf>
    <xf numFmtId="3" fontId="102" fillId="36" borderId="97" xfId="0" applyNumberFormat="1" applyFont="1" applyFill="1" applyBorder="1" applyAlignment="1">
      <alignment vertical="center" wrapText="1"/>
    </xf>
    <xf numFmtId="3" fontId="102" fillId="0" borderId="97" xfId="0" applyNumberFormat="1" applyFont="1" applyBorder="1" applyAlignment="1">
      <alignment vertical="center" wrapText="1"/>
    </xf>
    <xf numFmtId="3" fontId="102" fillId="36" borderId="98" xfId="0" applyNumberFormat="1" applyFont="1" applyFill="1" applyBorder="1" applyAlignment="1">
      <alignment vertical="center" wrapText="1"/>
    </xf>
    <xf numFmtId="3" fontId="102" fillId="0" borderId="98" xfId="0" applyNumberFormat="1" applyFont="1" applyBorder="1" applyAlignment="1">
      <alignment vertical="center" wrapText="1"/>
    </xf>
    <xf numFmtId="3" fontId="102" fillId="36" borderId="24" xfId="0" applyNumberFormat="1" applyFont="1" applyFill="1" applyBorder="1" applyAlignment="1">
      <alignment vertical="center" wrapText="1"/>
    </xf>
    <xf numFmtId="3" fontId="102" fillId="36" borderId="82" xfId="0" applyNumberFormat="1" applyFont="1" applyFill="1" applyBorder="1" applyAlignment="1">
      <alignment vertical="center" wrapText="1"/>
    </xf>
    <xf numFmtId="3" fontId="102" fillId="0" borderId="82" xfId="0" applyNumberFormat="1" applyFont="1" applyBorder="1" applyAlignment="1">
      <alignment vertical="center" wrapText="1"/>
    </xf>
    <xf numFmtId="3" fontId="102" fillId="36" borderId="37" xfId="0" applyNumberFormat="1" applyFont="1" applyFill="1" applyBorder="1" applyAlignment="1">
      <alignment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14" fontId="2" fillId="0" borderId="0" xfId="0" applyNumberFormat="1" applyFont="1"/>
    <xf numFmtId="173" fontId="2" fillId="37" borderId="0" xfId="20" applyFont="1"/>
    <xf numFmtId="173" fontId="2" fillId="37" borderId="94" xfId="20" applyFont="1" applyBorder="1"/>
    <xf numFmtId="0" fontId="2" fillId="2" borderId="18" xfId="0" applyFont="1" applyFill="1" applyBorder="1" applyAlignment="1">
      <alignment horizontal="right" vertical="center"/>
    </xf>
    <xf numFmtId="0" fontId="45" fillId="0" borderId="18" xfId="0" applyFont="1" applyBorder="1" applyAlignment="1">
      <alignment horizontal="center" vertical="center" wrapText="1"/>
    </xf>
    <xf numFmtId="0" fontId="2" fillId="2" borderId="21" xfId="0" applyFont="1" applyFill="1" applyBorder="1" applyAlignment="1">
      <alignment horizontal="right" vertical="center"/>
    </xf>
    <xf numFmtId="0" fontId="4" fillId="0" borderId="0" xfId="0" applyFont="1" applyAlignment="1">
      <alignment horizontal="center" wrapText="1"/>
    </xf>
    <xf numFmtId="0" fontId="3" fillId="3" borderId="53" xfId="0" applyFont="1" applyFill="1" applyBorder="1"/>
    <xf numFmtId="0" fontId="3" fillId="3" borderId="100" xfId="0" applyFont="1" applyFill="1" applyBorder="1" applyAlignment="1">
      <alignment wrapText="1"/>
    </xf>
    <xf numFmtId="0" fontId="3" fillId="3" borderId="101" xfId="0" applyFont="1" applyFill="1" applyBorder="1"/>
    <xf numFmtId="0" fontId="4" fillId="3" borderId="73" xfId="0" applyFont="1" applyFill="1" applyBorder="1" applyAlignment="1">
      <alignment horizontal="center" wrapText="1"/>
    </xf>
    <xf numFmtId="0" fontId="3" fillId="0" borderId="97" xfId="0" applyFont="1" applyBorder="1" applyAlignment="1">
      <alignment horizontal="center"/>
    </xf>
    <xf numFmtId="0" fontId="3" fillId="3" borderId="61"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94" xfId="0" applyFont="1" applyFill="1" applyBorder="1" applyAlignment="1">
      <alignment horizontal="center" vertical="center" wrapText="1"/>
    </xf>
    <xf numFmtId="0" fontId="3" fillId="0" borderId="18" xfId="0" applyFont="1" applyBorder="1"/>
    <xf numFmtId="0" fontId="3" fillId="0" borderId="97" xfId="0" applyFont="1" applyBorder="1" applyAlignment="1">
      <alignment wrapText="1"/>
    </xf>
    <xf numFmtId="169" fontId="3" fillId="0" borderId="97" xfId="7" applyNumberFormat="1" applyFont="1" applyBorder="1"/>
    <xf numFmtId="169" fontId="3" fillId="0" borderId="79" xfId="7" applyNumberFormat="1" applyFont="1" applyBorder="1"/>
    <xf numFmtId="0" fontId="98" fillId="0" borderId="97" xfId="0" applyFont="1" applyBorder="1" applyAlignment="1">
      <alignment horizontal="left" wrapText="1" indent="2"/>
    </xf>
    <xf numFmtId="173" fontId="9" fillId="37" borderId="97" xfId="20" applyBorder="1"/>
    <xf numFmtId="169" fontId="3" fillId="0" borderId="97" xfId="7" applyNumberFormat="1" applyFont="1" applyBorder="1" applyAlignment="1">
      <alignment vertical="center"/>
    </xf>
    <xf numFmtId="0" fontId="4" fillId="0" borderId="18" xfId="0" applyFont="1" applyBorder="1"/>
    <xf numFmtId="0" fontId="4" fillId="0" borderId="97" xfId="0" applyFont="1" applyBorder="1" applyAlignment="1">
      <alignment wrapText="1"/>
    </xf>
    <xf numFmtId="169" fontId="4" fillId="0" borderId="79" xfId="7" applyNumberFormat="1" applyFont="1" applyBorder="1"/>
    <xf numFmtId="0" fontId="110" fillId="3" borderId="61" xfId="0" applyFont="1" applyFill="1" applyBorder="1" applyAlignment="1">
      <alignment horizontal="left"/>
    </xf>
    <xf numFmtId="0" fontId="110" fillId="3" borderId="0" xfId="0" applyFont="1" applyFill="1" applyAlignment="1">
      <alignment horizontal="center"/>
    </xf>
    <xf numFmtId="169" fontId="3" fillId="3" borderId="0" xfId="7" applyNumberFormat="1" applyFont="1" applyFill="1" applyBorder="1"/>
    <xf numFmtId="169" fontId="3" fillId="3" borderId="0" xfId="7" applyNumberFormat="1" applyFont="1" applyFill="1" applyBorder="1" applyAlignment="1">
      <alignment vertical="center"/>
    </xf>
    <xf numFmtId="169" fontId="3" fillId="3" borderId="94" xfId="7" applyNumberFormat="1" applyFont="1" applyFill="1" applyBorder="1"/>
    <xf numFmtId="169" fontId="3" fillId="0" borderId="97" xfId="7" applyNumberFormat="1" applyFont="1" applyFill="1" applyBorder="1"/>
    <xf numFmtId="169" fontId="3" fillId="0" borderId="97" xfId="7" applyNumberFormat="1" applyFont="1" applyFill="1" applyBorder="1" applyAlignment="1">
      <alignment vertical="center"/>
    </xf>
    <xf numFmtId="0" fontId="98" fillId="0" borderId="97" xfId="0" applyFont="1" applyBorder="1" applyAlignment="1">
      <alignment horizontal="left" wrapText="1" indent="4"/>
    </xf>
    <xf numFmtId="0" fontId="3" fillId="3" borderId="0" xfId="0" applyFont="1" applyFill="1" applyAlignment="1">
      <alignment wrapText="1"/>
    </xf>
    <xf numFmtId="0" fontId="3" fillId="3" borderId="0" xfId="0" applyFont="1" applyFill="1"/>
    <xf numFmtId="0" fontId="3" fillId="3" borderId="94" xfId="0" applyFont="1" applyFill="1" applyBorder="1"/>
    <xf numFmtId="0" fontId="4" fillId="0" borderId="21" xfId="0" applyFont="1" applyBorder="1"/>
    <xf numFmtId="0" fontId="4" fillId="0" borderId="22" xfId="0" applyFont="1" applyBorder="1" applyAlignment="1">
      <alignment wrapText="1"/>
    </xf>
    <xf numFmtId="10" fontId="4" fillId="0" borderId="23" xfId="20962" applyNumberFormat="1" applyFont="1" applyBorder="1"/>
    <xf numFmtId="0" fontId="2" fillId="2" borderId="85" xfId="0" applyFont="1" applyFill="1" applyBorder="1" applyAlignment="1">
      <alignment horizontal="right" vertical="center"/>
    </xf>
    <xf numFmtId="0" fontId="2" fillId="0" borderId="95" xfId="0" applyFont="1" applyBorder="1" applyAlignment="1">
      <alignment vertical="center" wrapText="1"/>
    </xf>
    <xf numFmtId="197" fontId="2" fillId="2" borderId="95" xfId="0" applyNumberFormat="1" applyFont="1" applyFill="1" applyBorder="1" applyAlignment="1" applyProtection="1">
      <alignment vertical="center"/>
      <protection locked="0"/>
    </xf>
    <xf numFmtId="197" fontId="87" fillId="2" borderId="95" xfId="0" applyNumberFormat="1" applyFont="1" applyFill="1" applyBorder="1" applyAlignment="1" applyProtection="1">
      <alignment vertical="center"/>
      <protection locked="0"/>
    </xf>
    <xf numFmtId="197" fontId="87" fillId="2" borderId="89" xfId="0" applyNumberFormat="1" applyFont="1" applyFill="1" applyBorder="1" applyAlignment="1" applyProtection="1">
      <alignment vertical="center"/>
      <protection locked="0"/>
    </xf>
    <xf numFmtId="0" fontId="111" fillId="0" borderId="0" xfId="11" applyFont="1"/>
    <xf numFmtId="0" fontId="113" fillId="0" borderId="0" xfId="11" applyFont="1"/>
    <xf numFmtId="0" fontId="112" fillId="0" borderId="0" xfId="0" applyFont="1"/>
    <xf numFmtId="0" fontId="114" fillId="0" borderId="66" xfId="0" applyFont="1" applyBorder="1" applyAlignment="1">
      <alignment horizontal="left" vertical="center" wrapText="1"/>
    </xf>
    <xf numFmtId="0" fontId="6" fillId="0" borderId="112" xfId="17" applyBorder="1" applyAlignment="1" applyProtection="1"/>
    <xf numFmtId="0" fontId="112" fillId="0" borderId="0" xfId="0" applyFont="1" applyAlignment="1">
      <alignment horizontal="left" vertical="top" wrapText="1"/>
    </xf>
    <xf numFmtId="197" fontId="2" fillId="3" borderId="79" xfId="2" applyNumberFormat="1" applyFont="1" applyFill="1" applyBorder="1" applyAlignment="1" applyProtection="1">
      <alignment vertical="top" wrapText="1"/>
      <protection locked="0"/>
    </xf>
    <xf numFmtId="0" fontId="2" fillId="0" borderId="112" xfId="0" applyFont="1" applyBorder="1" applyAlignment="1">
      <alignment horizontal="center" vertical="center" wrapText="1"/>
    </xf>
    <xf numFmtId="0" fontId="110" fillId="0" borderId="112" xfId="0" applyFont="1" applyBorder="1" applyAlignment="1">
      <alignment horizontal="center" vertical="center"/>
    </xf>
    <xf numFmtId="0" fontId="0" fillId="0" borderId="112" xfId="0" applyBorder="1" applyAlignment="1">
      <alignment horizontal="center"/>
    </xf>
    <xf numFmtId="0" fontId="123" fillId="3" borderId="112" xfId="20966" applyFont="1" applyFill="1" applyBorder="1" applyAlignment="1">
      <alignment horizontal="left" vertical="center" wrapText="1"/>
    </xf>
    <xf numFmtId="0" fontId="124" fillId="0" borderId="112" xfId="20966" applyFont="1" applyBorder="1" applyAlignment="1">
      <alignment horizontal="left" vertical="center" wrapText="1" indent="1"/>
    </xf>
    <xf numFmtId="0" fontId="125" fillId="3" borderId="122" xfId="0" applyFont="1" applyFill="1" applyBorder="1" applyAlignment="1">
      <alignment horizontal="left" vertical="center" wrapText="1"/>
    </xf>
    <xf numFmtId="0" fontId="124" fillId="3" borderId="112" xfId="20966" applyFont="1" applyFill="1" applyBorder="1" applyAlignment="1">
      <alignment horizontal="left" vertical="center" wrapText="1" indent="1"/>
    </xf>
    <xf numFmtId="0" fontId="123" fillId="0" borderId="122" xfId="0" applyFont="1" applyBorder="1" applyAlignment="1">
      <alignment horizontal="left" vertical="center" wrapText="1"/>
    </xf>
    <xf numFmtId="0" fontId="125" fillId="0" borderId="122" xfId="0" applyFont="1" applyBorder="1" applyAlignment="1">
      <alignment horizontal="left" vertical="center" wrapText="1"/>
    </xf>
    <xf numFmtId="0" fontId="125" fillId="0" borderId="122" xfId="0" applyFont="1" applyBorder="1" applyAlignment="1">
      <alignment vertical="center" wrapText="1"/>
    </xf>
    <xf numFmtId="0" fontId="126" fillId="0" borderId="122" xfId="0" applyFont="1" applyBorder="1" applyAlignment="1">
      <alignment horizontal="left" vertical="center" wrapText="1" indent="1"/>
    </xf>
    <xf numFmtId="0" fontId="126" fillId="3" borderId="122" xfId="0" applyFont="1" applyFill="1" applyBorder="1" applyAlignment="1">
      <alignment horizontal="left" vertical="center" wrapText="1" indent="1"/>
    </xf>
    <xf numFmtId="0" fontId="125" fillId="3" borderId="123" xfId="0" applyFont="1" applyFill="1" applyBorder="1" applyAlignment="1">
      <alignment horizontal="left" vertical="center" wrapText="1"/>
    </xf>
    <xf numFmtId="0" fontId="126" fillId="0" borderId="112" xfId="20966" applyFont="1" applyBorder="1" applyAlignment="1">
      <alignment horizontal="left" vertical="center" wrapText="1" indent="1"/>
    </xf>
    <xf numFmtId="0" fontId="125" fillId="0" borderId="112" xfId="0" applyFont="1" applyBorder="1" applyAlignment="1">
      <alignment horizontal="left" vertical="center" wrapText="1"/>
    </xf>
    <xf numFmtId="0" fontId="127" fillId="0" borderId="112" xfId="20966" applyFont="1" applyBorder="1" applyAlignment="1">
      <alignment horizontal="center" vertical="center" wrapText="1"/>
    </xf>
    <xf numFmtId="0" fontId="125" fillId="3" borderId="124" xfId="0" applyFont="1" applyFill="1" applyBorder="1" applyAlignment="1">
      <alignment horizontal="left" vertical="center" wrapText="1"/>
    </xf>
    <xf numFmtId="0" fontId="0" fillId="0" borderId="125" xfId="0" applyBorder="1" applyAlignment="1">
      <alignment horizontal="center"/>
    </xf>
    <xf numFmtId="0" fontId="124" fillId="3" borderId="125" xfId="20966" applyFont="1" applyFill="1" applyBorder="1" applyAlignment="1">
      <alignment horizontal="left" vertical="center" wrapText="1" indent="1"/>
    </xf>
    <xf numFmtId="0" fontId="124" fillId="3" borderId="122" xfId="0" applyFont="1" applyFill="1" applyBorder="1" applyAlignment="1">
      <alignment horizontal="left" vertical="center" wrapText="1" indent="1"/>
    </xf>
    <xf numFmtId="0" fontId="124" fillId="0" borderId="125" xfId="20966" applyFont="1" applyBorder="1" applyAlignment="1">
      <alignment horizontal="left" vertical="center" wrapText="1" indent="1"/>
    </xf>
    <xf numFmtId="0" fontId="124" fillId="0" borderId="122" xfId="0" applyFont="1" applyBorder="1" applyAlignment="1">
      <alignment horizontal="left" vertical="center" wrapText="1" indent="1"/>
    </xf>
    <xf numFmtId="0" fontId="124" fillId="0" borderId="123" xfId="0" applyFont="1" applyBorder="1" applyAlignment="1">
      <alignment horizontal="left" vertical="center" wrapText="1" indent="1"/>
    </xf>
    <xf numFmtId="0" fontId="125" fillId="0" borderId="125" xfId="20966" applyFont="1" applyBorder="1" applyAlignment="1">
      <alignment horizontal="left" vertical="center" wrapText="1"/>
    </xf>
    <xf numFmtId="0" fontId="125" fillId="0" borderId="125" xfId="0" applyFont="1" applyBorder="1" applyAlignment="1">
      <alignment vertical="center" wrapText="1"/>
    </xf>
    <xf numFmtId="0" fontId="127" fillId="0" borderId="125" xfId="20966" applyFont="1" applyBorder="1" applyAlignment="1">
      <alignment horizontal="center" vertical="center" wrapText="1"/>
    </xf>
    <xf numFmtId="0" fontId="125" fillId="3" borderId="125" xfId="20966" applyFont="1" applyFill="1" applyBorder="1" applyAlignment="1">
      <alignment horizontal="left" vertical="center" wrapText="1"/>
    </xf>
    <xf numFmtId="0" fontId="128" fillId="0" borderId="0" xfId="0" applyFont="1" applyAlignment="1">
      <alignment horizontal="justify"/>
    </xf>
    <xf numFmtId="0" fontId="125" fillId="0" borderId="125"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5" xfId="0" applyFont="1" applyBorder="1" applyAlignment="1">
      <alignment horizontal="center" vertical="center" wrapText="1"/>
    </xf>
    <xf numFmtId="0" fontId="0" fillId="0" borderId="125" xfId="0" applyBorder="1" applyAlignment="1">
      <alignment horizontal="center" vertical="center"/>
    </xf>
    <xf numFmtId="0" fontId="125" fillId="0" borderId="130" xfId="0" applyFont="1" applyBorder="1" applyAlignment="1">
      <alignment horizontal="justify" vertical="center" wrapText="1"/>
    </xf>
    <xf numFmtId="0" fontId="125" fillId="0" borderId="122" xfId="0" applyFont="1" applyBorder="1" applyAlignment="1">
      <alignment horizontal="justify" vertical="center" wrapText="1"/>
    </xf>
    <xf numFmtId="0" fontId="123" fillId="0" borderId="122" xfId="0" applyFont="1" applyBorder="1" applyAlignment="1">
      <alignment horizontal="justify" vertical="center" wrapText="1"/>
    </xf>
    <xf numFmtId="0" fontId="125" fillId="3" borderId="122" xfId="0" applyFont="1" applyFill="1" applyBorder="1" applyAlignment="1">
      <alignment horizontal="justify" vertical="center" wrapText="1"/>
    </xf>
    <xf numFmtId="0" fontId="125" fillId="0" borderId="123" xfId="0" applyFont="1" applyBorder="1" applyAlignment="1">
      <alignment horizontal="justify" vertical="center" wrapText="1"/>
    </xf>
    <xf numFmtId="0" fontId="125" fillId="0" borderId="124" xfId="0" applyFont="1" applyBorder="1" applyAlignment="1">
      <alignment horizontal="justify" vertical="center" wrapText="1"/>
    </xf>
    <xf numFmtId="0" fontId="123" fillId="0" borderId="122" xfId="0" applyFont="1" applyBorder="1" applyAlignment="1">
      <alignment vertical="center" wrapText="1"/>
    </xf>
    <xf numFmtId="0" fontId="124" fillId="0" borderId="122" xfId="0" applyFont="1" applyBorder="1" applyAlignment="1">
      <alignment horizontal="left" vertical="center" wrapText="1"/>
    </xf>
    <xf numFmtId="0" fontId="125" fillId="0" borderId="131" xfId="0" applyFont="1" applyBorder="1" applyAlignment="1">
      <alignment vertical="center" wrapText="1"/>
    </xf>
    <xf numFmtId="0" fontId="125" fillId="3" borderId="122" xfId="0" applyFont="1" applyFill="1" applyBorder="1" applyAlignment="1">
      <alignment vertical="center" wrapText="1"/>
    </xf>
    <xf numFmtId="0" fontId="103" fillId="0" borderId="128" xfId="0" applyFont="1" applyBorder="1" applyAlignment="1">
      <alignment vertical="center" wrapText="1"/>
    </xf>
    <xf numFmtId="197" fontId="93" fillId="0" borderId="125" xfId="0" applyNumberFormat="1" applyFont="1" applyBorder="1" applyAlignment="1">
      <alignment horizontal="right"/>
    </xf>
    <xf numFmtId="197" fontId="93" fillId="36" borderId="125" xfId="0" applyNumberFormat="1" applyFont="1" applyFill="1" applyBorder="1" applyAlignment="1">
      <alignment horizontal="right"/>
    </xf>
    <xf numFmtId="197" fontId="93" fillId="36" borderId="79" xfId="0" applyNumberFormat="1" applyFont="1" applyFill="1" applyBorder="1" applyAlignment="1">
      <alignment horizontal="right"/>
    </xf>
    <xf numFmtId="0" fontId="2" fillId="0" borderId="128" xfId="0" applyFont="1" applyBorder="1" applyAlignment="1">
      <alignment horizontal="left" vertical="center" wrapText="1" indent="4"/>
    </xf>
    <xf numFmtId="0" fontId="45" fillId="0" borderId="128" xfId="0" applyFont="1" applyBorder="1" applyAlignment="1">
      <alignment vertical="center" wrapText="1"/>
    </xf>
    <xf numFmtId="0" fontId="2" fillId="0" borderId="125" xfId="0" applyFont="1" applyBorder="1" applyAlignment="1" applyProtection="1">
      <alignment horizontal="left" vertical="center" indent="11"/>
      <protection locked="0"/>
    </xf>
    <xf numFmtId="0" fontId="46" fillId="0" borderId="125" xfId="0" applyFont="1" applyBorder="1" applyAlignment="1" applyProtection="1">
      <alignment horizontal="left" vertical="center" indent="17"/>
      <protection locked="0"/>
    </xf>
    <xf numFmtId="0" fontId="110" fillId="0" borderId="125" xfId="0" applyFont="1" applyBorder="1" applyAlignment="1">
      <alignment vertical="center"/>
    </xf>
    <xf numFmtId="0" fontId="94" fillId="0" borderId="125" xfId="0" applyFont="1" applyBorder="1" applyAlignment="1">
      <alignment vertical="center" wrapText="1"/>
    </xf>
    <xf numFmtId="0" fontId="95" fillId="0" borderId="128" xfId="0" applyFont="1" applyBorder="1" applyAlignment="1">
      <alignment horizontal="left" vertical="center" wrapText="1"/>
    </xf>
    <xf numFmtId="0" fontId="2" fillId="0" borderId="128" xfId="0" applyFont="1" applyBorder="1" applyAlignment="1">
      <alignment horizontal="left" vertical="center" wrapText="1"/>
    </xf>
    <xf numFmtId="197" fontId="93" fillId="0" borderId="0" xfId="0" applyNumberFormat="1" applyFont="1" applyAlignment="1">
      <alignment horizontal="right"/>
    </xf>
    <xf numFmtId="168" fontId="84" fillId="0" borderId="78" xfId="7" applyFont="1" applyFill="1" applyBorder="1" applyAlignment="1">
      <alignment horizontal="center" vertical="center"/>
    </xf>
    <xf numFmtId="168" fontId="84" fillId="0" borderId="125" xfId="7" applyFont="1" applyFill="1" applyBorder="1" applyAlignment="1">
      <alignment horizontal="center" vertical="center"/>
    </xf>
    <xf numFmtId="0" fontId="124" fillId="3" borderId="123" xfId="0" applyFont="1" applyFill="1" applyBorder="1" applyAlignment="1">
      <alignment horizontal="left" vertical="center" wrapText="1" indent="1"/>
    </xf>
    <xf numFmtId="0" fontId="124" fillId="3" borderId="125" xfId="0" applyFont="1" applyFill="1" applyBorder="1" applyAlignment="1">
      <alignment horizontal="left" vertical="center" wrapText="1" indent="1"/>
    </xf>
    <xf numFmtId="0" fontId="124" fillId="0" borderId="125" xfId="0" applyFont="1" applyBorder="1" applyAlignment="1">
      <alignment horizontal="left" vertical="center" wrapText="1" indent="1"/>
    </xf>
    <xf numFmtId="0" fontId="125" fillId="3" borderId="125" xfId="0" applyFont="1" applyFill="1" applyBorder="1" applyAlignment="1">
      <alignment horizontal="left" vertical="center" wrapText="1"/>
    </xf>
    <xf numFmtId="0" fontId="126" fillId="3" borderId="125" xfId="0" applyFont="1" applyFill="1" applyBorder="1" applyAlignment="1">
      <alignment horizontal="left" vertical="center" wrapText="1" indent="1"/>
    </xf>
    <xf numFmtId="0" fontId="128" fillId="0" borderId="125" xfId="0" applyFont="1" applyBorder="1" applyAlignment="1">
      <alignment horizontal="justify"/>
    </xf>
    <xf numFmtId="171" fontId="86" fillId="0" borderId="55" xfId="0" applyNumberFormat="1" applyFont="1" applyBorder="1" applyAlignment="1">
      <alignment horizontal="center"/>
    </xf>
    <xf numFmtId="171" fontId="88" fillId="0" borderId="57" xfId="0" applyNumberFormat="1" applyFont="1" applyBorder="1" applyAlignment="1">
      <alignment horizontal="center"/>
    </xf>
    <xf numFmtId="171" fontId="46" fillId="0" borderId="57" xfId="0" applyNumberFormat="1" applyFont="1" applyBorder="1" applyAlignment="1">
      <alignment horizontal="center"/>
    </xf>
    <xf numFmtId="0" fontId="115" fillId="0" borderId="125" xfId="0" applyFont="1" applyBorder="1"/>
    <xf numFmtId="49" fontId="117" fillId="0" borderId="125" xfId="5" applyNumberFormat="1" applyFont="1" applyBorder="1" applyAlignment="1" applyProtection="1">
      <alignment horizontal="right" vertical="center"/>
      <protection locked="0"/>
    </xf>
    <xf numFmtId="0" fontId="116" fillId="3" borderId="125" xfId="13" applyFont="1" applyFill="1" applyBorder="1" applyAlignment="1" applyProtection="1">
      <alignment horizontal="left" vertical="center" wrapText="1"/>
      <protection locked="0"/>
    </xf>
    <xf numFmtId="49" fontId="116" fillId="3" borderId="125" xfId="5" applyNumberFormat="1" applyFont="1" applyFill="1" applyBorder="1" applyAlignment="1" applyProtection="1">
      <alignment horizontal="right" vertical="center"/>
      <protection locked="0"/>
    </xf>
    <xf numFmtId="0" fontId="116" fillId="0" borderId="125" xfId="13" applyFont="1" applyBorder="1" applyAlignment="1" applyProtection="1">
      <alignment horizontal="left" vertical="center" wrapText="1"/>
      <protection locked="0"/>
    </xf>
    <xf numFmtId="49" fontId="116" fillId="0" borderId="125" xfId="5" applyNumberFormat="1" applyFont="1" applyBorder="1" applyAlignment="1" applyProtection="1">
      <alignment horizontal="right" vertical="center"/>
      <protection locked="0"/>
    </xf>
    <xf numFmtId="0" fontId="118" fillId="0" borderId="125" xfId="13" applyFont="1" applyBorder="1" applyAlignment="1" applyProtection="1">
      <alignment horizontal="left" vertical="center" wrapText="1"/>
      <protection locked="0"/>
    </xf>
    <xf numFmtId="0" fontId="115" fillId="0" borderId="125" xfId="0" applyFont="1" applyBorder="1" applyAlignment="1">
      <alignment horizontal="center" vertical="center" wrapText="1"/>
    </xf>
    <xf numFmtId="14" fontId="112" fillId="0" borderId="0" xfId="0" applyNumberFormat="1" applyFont="1"/>
    <xf numFmtId="168" fontId="95" fillId="0" borderId="0" xfId="7" applyFont="1"/>
    <xf numFmtId="0" fontId="112" fillId="0" borderId="0" xfId="0" applyFont="1" applyAlignment="1">
      <alignment wrapText="1"/>
    </xf>
    <xf numFmtId="0" fontId="111" fillId="0" borderId="125" xfId="0" applyFont="1" applyBorder="1"/>
    <xf numFmtId="0" fontId="111" fillId="0" borderId="125" xfId="0" applyFont="1" applyBorder="1" applyAlignment="1">
      <alignment horizontal="left" indent="8"/>
    </xf>
    <xf numFmtId="0" fontId="111" fillId="0" borderId="125" xfId="0" applyFont="1" applyBorder="1" applyAlignment="1">
      <alignment wrapText="1"/>
    </xf>
    <xf numFmtId="0" fontId="115" fillId="0" borderId="0" xfId="0" applyFont="1"/>
    <xf numFmtId="0" fontId="114" fillId="0" borderId="125" xfId="0" applyFont="1" applyBorder="1"/>
    <xf numFmtId="49" fontId="117" fillId="0" borderId="125" xfId="5" applyNumberFormat="1" applyFont="1" applyBorder="1" applyAlignment="1" applyProtection="1">
      <alignment horizontal="right" vertical="center" wrapText="1"/>
      <protection locked="0"/>
    </xf>
    <xf numFmtId="49" fontId="116" fillId="3" borderId="125" xfId="5" applyNumberFormat="1" applyFont="1" applyFill="1" applyBorder="1" applyAlignment="1" applyProtection="1">
      <alignment horizontal="right" vertical="center" wrapText="1"/>
      <protection locked="0"/>
    </xf>
    <xf numFmtId="49" fontId="116" fillId="0" borderId="125" xfId="5" applyNumberFormat="1" applyFont="1" applyBorder="1" applyAlignment="1" applyProtection="1">
      <alignment horizontal="right" vertical="center" wrapText="1"/>
      <protection locked="0"/>
    </xf>
    <xf numFmtId="0" fontId="111" fillId="0" borderId="125" xfId="0" applyFont="1" applyBorder="1" applyAlignment="1">
      <alignment horizontal="center" vertical="center" wrapText="1"/>
    </xf>
    <xf numFmtId="0" fontId="111" fillId="0" borderId="129" xfId="0" applyFont="1" applyBorder="1" applyAlignment="1">
      <alignment horizontal="center" vertical="center" wrapText="1"/>
    </xf>
    <xf numFmtId="0" fontId="111" fillId="0" borderId="125" xfId="0" applyFont="1" applyBorder="1" applyAlignment="1">
      <alignment horizontal="center" vertical="center"/>
    </xf>
    <xf numFmtId="0" fontId="111" fillId="0" borderId="0" xfId="0" applyFont="1"/>
    <xf numFmtId="0" fontId="111" fillId="0" borderId="0" xfId="0" applyFont="1" applyAlignment="1">
      <alignment wrapText="1"/>
    </xf>
    <xf numFmtId="14" fontId="111" fillId="0" borderId="0" xfId="0" applyNumberFormat="1" applyFont="1"/>
    <xf numFmtId="0" fontId="112" fillId="0" borderId="0" xfId="0" applyFont="1" applyAlignment="1">
      <alignment horizontal="left"/>
    </xf>
    <xf numFmtId="0" fontId="111" fillId="0" borderId="125" xfId="0" applyFont="1" applyBorder="1" applyAlignment="1">
      <alignment horizontal="left" vertical="center" wrapText="1"/>
    </xf>
    <xf numFmtId="0" fontId="114" fillId="0" borderId="125" xfId="0" applyFont="1" applyBorder="1" applyAlignment="1">
      <alignment horizontal="left" wrapText="1" indent="1"/>
    </xf>
    <xf numFmtId="0" fontId="114" fillId="0" borderId="125" xfId="0" applyFont="1" applyBorder="1" applyAlignment="1">
      <alignment horizontal="left" vertical="center" indent="1"/>
    </xf>
    <xf numFmtId="0" fontId="112" fillId="0" borderId="125" xfId="0" applyFont="1" applyBorder="1"/>
    <xf numFmtId="0" fontId="111" fillId="0" borderId="125" xfId="0" applyFont="1" applyBorder="1" applyAlignment="1">
      <alignment horizontal="left" wrapText="1" indent="1"/>
    </xf>
    <xf numFmtId="0" fontId="111" fillId="0" borderId="125" xfId="0" applyFont="1" applyBorder="1" applyAlignment="1">
      <alignment horizontal="left" indent="1"/>
    </xf>
    <xf numFmtId="0" fontId="111" fillId="0" borderId="125" xfId="0" applyFont="1" applyBorder="1" applyAlignment="1">
      <alignment horizontal="left" wrapText="1" indent="4"/>
    </xf>
    <xf numFmtId="0" fontId="111" fillId="0" borderId="125" xfId="0" applyFont="1" applyBorder="1" applyAlignment="1">
      <alignment horizontal="left" indent="3"/>
    </xf>
    <xf numFmtId="0" fontId="114" fillId="0" borderId="125" xfId="0" applyFont="1" applyBorder="1" applyAlignment="1">
      <alignment horizontal="left" indent="1"/>
    </xf>
    <xf numFmtId="0" fontId="112" fillId="78" borderId="125" xfId="0" applyFont="1" applyFill="1" applyBorder="1"/>
    <xf numFmtId="0" fontId="115" fillId="0" borderId="7" xfId="0" applyFont="1" applyBorder="1"/>
    <xf numFmtId="0" fontId="112" fillId="0" borderId="125" xfId="0" applyFont="1" applyBorder="1" applyAlignment="1">
      <alignment horizontal="left" wrapText="1" indent="2"/>
    </xf>
    <xf numFmtId="0" fontId="112" fillId="0" borderId="125" xfId="0" applyFont="1" applyBorder="1" applyAlignment="1">
      <alignment horizontal="left" wrapText="1"/>
    </xf>
    <xf numFmtId="0" fontId="111" fillId="0" borderId="0" xfId="0" applyFont="1" applyAlignment="1">
      <alignment horizontal="center" vertical="center"/>
    </xf>
    <xf numFmtId="0" fontId="111" fillId="0" borderId="7" xfId="0" applyFont="1" applyBorder="1" applyAlignment="1">
      <alignment horizontal="center" vertical="center" wrapText="1"/>
    </xf>
    <xf numFmtId="0" fontId="111" fillId="0" borderId="7" xfId="0" applyFont="1" applyBorder="1" applyAlignment="1">
      <alignment wrapText="1"/>
    </xf>
    <xf numFmtId="0" fontId="111" fillId="0" borderId="0" xfId="0" applyFont="1" applyAlignment="1">
      <alignment horizontal="center" vertical="center" wrapText="1"/>
    </xf>
    <xf numFmtId="0" fontId="111" fillId="0" borderId="104" xfId="0" applyFont="1" applyBorder="1" applyAlignment="1">
      <alignment horizontal="center" vertical="center" wrapText="1"/>
    </xf>
    <xf numFmtId="0" fontId="111" fillId="0" borderId="128" xfId="0" applyFont="1" applyBorder="1" applyAlignment="1">
      <alignment horizontal="center" vertical="center" wrapText="1"/>
    </xf>
    <xf numFmtId="0" fontId="111" fillId="0" borderId="105" xfId="0" applyFont="1" applyBorder="1" applyAlignment="1">
      <alignment horizontal="center" vertical="center" wrapText="1"/>
    </xf>
    <xf numFmtId="49" fontId="111" fillId="0" borderId="23" xfId="0" applyNumberFormat="1" applyFont="1" applyBorder="1" applyAlignment="1">
      <alignment horizontal="left" wrapText="1" indent="1"/>
    </xf>
    <xf numFmtId="0" fontId="111" fillId="0" borderId="21" xfId="0" applyFont="1" applyBorder="1" applyAlignment="1">
      <alignment horizontal="left" wrapText="1" indent="1"/>
    </xf>
    <xf numFmtId="49" fontId="111" fillId="0" borderId="79" xfId="0" applyNumberFormat="1" applyFont="1" applyBorder="1" applyAlignment="1">
      <alignment horizontal="left" wrapText="1" indent="1"/>
    </xf>
    <xf numFmtId="0" fontId="111" fillId="0" borderId="18" xfId="0" applyFont="1" applyBorder="1" applyAlignment="1">
      <alignment horizontal="left" wrapText="1" indent="1"/>
    </xf>
    <xf numFmtId="49" fontId="111" fillId="0" borderId="18" xfId="0" applyNumberFormat="1" applyFont="1" applyBorder="1" applyAlignment="1">
      <alignment horizontal="left" wrapText="1" indent="3"/>
    </xf>
    <xf numFmtId="49" fontId="111" fillId="0" borderId="79" xfId="0" applyNumberFormat="1" applyFont="1" applyBorder="1" applyAlignment="1">
      <alignment horizontal="left" wrapText="1" indent="3"/>
    </xf>
    <xf numFmtId="49" fontId="111" fillId="0" borderId="18" xfId="0" applyNumberFormat="1" applyFont="1" applyBorder="1" applyAlignment="1">
      <alignment horizontal="left" wrapText="1" indent="2"/>
    </xf>
    <xf numFmtId="49" fontId="111" fillId="0" borderId="79" xfId="0" applyNumberFormat="1" applyFont="1" applyBorder="1" applyAlignment="1">
      <alignment horizontal="left" wrapText="1" indent="2"/>
    </xf>
    <xf numFmtId="49" fontId="111" fillId="0" borderId="79" xfId="0" applyNumberFormat="1" applyFont="1" applyBorder="1" applyAlignment="1">
      <alignment horizontal="left" vertical="top" wrapText="1" indent="2"/>
    </xf>
    <xf numFmtId="49" fontId="111" fillId="0" borderId="79" xfId="0" applyNumberFormat="1" applyFont="1" applyBorder="1" applyAlignment="1">
      <alignment horizontal="left" indent="1"/>
    </xf>
    <xf numFmtId="0" fontId="111" fillId="0" borderId="18" xfId="0" applyFont="1" applyBorder="1" applyAlignment="1">
      <alignment horizontal="left" indent="1"/>
    </xf>
    <xf numFmtId="49" fontId="111" fillId="0" borderId="18" xfId="0" applyNumberFormat="1" applyFont="1" applyBorder="1" applyAlignment="1">
      <alignment horizontal="left" indent="1"/>
    </xf>
    <xf numFmtId="49" fontId="111" fillId="0" borderId="18" xfId="0" applyNumberFormat="1" applyFont="1" applyBorder="1" applyAlignment="1">
      <alignment horizontal="left" indent="3"/>
    </xf>
    <xf numFmtId="49" fontId="111" fillId="0" borderId="79" xfId="0" applyNumberFormat="1" applyFont="1" applyBorder="1" applyAlignment="1">
      <alignment horizontal="left" indent="3"/>
    </xf>
    <xf numFmtId="0" fontId="111" fillId="0" borderId="18" xfId="0" applyFont="1" applyBorder="1" applyAlignment="1">
      <alignment horizontal="left" indent="2"/>
    </xf>
    <xf numFmtId="0" fontId="111" fillId="0" borderId="79" xfId="0" applyFont="1" applyBorder="1" applyAlignment="1">
      <alignment horizontal="left" indent="2"/>
    </xf>
    <xf numFmtId="0" fontId="111" fillId="0" borderId="79" xfId="0" applyFont="1" applyBorder="1" applyAlignment="1">
      <alignment horizontal="left" indent="1"/>
    </xf>
    <xf numFmtId="0" fontId="114" fillId="0" borderId="62" xfId="0" applyFont="1" applyBorder="1"/>
    <xf numFmtId="0" fontId="111" fillId="0" borderId="73" xfId="0" applyFont="1" applyBorder="1" applyAlignment="1">
      <alignment horizontal="center" vertical="center" wrapText="1"/>
    </xf>
    <xf numFmtId="0" fontId="111" fillId="0" borderId="79" xfId="0" applyFont="1" applyBorder="1" applyAlignment="1">
      <alignment horizontal="center" vertical="center" wrapText="1"/>
    </xf>
    <xf numFmtId="0" fontId="111" fillId="0" borderId="0" xfId="0" applyFont="1" applyAlignment="1">
      <alignment horizontal="left"/>
    </xf>
    <xf numFmtId="0" fontId="114" fillId="0" borderId="125" xfId="0" applyFont="1" applyBorder="1" applyAlignment="1">
      <alignment horizontal="left" vertical="center" wrapText="1"/>
    </xf>
    <xf numFmtId="0" fontId="116" fillId="0" borderId="0" xfId="0" applyFont="1"/>
    <xf numFmtId="0" fontId="93" fillId="0" borderId="0" xfId="0" applyFont="1" applyAlignment="1">
      <alignment wrapText="1"/>
    </xf>
    <xf numFmtId="0" fontId="114" fillId="0" borderId="125" xfId="0" applyFont="1" applyBorder="1" applyAlignment="1">
      <alignment horizontal="center" vertical="center" wrapText="1"/>
    </xf>
    <xf numFmtId="0" fontId="116" fillId="0" borderId="0" xfId="0" applyFont="1" applyAlignment="1">
      <alignment horizontal="center" vertical="center"/>
    </xf>
    <xf numFmtId="0" fontId="132" fillId="0" borderId="0" xfId="0" applyFont="1"/>
    <xf numFmtId="0" fontId="111" fillId="0" borderId="120" xfId="0" applyFont="1" applyBorder="1" applyAlignment="1">
      <alignment horizontal="left" vertical="center" wrapText="1" indent="1" readingOrder="1"/>
    </xf>
    <xf numFmtId="0" fontId="132" fillId="0" borderId="125" xfId="0" applyFont="1" applyBorder="1" applyAlignment="1">
      <alignment horizontal="left" indent="3"/>
    </xf>
    <xf numFmtId="0" fontId="114" fillId="0" borderId="125" xfId="0" applyFont="1" applyBorder="1" applyAlignment="1">
      <alignment vertical="center" wrapText="1" readingOrder="1"/>
    </xf>
    <xf numFmtId="0" fontId="132" fillId="0" borderId="125" xfId="0" applyFont="1" applyBorder="1" applyAlignment="1">
      <alignment horizontal="left" indent="2"/>
    </xf>
    <xf numFmtId="0" fontId="111" fillId="0" borderId="121" xfId="0" applyFont="1" applyBorder="1" applyAlignment="1">
      <alignment vertical="center" wrapText="1" readingOrder="1"/>
    </xf>
    <xf numFmtId="0" fontId="132" fillId="0" borderId="129" xfId="0" applyFont="1" applyBorder="1" applyAlignment="1">
      <alignment horizontal="left" indent="2"/>
    </xf>
    <xf numFmtId="0" fontId="111" fillId="0" borderId="120" xfId="0" applyFont="1" applyBorder="1" applyAlignment="1">
      <alignment vertical="center" wrapText="1" readingOrder="1"/>
    </xf>
    <xf numFmtId="0" fontId="111" fillId="0" borderId="119" xfId="0" applyFont="1" applyBorder="1" applyAlignment="1">
      <alignment vertical="center" wrapText="1" readingOrder="1"/>
    </xf>
    <xf numFmtId="0" fontId="132" fillId="0" borderId="7" xfId="0" applyFont="1" applyBorder="1"/>
    <xf numFmtId="171" fontId="133" fillId="80" borderId="56" xfId="0" applyNumberFormat="1" applyFont="1" applyFill="1" applyBorder="1" applyAlignment="1">
      <alignment horizontal="center"/>
    </xf>
    <xf numFmtId="0" fontId="2" fillId="0" borderId="126" xfId="0" applyFont="1" applyBorder="1" applyAlignment="1">
      <alignment wrapText="1"/>
    </xf>
    <xf numFmtId="0" fontId="84" fillId="0" borderId="82" xfId="0" applyFont="1" applyBorder="1"/>
    <xf numFmtId="0" fontId="2" fillId="0" borderId="82" xfId="0" applyFont="1" applyBorder="1"/>
    <xf numFmtId="9" fontId="84" fillId="0" borderId="20" xfId="20962" applyFont="1" applyBorder="1"/>
    <xf numFmtId="0" fontId="2" fillId="0" borderId="85" xfId="0" applyFont="1" applyBorder="1" applyAlignment="1">
      <alignment vertical="center"/>
    </xf>
    <xf numFmtId="0" fontId="2" fillId="0" borderId="104" xfId="0" applyFont="1" applyBorder="1" applyAlignment="1">
      <alignment wrapText="1"/>
    </xf>
    <xf numFmtId="10" fontId="84" fillId="0" borderId="20" xfId="20962" applyNumberFormat="1" applyFont="1" applyBorder="1"/>
    <xf numFmtId="10" fontId="84" fillId="0" borderId="135" xfId="20962" applyNumberFormat="1" applyFont="1" applyBorder="1"/>
    <xf numFmtId="10" fontId="2" fillId="0" borderId="3" xfId="20962" applyNumberFormat="1" applyFont="1" applyBorder="1" applyAlignment="1" applyProtection="1">
      <alignment horizontal="right" vertical="center" wrapText="1"/>
      <protection locked="0"/>
    </xf>
    <xf numFmtId="10" fontId="84" fillId="0" borderId="3" xfId="20962" applyNumberFormat="1" applyFont="1" applyBorder="1" applyAlignment="1" applyProtection="1">
      <alignment vertical="center" wrapText="1"/>
      <protection locked="0"/>
    </xf>
    <xf numFmtId="10" fontId="84" fillId="0" borderId="19" xfId="20962" applyNumberFormat="1" applyFont="1" applyBorder="1" applyAlignment="1" applyProtection="1">
      <alignment vertical="center" wrapText="1"/>
      <protection locked="0"/>
    </xf>
    <xf numFmtId="10" fontId="2" fillId="37" borderId="0" xfId="20962" applyNumberFormat="1" applyFont="1" applyFill="1"/>
    <xf numFmtId="10" fontId="2" fillId="37" borderId="94" xfId="20962" applyNumberFormat="1" applyFont="1" applyFill="1" applyBorder="1"/>
    <xf numFmtId="10" fontId="2" fillId="2" borderId="3" xfId="20962" applyNumberFormat="1" applyFont="1" applyFill="1" applyBorder="1" applyAlignment="1" applyProtection="1">
      <alignment vertical="center"/>
      <protection locked="0"/>
    </xf>
    <xf numFmtId="10" fontId="87" fillId="2" borderId="3" xfId="20962" applyNumberFormat="1" applyFont="1" applyFill="1" applyBorder="1" applyAlignment="1" applyProtection="1">
      <alignment vertical="center"/>
      <protection locked="0"/>
    </xf>
    <xf numFmtId="10" fontId="87" fillId="2" borderId="19" xfId="20962" applyNumberFormat="1" applyFont="1" applyFill="1" applyBorder="1" applyAlignment="1" applyProtection="1">
      <alignment vertical="center"/>
      <protection locked="0"/>
    </xf>
    <xf numFmtId="10" fontId="84" fillId="0" borderId="3" xfId="20962" applyNumberFormat="1" applyFont="1" applyBorder="1" applyAlignment="1" applyProtection="1">
      <alignment horizontal="right" vertical="center" wrapText="1"/>
      <protection locked="0"/>
    </xf>
    <xf numFmtId="10" fontId="84" fillId="0" borderId="19" xfId="20962" applyNumberFormat="1" applyFont="1" applyBorder="1" applyAlignment="1" applyProtection="1">
      <alignment horizontal="right" vertical="center" wrapText="1"/>
      <protection locked="0"/>
    </xf>
    <xf numFmtId="9" fontId="2" fillId="2" borderId="95" xfId="20962" applyFont="1" applyFill="1" applyBorder="1" applyAlignment="1" applyProtection="1">
      <alignment vertical="center"/>
      <protection locked="0"/>
    </xf>
    <xf numFmtId="9" fontId="87" fillId="2" borderId="95" xfId="20962" applyFont="1" applyFill="1" applyBorder="1" applyAlignment="1" applyProtection="1">
      <alignment vertical="center"/>
      <protection locked="0"/>
    </xf>
    <xf numFmtId="9" fontId="87" fillId="2" borderId="89" xfId="20962" applyFont="1" applyFill="1" applyBorder="1" applyAlignment="1" applyProtection="1">
      <alignment vertical="center"/>
      <protection locked="0"/>
    </xf>
    <xf numFmtId="9" fontId="2" fillId="2" borderId="22" xfId="20962" applyFont="1" applyFill="1" applyBorder="1" applyAlignment="1" applyProtection="1">
      <alignment vertical="center"/>
      <protection locked="0"/>
    </xf>
    <xf numFmtId="9" fontId="87" fillId="2" borderId="22" xfId="20962" applyFont="1" applyFill="1" applyBorder="1" applyAlignment="1" applyProtection="1">
      <alignment vertical="center"/>
      <protection locked="0"/>
    </xf>
    <xf numFmtId="9" fontId="87" fillId="2" borderId="23" xfId="20962" applyFont="1" applyFill="1" applyBorder="1" applyAlignment="1" applyProtection="1">
      <alignment vertical="center"/>
      <protection locked="0"/>
    </xf>
    <xf numFmtId="169" fontId="0" fillId="0" borderId="112" xfId="7" applyNumberFormat="1" applyFont="1" applyBorder="1"/>
    <xf numFmtId="169" fontId="0" fillId="36" borderId="112" xfId="7" applyNumberFormat="1" applyFont="1" applyFill="1" applyBorder="1"/>
    <xf numFmtId="169" fontId="0" fillId="0" borderId="112" xfId="7" applyNumberFormat="1" applyFont="1" applyBorder="1" applyAlignment="1">
      <alignment vertical="center"/>
    </xf>
    <xf numFmtId="169" fontId="0" fillId="36" borderId="112" xfId="7" applyNumberFormat="1" applyFont="1" applyFill="1" applyBorder="1" applyAlignment="1">
      <alignment vertical="center"/>
    </xf>
    <xf numFmtId="169" fontId="0" fillId="0" borderId="125" xfId="7" applyNumberFormat="1" applyFont="1" applyBorder="1"/>
    <xf numFmtId="169" fontId="0" fillId="36" borderId="125" xfId="7" applyNumberFormat="1" applyFont="1" applyFill="1" applyBorder="1"/>
    <xf numFmtId="169" fontId="110" fillId="0" borderId="125" xfId="7" applyNumberFormat="1" applyFont="1" applyBorder="1"/>
    <xf numFmtId="169" fontId="110" fillId="36" borderId="125" xfId="7" applyNumberFormat="1" applyFont="1" applyFill="1" applyBorder="1"/>
    <xf numFmtId="169" fontId="110" fillId="0" borderId="112" xfId="7" applyNumberFormat="1" applyFont="1" applyBorder="1"/>
    <xf numFmtId="169" fontId="110" fillId="36" borderId="112" xfId="7" applyNumberFormat="1" applyFont="1" applyFill="1" applyBorder="1"/>
    <xf numFmtId="168" fontId="3" fillId="0" borderId="0" xfId="7" applyFont="1" applyAlignment="1">
      <alignment horizontal="left" vertical="center"/>
    </xf>
    <xf numFmtId="169" fontId="3" fillId="0" borderId="79" xfId="7" applyNumberFormat="1" applyFont="1" applyBorder="1" applyAlignment="1">
      <alignment horizontal="right" vertical="center" wrapText="1"/>
    </xf>
    <xf numFmtId="169" fontId="4" fillId="36" borderId="79" xfId="7" applyNumberFormat="1" applyFont="1" applyFill="1" applyBorder="1" applyAlignment="1">
      <alignment horizontal="left" vertical="center" wrapText="1"/>
    </xf>
    <xf numFmtId="169" fontId="3" fillId="0" borderId="23" xfId="7" applyNumberFormat="1" applyFont="1" applyBorder="1" applyAlignment="1">
      <alignment horizontal="right" vertical="center" wrapText="1"/>
    </xf>
    <xf numFmtId="0" fontId="126" fillId="0" borderId="125" xfId="20966" applyFont="1" applyBorder="1" applyAlignment="1">
      <alignment horizontal="left" vertical="center" wrapText="1" indent="1"/>
    </xf>
    <xf numFmtId="0" fontId="0" fillId="0" borderId="15" xfId="0" applyBorder="1" applyAlignment="1">
      <alignment horizontal="center"/>
    </xf>
    <xf numFmtId="0" fontId="123" fillId="3" borderId="16" xfId="20966" applyFont="1" applyFill="1" applyBorder="1" applyAlignment="1">
      <alignment horizontal="left" vertical="center" wrapText="1"/>
    </xf>
    <xf numFmtId="169" fontId="86" fillId="0" borderId="136" xfId="7" applyNumberFormat="1" applyFont="1" applyBorder="1" applyAlignment="1">
      <alignment horizontal="center" vertical="center"/>
    </xf>
    <xf numFmtId="171" fontId="84" fillId="0" borderId="137" xfId="0" applyNumberFormat="1" applyFont="1" applyBorder="1" applyAlignment="1">
      <alignment horizontal="center"/>
    </xf>
    <xf numFmtId="0" fontId="0" fillId="0" borderId="18" xfId="0" applyBorder="1" applyAlignment="1">
      <alignment horizontal="center"/>
    </xf>
    <xf numFmtId="169" fontId="84" fillId="0" borderId="11" xfId="7" applyNumberFormat="1" applyFont="1" applyBorder="1" applyAlignment="1">
      <alignment horizontal="center" vertical="center"/>
    </xf>
    <xf numFmtId="169" fontId="88" fillId="0" borderId="11" xfId="7" applyNumberFormat="1" applyFont="1" applyBorder="1" applyAlignment="1">
      <alignment horizontal="center" vertical="center"/>
    </xf>
    <xf numFmtId="171" fontId="134" fillId="80" borderId="57" xfId="0" applyNumberFormat="1" applyFont="1" applyFill="1" applyBorder="1" applyAlignment="1">
      <alignment horizontal="center"/>
    </xf>
    <xf numFmtId="169" fontId="84" fillId="0" borderId="12" xfId="7" applyNumberFormat="1" applyFont="1" applyBorder="1" applyAlignment="1">
      <alignment horizontal="center" vertical="center"/>
    </xf>
    <xf numFmtId="169" fontId="86" fillId="0" borderId="13" xfId="7" applyNumberFormat="1" applyFont="1" applyBorder="1" applyAlignment="1">
      <alignment horizontal="center" vertical="center"/>
    </xf>
    <xf numFmtId="169" fontId="84" fillId="0" borderId="14" xfId="7" applyNumberFormat="1" applyFont="1" applyBorder="1" applyAlignment="1">
      <alignment horizontal="center" vertical="center"/>
    </xf>
    <xf numFmtId="169" fontId="88" fillId="0" borderId="12" xfId="7" applyNumberFormat="1" applyFont="1" applyBorder="1" applyAlignment="1">
      <alignment vertical="center"/>
    </xf>
    <xf numFmtId="169" fontId="84" fillId="0" borderId="125" xfId="7" applyNumberFormat="1" applyFont="1" applyBorder="1" applyAlignment="1">
      <alignment horizontal="center" vertical="center"/>
    </xf>
    <xf numFmtId="171" fontId="84" fillId="0" borderId="79" xfId="0" applyNumberFormat="1" applyFont="1" applyBorder="1" applyAlignment="1">
      <alignment horizontal="center"/>
    </xf>
    <xf numFmtId="169" fontId="86" fillId="0" borderId="125" xfId="7" applyNumberFormat="1" applyFont="1" applyBorder="1" applyAlignment="1">
      <alignment horizontal="center" vertical="center"/>
    </xf>
    <xf numFmtId="171" fontId="86" fillId="0" borderId="79" xfId="0" applyNumberFormat="1" applyFont="1" applyBorder="1" applyAlignment="1">
      <alignment horizontal="center"/>
    </xf>
    <xf numFmtId="169" fontId="84" fillId="0" borderId="125" xfId="7" applyNumberFormat="1" applyFont="1" applyBorder="1" applyAlignment="1">
      <alignment horizontal="center"/>
    </xf>
    <xf numFmtId="0" fontId="84" fillId="0" borderId="79" xfId="0" applyFont="1" applyBorder="1"/>
    <xf numFmtId="169" fontId="84" fillId="0" borderId="125" xfId="7" applyNumberFormat="1" applyFont="1" applyBorder="1"/>
    <xf numFmtId="169" fontId="86" fillId="0" borderId="125" xfId="7" applyNumberFormat="1" applyFont="1" applyBorder="1" applyAlignment="1">
      <alignment horizontal="center"/>
    </xf>
    <xf numFmtId="0" fontId="0" fillId="0" borderId="21" xfId="0" applyBorder="1" applyAlignment="1">
      <alignment horizontal="center"/>
    </xf>
    <xf numFmtId="0" fontId="125" fillId="0" borderId="22" xfId="0" applyFont="1" applyBorder="1" applyAlignment="1">
      <alignment horizontal="left" vertical="center" wrapText="1"/>
    </xf>
    <xf numFmtId="169" fontId="86" fillId="0" borderId="22" xfId="7" applyNumberFormat="1" applyFont="1" applyBorder="1" applyAlignment="1">
      <alignment horizontal="center"/>
    </xf>
    <xf numFmtId="0" fontId="84" fillId="0" borderId="23" xfId="0" applyFont="1" applyBorder="1"/>
    <xf numFmtId="169" fontId="84" fillId="0" borderId="3" xfId="7" applyNumberFormat="1" applyFont="1" applyBorder="1"/>
    <xf numFmtId="169" fontId="84" fillId="36" borderId="22" xfId="7" applyNumberFormat="1" applyFont="1" applyFill="1" applyBorder="1"/>
    <xf numFmtId="169" fontId="84" fillId="0" borderId="18" xfId="7" applyNumberFormat="1" applyFont="1" applyBorder="1"/>
    <xf numFmtId="169" fontId="84" fillId="0" borderId="19" xfId="7" applyNumberFormat="1" applyFont="1" applyBorder="1"/>
    <xf numFmtId="169" fontId="84" fillId="0" borderId="20" xfId="7" applyNumberFormat="1" applyFont="1" applyBorder="1"/>
    <xf numFmtId="169" fontId="84" fillId="36" borderId="51" xfId="7" applyNumberFormat="1" applyFont="1" applyFill="1" applyBorder="1"/>
    <xf numFmtId="169" fontId="84" fillId="36" borderId="21" xfId="7" applyNumberFormat="1" applyFont="1" applyFill="1" applyBorder="1"/>
    <xf numFmtId="169" fontId="84" fillId="36" borderId="23" xfId="7" applyNumberFormat="1" applyFont="1" applyFill="1" applyBorder="1"/>
    <xf numFmtId="169" fontId="84" fillId="36" borderId="52" xfId="7" applyNumberFormat="1" applyFont="1" applyFill="1" applyBorder="1"/>
    <xf numFmtId="169" fontId="9" fillId="37" borderId="0" xfId="7" applyNumberFormat="1" applyFont="1" applyFill="1"/>
    <xf numFmtId="169" fontId="3" fillId="0" borderId="83" xfId="7" applyNumberFormat="1" applyFont="1" applyBorder="1" applyAlignment="1">
      <alignment vertical="center"/>
    </xf>
    <xf numFmtId="169" fontId="3" fillId="0" borderId="62" xfId="7" applyNumberFormat="1" applyFont="1" applyBorder="1" applyAlignment="1">
      <alignment vertical="center"/>
    </xf>
    <xf numFmtId="169" fontId="3" fillId="3" borderId="81" xfId="7" applyNumberFormat="1" applyFont="1" applyFill="1" applyBorder="1" applyAlignment="1">
      <alignment vertical="center"/>
    </xf>
    <xf numFmtId="169" fontId="3" fillId="3" borderId="82" xfId="7" applyNumberFormat="1" applyFont="1" applyFill="1" applyBorder="1" applyAlignment="1">
      <alignment vertical="center"/>
    </xf>
    <xf numFmtId="169" fontId="3" fillId="0" borderId="78" xfId="7" applyNumberFormat="1" applyFont="1" applyBorder="1" applyAlignment="1">
      <alignment vertical="center"/>
    </xf>
    <xf numFmtId="169" fontId="3" fillId="0" borderId="84" xfId="7" applyNumberFormat="1" applyFont="1" applyBorder="1" applyAlignment="1">
      <alignment vertical="center"/>
    </xf>
    <xf numFmtId="169" fontId="3" fillId="0" borderId="79" xfId="7" applyNumberFormat="1" applyFont="1" applyBorder="1" applyAlignment="1">
      <alignment vertical="center"/>
    </xf>
    <xf numFmtId="169" fontId="3" fillId="0" borderId="22" xfId="7" applyNumberFormat="1" applyFont="1" applyBorder="1" applyAlignment="1">
      <alignment vertical="center"/>
    </xf>
    <xf numFmtId="169" fontId="3" fillId="0" borderId="24" xfId="7" applyNumberFormat="1" applyFont="1" applyBorder="1" applyAlignment="1">
      <alignment vertical="center"/>
    </xf>
    <xf numFmtId="169" fontId="3" fillId="0" borderId="23" xfId="7" applyNumberFormat="1" applyFont="1" applyBorder="1" applyAlignment="1">
      <alignment vertical="center"/>
    </xf>
    <xf numFmtId="10" fontId="3" fillId="0" borderId="92" xfId="20962" applyNumberFormat="1" applyFont="1" applyBorder="1" applyAlignment="1">
      <alignment vertical="center"/>
    </xf>
    <xf numFmtId="10" fontId="3" fillId="0" borderId="93" xfId="20962" applyNumberFormat="1" applyFont="1" applyBorder="1" applyAlignment="1">
      <alignment vertical="center"/>
    </xf>
    <xf numFmtId="10" fontId="104" fillId="0" borderId="97" xfId="20962" applyNumberFormat="1" applyFont="1" applyFill="1" applyBorder="1" applyAlignment="1" applyProtection="1">
      <alignment horizontal="right" vertical="center"/>
      <protection locked="0"/>
    </xf>
    <xf numFmtId="169" fontId="115" fillId="0" borderId="125" xfId="7" applyNumberFormat="1" applyFont="1" applyBorder="1"/>
    <xf numFmtId="169" fontId="111" fillId="0" borderId="125" xfId="7" applyNumberFormat="1" applyFont="1" applyBorder="1"/>
    <xf numFmtId="169" fontId="111" fillId="36" borderId="125" xfId="7" applyNumberFormat="1" applyFont="1" applyFill="1" applyBorder="1"/>
    <xf numFmtId="169" fontId="114" fillId="0" borderId="125" xfId="7" applyNumberFormat="1" applyFont="1" applyBorder="1"/>
    <xf numFmtId="169" fontId="112" fillId="0" borderId="125" xfId="7" applyNumberFormat="1" applyFont="1" applyBorder="1"/>
    <xf numFmtId="169" fontId="111" fillId="0" borderId="125" xfId="7" applyNumberFormat="1" applyFont="1" applyBorder="1" applyAlignment="1">
      <alignment horizontal="left" indent="1"/>
    </xf>
    <xf numFmtId="169" fontId="111" fillId="76" borderId="125" xfId="7" applyNumberFormat="1" applyFont="1" applyFill="1" applyBorder="1"/>
    <xf numFmtId="0" fontId="114" fillId="0" borderId="125" xfId="0" applyFont="1" applyBorder="1" applyAlignment="1">
      <alignment horizontal="center"/>
    </xf>
    <xf numFmtId="0" fontId="114" fillId="0" borderId="0" xfId="0" applyFont="1"/>
    <xf numFmtId="169" fontId="114" fillId="76" borderId="125" xfId="7" applyNumberFormat="1" applyFont="1" applyFill="1" applyBorder="1"/>
    <xf numFmtId="169" fontId="114" fillId="0" borderId="18" xfId="7" applyNumberFormat="1" applyFont="1" applyBorder="1"/>
    <xf numFmtId="169" fontId="111" fillId="0" borderId="79" xfId="7" applyNumberFormat="1" applyFont="1" applyBorder="1"/>
    <xf numFmtId="169" fontId="111" fillId="0" borderId="128" xfId="7" applyNumberFormat="1" applyFont="1" applyBorder="1"/>
    <xf numFmtId="169" fontId="111" fillId="0" borderId="18" xfId="7" applyNumberFormat="1" applyFont="1" applyBorder="1" applyAlignment="1">
      <alignment horizontal="left" indent="1"/>
    </xf>
    <xf numFmtId="169" fontId="111" fillId="0" borderId="18" xfId="7" applyNumberFormat="1" applyFont="1" applyBorder="1" applyAlignment="1">
      <alignment horizontal="left" indent="2"/>
    </xf>
    <xf numFmtId="169" fontId="111" fillId="0" borderId="18" xfId="7" applyNumberFormat="1" applyFont="1" applyBorder="1" applyAlignment="1">
      <alignment horizontal="left" indent="3"/>
    </xf>
    <xf numFmtId="169" fontId="111" fillId="79" borderId="18" xfId="7" applyNumberFormat="1" applyFont="1" applyFill="1" applyBorder="1"/>
    <xf numFmtId="169" fontId="111" fillId="79" borderId="125" xfId="7" applyNumberFormat="1" applyFont="1" applyFill="1" applyBorder="1"/>
    <xf numFmtId="169" fontId="111" fillId="79" borderId="79" xfId="7" applyNumberFormat="1" applyFont="1" applyFill="1" applyBorder="1"/>
    <xf numFmtId="169" fontId="111" fillId="79" borderId="128" xfId="7" applyNumberFormat="1" applyFont="1" applyFill="1" applyBorder="1"/>
    <xf numFmtId="169" fontId="111" fillId="0" borderId="18" xfId="7" applyNumberFormat="1" applyFont="1" applyBorder="1" applyAlignment="1">
      <alignment horizontal="left" vertical="top" wrapText="1" indent="2"/>
    </xf>
    <xf numFmtId="169" fontId="111" fillId="0" borderId="18" xfId="7" applyNumberFormat="1" applyFont="1" applyBorder="1" applyAlignment="1">
      <alignment horizontal="left" wrapText="1" indent="3"/>
    </xf>
    <xf numFmtId="169" fontId="111" fillId="0" borderId="18" xfId="7" applyNumberFormat="1" applyFont="1" applyBorder="1" applyAlignment="1">
      <alignment horizontal="left" wrapText="1" indent="2"/>
    </xf>
    <xf numFmtId="169" fontId="111" fillId="0" borderId="18" xfId="7" applyNumberFormat="1" applyFont="1" applyBorder="1" applyAlignment="1">
      <alignment horizontal="left" wrapText="1" indent="1"/>
    </xf>
    <xf numFmtId="169" fontId="111" fillId="0" borderId="21" xfId="7" applyNumberFormat="1" applyFont="1" applyBorder="1" applyAlignment="1">
      <alignment horizontal="left" wrapText="1" indent="1"/>
    </xf>
    <xf numFmtId="169" fontId="111" fillId="0" borderId="22" xfId="7" applyNumberFormat="1" applyFont="1" applyBorder="1"/>
    <xf numFmtId="169" fontId="111" fillId="0" borderId="23" xfId="7" applyNumberFormat="1" applyFont="1" applyBorder="1"/>
    <xf numFmtId="169" fontId="111" fillId="0" borderId="25" xfId="7" applyNumberFormat="1" applyFont="1" applyBorder="1"/>
    <xf numFmtId="169" fontId="111" fillId="0" borderId="125" xfId="7" applyNumberFormat="1" applyFont="1" applyBorder="1" applyAlignment="1">
      <alignment horizontal="left" vertical="center" wrapText="1"/>
    </xf>
    <xf numFmtId="169" fontId="111" fillId="0" borderId="125" xfId="7" applyNumberFormat="1" applyFont="1" applyBorder="1" applyAlignment="1">
      <alignment horizontal="center" vertical="center" wrapText="1"/>
    </xf>
    <xf numFmtId="169" fontId="111" fillId="0" borderId="125" xfId="7" applyNumberFormat="1" applyFont="1" applyBorder="1" applyAlignment="1">
      <alignment horizontal="center" vertical="center"/>
    </xf>
    <xf numFmtId="169" fontId="114" fillId="0" borderId="125" xfId="7" applyNumberFormat="1" applyFont="1" applyBorder="1" applyAlignment="1">
      <alignment horizontal="left" vertical="center" wrapText="1"/>
    </xf>
    <xf numFmtId="169" fontId="114" fillId="0" borderId="125" xfId="7" applyNumberFormat="1" applyFont="1" applyBorder="1" applyAlignment="1">
      <alignment horizontal="center" vertical="center"/>
    </xf>
    <xf numFmtId="169" fontId="116" fillId="0" borderId="125" xfId="7" applyNumberFormat="1" applyFont="1" applyBorder="1"/>
    <xf numFmtId="169" fontId="116" fillId="0" borderId="129" xfId="7" applyNumberFormat="1" applyFont="1" applyBorder="1"/>
    <xf numFmtId="0" fontId="135" fillId="0" borderId="125" xfId="0" applyFont="1" applyBorder="1" applyAlignment="1">
      <alignment horizontal="left" indent="2"/>
    </xf>
    <xf numFmtId="169" fontId="117" fillId="0" borderId="125" xfId="7" applyNumberFormat="1" applyFont="1" applyBorder="1"/>
    <xf numFmtId="0" fontId="135" fillId="0" borderId="0" xfId="0" applyFont="1"/>
    <xf numFmtId="10" fontId="116" fillId="0" borderId="125" xfId="20962" applyNumberFormat="1" applyFont="1" applyBorder="1"/>
    <xf numFmtId="10" fontId="116" fillId="0" borderId="129" xfId="20962" applyNumberFormat="1" applyFont="1" applyBorder="1"/>
    <xf numFmtId="10" fontId="117" fillId="0" borderId="125" xfId="20962" applyNumberFormat="1" applyFont="1" applyBorder="1"/>
    <xf numFmtId="168" fontId="85" fillId="0" borderId="0" xfId="7" applyFont="1"/>
    <xf numFmtId="169" fontId="0" fillId="0" borderId="0" xfId="0" applyNumberFormat="1"/>
    <xf numFmtId="197" fontId="0" fillId="0" borderId="0" xfId="0" applyNumberFormat="1"/>
    <xf numFmtId="3" fontId="89" fillId="0" borderId="0" xfId="0" applyNumberFormat="1" applyFont="1"/>
    <xf numFmtId="43" fontId="85" fillId="0" borderId="0" xfId="0" applyNumberFormat="1" applyFont="1"/>
    <xf numFmtId="169" fontId="84" fillId="0" borderId="0" xfId="0" applyNumberFormat="1" applyFont="1"/>
    <xf numFmtId="197" fontId="3" fillId="0" borderId="0" xfId="0" applyNumberFormat="1" applyFont="1"/>
    <xf numFmtId="169" fontId="3" fillId="0" borderId="0" xfId="0" applyNumberFormat="1" applyFont="1"/>
    <xf numFmtId="169" fontId="112" fillId="0" borderId="0" xfId="0" applyNumberFormat="1" applyFont="1"/>
    <xf numFmtId="169" fontId="111" fillId="0" borderId="0" xfId="0" applyNumberFormat="1" applyFont="1"/>
    <xf numFmtId="0" fontId="114" fillId="0" borderId="65" xfId="0" applyFont="1" applyBorder="1"/>
    <xf numFmtId="169" fontId="114" fillId="0" borderId="79" xfId="7" applyNumberFormat="1" applyFont="1" applyBorder="1"/>
    <xf numFmtId="169" fontId="114" fillId="0" borderId="128" xfId="7" applyNumberFormat="1" applyFont="1" applyBorder="1"/>
    <xf numFmtId="169" fontId="116" fillId="0" borderId="0" xfId="0" applyNumberFormat="1" applyFont="1"/>
    <xf numFmtId="169" fontId="132" fillId="0" borderId="0" xfId="0" applyNumberFormat="1" applyFont="1"/>
    <xf numFmtId="0" fontId="92" fillId="0" borderId="64" xfId="0" applyFont="1" applyBorder="1" applyAlignment="1">
      <alignment horizontal="left" wrapText="1"/>
    </xf>
    <xf numFmtId="0" fontId="92" fillId="0" borderId="63" xfId="0" applyFont="1" applyBorder="1" applyAlignment="1">
      <alignment horizontal="left" wrapText="1"/>
    </xf>
    <xf numFmtId="0" fontId="92" fillId="0" borderId="133" xfId="0" applyFont="1" applyBorder="1" applyAlignment="1">
      <alignment horizontal="center" vertical="center"/>
    </xf>
    <xf numFmtId="0" fontId="92" fillId="0" borderId="30" xfId="0" applyFont="1" applyBorder="1" applyAlignment="1">
      <alignment horizontal="center" vertical="center"/>
    </xf>
    <xf numFmtId="0" fontId="92" fillId="0" borderId="134" xfId="0" applyFont="1" applyBorder="1" applyAlignment="1">
      <alignment horizontal="center" vertical="center"/>
    </xf>
    <xf numFmtId="0" fontId="0" fillId="0" borderId="126" xfId="0" applyBorder="1" applyAlignment="1">
      <alignment horizontal="center"/>
    </xf>
    <xf numFmtId="0" fontId="0" fillId="0" borderId="127" xfId="0" applyBorder="1" applyAlignment="1">
      <alignment horizontal="center"/>
    </xf>
    <xf numFmtId="0" fontId="0" fillId="0" borderId="128" xfId="0" applyBorder="1" applyAlignment="1">
      <alignment horizontal="center"/>
    </xf>
    <xf numFmtId="0" fontId="0" fillId="0" borderId="112" xfId="0" applyBorder="1" applyAlignment="1">
      <alignment horizontal="center" vertical="center"/>
    </xf>
    <xf numFmtId="0" fontId="120" fillId="0" borderId="113" xfId="0" applyFont="1" applyBorder="1" applyAlignment="1">
      <alignment horizontal="center" vertical="center"/>
    </xf>
    <xf numFmtId="0" fontId="120" fillId="0" borderId="7" xfId="0" applyFont="1" applyBorder="1" applyAlignment="1">
      <alignment horizontal="center" vertical="center"/>
    </xf>
    <xf numFmtId="0" fontId="121" fillId="0" borderId="16" xfId="0" applyFont="1" applyBorder="1" applyAlignment="1">
      <alignment horizontal="center" vertical="center"/>
    </xf>
    <xf numFmtId="0" fontId="121" fillId="0" borderId="17" xfId="0" applyFont="1" applyBorder="1" applyAlignment="1">
      <alignment horizontal="center" vertical="center"/>
    </xf>
    <xf numFmtId="0" fontId="0" fillId="0" borderId="114" xfId="0" applyBorder="1" applyAlignment="1">
      <alignment horizontal="center"/>
    </xf>
    <xf numFmtId="0" fontId="0" fillId="0" borderId="115" xfId="0" applyBorder="1" applyAlignment="1">
      <alignment horizontal="center"/>
    </xf>
    <xf numFmtId="0" fontId="0" fillId="0" borderId="116" xfId="0" applyBorder="1" applyAlignment="1">
      <alignment horizontal="center"/>
    </xf>
    <xf numFmtId="0" fontId="0" fillId="0" borderId="66" xfId="0" applyBorder="1" applyAlignment="1">
      <alignment horizontal="center" vertical="center"/>
    </xf>
    <xf numFmtId="0" fontId="0" fillId="0" borderId="73" xfId="0" applyBorder="1" applyAlignment="1">
      <alignment horizontal="center" vertical="center"/>
    </xf>
    <xf numFmtId="0" fontId="120" fillId="0" borderId="129" xfId="0" applyFont="1" applyBorder="1" applyAlignment="1">
      <alignment horizontal="center" vertical="center" wrapText="1"/>
    </xf>
    <xf numFmtId="0" fontId="120" fillId="0" borderId="7" xfId="0" applyFont="1" applyBorder="1" applyAlignment="1">
      <alignment horizontal="center" vertical="center" wrapText="1"/>
    </xf>
    <xf numFmtId="0" fontId="0" fillId="0" borderId="125" xfId="0" applyBorder="1" applyAlignment="1">
      <alignment horizontal="center" vertical="center"/>
    </xf>
    <xf numFmtId="0" fontId="0" fillId="0" borderId="125" xfId="0" applyBorder="1" applyAlignment="1">
      <alignment horizontal="center" vertical="center" wrapText="1"/>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86" fillId="0" borderId="78" xfId="0" applyFont="1" applyBorder="1" applyAlignment="1">
      <alignment horizontal="center" vertical="center" wrapText="1"/>
    </xf>
    <xf numFmtId="0" fontId="84" fillId="0" borderId="78" xfId="0" applyFont="1" applyBorder="1" applyAlignment="1">
      <alignment horizontal="center" vertical="center" wrapText="1"/>
    </xf>
    <xf numFmtId="0" fontId="45" fillId="0" borderId="78" xfId="11" applyFont="1" applyBorder="1" applyAlignment="1">
      <alignment horizontal="center" vertical="center" wrapText="1"/>
    </xf>
    <xf numFmtId="0" fontId="45" fillId="0" borderId="79" xfId="11" applyFont="1" applyBorder="1" applyAlignment="1">
      <alignment horizontal="center" vertical="center" wrapText="1"/>
    </xf>
    <xf numFmtId="0" fontId="45" fillId="0" borderId="68" xfId="11" applyFont="1" applyBorder="1" applyAlignment="1">
      <alignment horizontal="center" vertical="center" wrapText="1"/>
    </xf>
    <xf numFmtId="0" fontId="45" fillId="0" borderId="0" xfId="11" applyFont="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7" fillId="3" borderId="69" xfId="13" applyFont="1" applyFill="1" applyBorder="1" applyAlignment="1" applyProtection="1">
      <alignment horizontal="center" vertical="center" wrapText="1"/>
      <protection locked="0"/>
    </xf>
    <xf numFmtId="0" fontId="97" fillId="3" borderId="62"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9" fontId="45" fillId="3" borderId="67" xfId="1" applyNumberFormat="1" applyFont="1" applyFill="1" applyBorder="1" applyAlignment="1" applyProtection="1">
      <alignment horizontal="center"/>
      <protection locked="0"/>
    </xf>
    <xf numFmtId="169" fontId="45" fillId="3" borderId="27" xfId="1" applyNumberFormat="1" applyFont="1" applyFill="1" applyBorder="1" applyAlignment="1" applyProtection="1">
      <alignment horizontal="center"/>
      <protection locked="0"/>
    </xf>
    <xf numFmtId="169" fontId="45" fillId="3" borderId="28" xfId="1" applyNumberFormat="1" applyFont="1" applyFill="1" applyBorder="1" applyAlignment="1" applyProtection="1">
      <alignment horizontal="center"/>
      <protection locked="0"/>
    </xf>
    <xf numFmtId="169" fontId="45" fillId="0" borderId="15" xfId="1" applyNumberFormat="1" applyFont="1" applyFill="1" applyBorder="1" applyAlignment="1" applyProtection="1">
      <alignment horizontal="center"/>
      <protection locked="0"/>
    </xf>
    <xf numFmtId="169" fontId="45" fillId="0" borderId="16" xfId="1" applyNumberFormat="1" applyFont="1" applyFill="1" applyBorder="1" applyAlignment="1" applyProtection="1">
      <alignment horizontal="center"/>
      <protection locked="0"/>
    </xf>
    <xf numFmtId="169" fontId="45" fillId="0" borderId="17"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9" fontId="45" fillId="0" borderId="70" xfId="1" applyNumberFormat="1" applyFont="1" applyFill="1" applyBorder="1" applyAlignment="1" applyProtection="1">
      <alignment horizontal="center" vertical="center" wrapText="1"/>
      <protection locked="0"/>
    </xf>
    <xf numFmtId="169" fontId="45" fillId="0" borderId="71" xfId="1" applyNumberFormat="1" applyFont="1" applyFill="1" applyBorder="1" applyAlignment="1" applyProtection="1">
      <alignment horizontal="center" vertical="center" wrapText="1"/>
      <protection locked="0"/>
    </xf>
    <xf numFmtId="0" fontId="3" fillId="0" borderId="69" xfId="0" applyFont="1" applyBorder="1" applyAlignment="1">
      <alignment horizontal="center" vertical="center" wrapText="1"/>
    </xf>
    <xf numFmtId="0" fontId="3" fillId="0" borderId="62" xfId="0" applyFont="1" applyBorder="1" applyAlignment="1">
      <alignment horizontal="center" vertical="center" wrapText="1"/>
    </xf>
    <xf numFmtId="0" fontId="86" fillId="0" borderId="72" xfId="0" applyFont="1" applyBorder="1" applyAlignment="1">
      <alignment horizontal="center"/>
    </xf>
    <xf numFmtId="0" fontId="86" fillId="0" borderId="73"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wrapText="1"/>
    </xf>
    <xf numFmtId="0" fontId="98" fillId="0" borderId="53" xfId="0" applyFont="1" applyBorder="1" applyAlignment="1">
      <alignment horizontal="left" vertical="center"/>
    </xf>
    <xf numFmtId="0" fontId="98" fillId="0" borderId="54" xfId="0" applyFont="1" applyBorder="1" applyAlignment="1">
      <alignment horizontal="left" vertical="center"/>
    </xf>
    <xf numFmtId="0" fontId="3" fillId="0" borderId="5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vertical="center" wrapText="1"/>
    </xf>
    <xf numFmtId="0" fontId="3" fillId="0" borderId="79" xfId="0" applyFont="1" applyBorder="1" applyAlignment="1">
      <alignment horizontal="center" vertical="center" wrapText="1"/>
    </xf>
    <xf numFmtId="0" fontId="114" fillId="0" borderId="102" xfId="0" applyFont="1" applyBorder="1" applyAlignment="1">
      <alignment horizontal="left" vertical="center" wrapText="1"/>
    </xf>
    <xf numFmtId="0" fontId="114" fillId="0" borderId="103" xfId="0" applyFont="1" applyBorder="1" applyAlignment="1">
      <alignment horizontal="left" vertical="center" wrapText="1"/>
    </xf>
    <xf numFmtId="0" fontId="114" fillId="0" borderId="107" xfId="0" applyFont="1" applyBorder="1" applyAlignment="1">
      <alignment horizontal="left" vertical="center" wrapText="1"/>
    </xf>
    <xf numFmtId="0" fontId="114" fillId="0" borderId="108" xfId="0" applyFont="1" applyBorder="1" applyAlignment="1">
      <alignment horizontal="left" vertical="center" wrapText="1"/>
    </xf>
    <xf numFmtId="0" fontId="114" fillId="0" borderId="110" xfId="0" applyFont="1" applyBorder="1" applyAlignment="1">
      <alignment horizontal="left" vertical="center" wrapText="1"/>
    </xf>
    <xf numFmtId="0" fontId="114" fillId="0" borderId="111" xfId="0" applyFont="1" applyBorder="1" applyAlignment="1">
      <alignment horizontal="left" vertical="center" wrapText="1"/>
    </xf>
    <xf numFmtId="0" fontId="115" fillId="0" borderId="104" xfId="0" applyFont="1" applyBorder="1" applyAlignment="1">
      <alignment horizontal="center" vertical="center" wrapText="1"/>
    </xf>
    <xf numFmtId="0" fontId="115" fillId="0" borderId="105" xfId="0" applyFont="1" applyBorder="1" applyAlignment="1">
      <alignment horizontal="center" vertical="center" wrapText="1"/>
    </xf>
    <xf numFmtId="0" fontId="115" fillId="0" borderId="106" xfId="0" applyFont="1" applyBorder="1" applyAlignment="1">
      <alignment horizontal="center" vertical="center" wrapText="1"/>
    </xf>
    <xf numFmtId="0" fontId="115" fillId="0" borderId="83" xfId="0" applyFont="1" applyBorder="1" applyAlignment="1">
      <alignment horizontal="center" vertical="center" wrapText="1"/>
    </xf>
    <xf numFmtId="0" fontId="115" fillId="0" borderId="109" xfId="0" applyFont="1" applyBorder="1" applyAlignment="1">
      <alignment horizontal="center" vertical="center" wrapText="1"/>
    </xf>
    <xf numFmtId="0" fontId="115" fillId="0" borderId="73" xfId="0" applyFont="1" applyBorder="1" applyAlignment="1">
      <alignment horizontal="center" vertical="center" wrapText="1"/>
    </xf>
    <xf numFmtId="0" fontId="111" fillId="0" borderId="129" xfId="0" applyFont="1" applyBorder="1" applyAlignment="1">
      <alignment horizontal="center" vertical="center" wrapText="1"/>
    </xf>
    <xf numFmtId="0" fontId="111" fillId="0" borderId="7" xfId="0" applyFont="1" applyBorder="1" applyAlignment="1">
      <alignment horizontal="center" vertical="center" wrapText="1"/>
    </xf>
    <xf numFmtId="0" fontId="111" fillId="0" borderId="125" xfId="0" applyFont="1" applyBorder="1" applyAlignment="1">
      <alignment horizontal="center" vertical="center" wrapText="1"/>
    </xf>
    <xf numFmtId="0" fontId="119" fillId="0" borderId="125" xfId="0" applyFont="1" applyBorder="1" applyAlignment="1">
      <alignment horizontal="center" vertical="center"/>
    </xf>
    <xf numFmtId="0" fontId="119" fillId="0" borderId="104" xfId="0" applyFont="1" applyBorder="1" applyAlignment="1">
      <alignment horizontal="center" vertical="center"/>
    </xf>
    <xf numFmtId="0" fontId="119" fillId="0" borderId="106" xfId="0" applyFont="1" applyBorder="1" applyAlignment="1">
      <alignment horizontal="center" vertical="center"/>
    </xf>
    <xf numFmtId="0" fontId="119" fillId="0" borderId="83" xfId="0" applyFont="1" applyBorder="1" applyAlignment="1">
      <alignment horizontal="center" vertical="center"/>
    </xf>
    <xf numFmtId="0" fontId="119" fillId="0" borderId="73" xfId="0" applyFont="1" applyBorder="1" applyAlignment="1">
      <alignment horizontal="center" vertical="center"/>
    </xf>
    <xf numFmtId="0" fontId="115" fillId="0" borderId="125" xfId="0" applyFont="1" applyBorder="1" applyAlignment="1">
      <alignment horizontal="center" vertical="center" wrapText="1"/>
    </xf>
    <xf numFmtId="0" fontId="111" fillId="0" borderId="128" xfId="0" applyFont="1" applyBorder="1" applyAlignment="1">
      <alignment horizontal="center" vertical="center" wrapText="1"/>
    </xf>
    <xf numFmtId="0" fontId="114" fillId="0" borderId="104" xfId="0" applyFont="1" applyBorder="1" applyAlignment="1">
      <alignment horizontal="center" vertical="center" wrapText="1"/>
    </xf>
    <xf numFmtId="0" fontId="114" fillId="0" borderId="106" xfId="0" applyFont="1" applyBorder="1" applyAlignment="1">
      <alignment horizontal="center" vertical="center" wrapText="1"/>
    </xf>
    <xf numFmtId="0" fontId="114" fillId="0" borderId="68" xfId="0" applyFont="1" applyBorder="1" applyAlignment="1">
      <alignment horizontal="center" vertical="center" wrapText="1"/>
    </xf>
    <xf numFmtId="0" fontId="114" fillId="0" borderId="66" xfId="0" applyFont="1" applyBorder="1" applyAlignment="1">
      <alignment horizontal="center" vertical="center" wrapText="1"/>
    </xf>
    <xf numFmtId="0" fontId="114" fillId="0" borderId="83" xfId="0" applyFont="1" applyBorder="1" applyAlignment="1">
      <alignment horizontal="center" vertical="center" wrapText="1"/>
    </xf>
    <xf numFmtId="0" fontId="114" fillId="0" borderId="73" xfId="0" applyFont="1" applyBorder="1" applyAlignment="1">
      <alignment horizontal="center" vertical="center" wrapText="1"/>
    </xf>
    <xf numFmtId="0" fontId="111" fillId="0" borderId="126" xfId="0" applyFont="1" applyBorder="1" applyAlignment="1">
      <alignment horizontal="center" vertical="center" wrapText="1"/>
    </xf>
    <xf numFmtId="0" fontId="111" fillId="0" borderId="127" xfId="0" applyFont="1" applyBorder="1" applyAlignment="1">
      <alignment horizontal="center" vertical="center" wrapText="1"/>
    </xf>
    <xf numFmtId="0" fontId="114" fillId="0" borderId="74" xfId="0" applyFont="1" applyBorder="1" applyAlignment="1">
      <alignment horizontal="center" vertical="center" wrapText="1"/>
    </xf>
    <xf numFmtId="0" fontId="114" fillId="0" borderId="7" xfId="0" applyFont="1" applyBorder="1" applyAlignment="1">
      <alignment horizontal="center" vertical="center" wrapText="1"/>
    </xf>
    <xf numFmtId="0" fontId="111" fillId="0" borderId="74" xfId="0" applyFont="1" applyBorder="1" applyAlignment="1">
      <alignment horizontal="center" vertical="center" wrapText="1"/>
    </xf>
    <xf numFmtId="0" fontId="111" fillId="0" borderId="73" xfId="0" applyFont="1" applyBorder="1" applyAlignment="1">
      <alignment horizontal="center" vertical="center" wrapText="1"/>
    </xf>
    <xf numFmtId="0" fontId="114" fillId="0" borderId="53" xfId="0" applyFont="1" applyBorder="1" applyAlignment="1">
      <alignment horizontal="left" vertical="top" wrapText="1"/>
    </xf>
    <xf numFmtId="0" fontId="114" fillId="0" borderId="75" xfId="0" applyFont="1" applyBorder="1" applyAlignment="1">
      <alignment horizontal="left" vertical="top" wrapText="1"/>
    </xf>
    <xf numFmtId="0" fontId="114" fillId="0" borderId="61" xfId="0" applyFont="1" applyBorder="1" applyAlignment="1">
      <alignment horizontal="left" vertical="top" wrapText="1"/>
    </xf>
    <xf numFmtId="0" fontId="114" fillId="0" borderId="94" xfId="0" applyFont="1" applyBorder="1" applyAlignment="1">
      <alignment horizontal="left" vertical="top" wrapText="1"/>
    </xf>
    <xf numFmtId="0" fontId="114" fillId="0" borderId="101" xfId="0" applyFont="1" applyBorder="1" applyAlignment="1">
      <alignment horizontal="left" vertical="top" wrapText="1"/>
    </xf>
    <xf numFmtId="0" fontId="114" fillId="0" borderId="132" xfId="0" applyFont="1" applyBorder="1" applyAlignment="1">
      <alignment horizontal="left" vertical="top" wrapText="1"/>
    </xf>
    <xf numFmtId="0" fontId="114" fillId="0" borderId="85" xfId="0" applyFont="1" applyBorder="1" applyAlignment="1">
      <alignment horizontal="center" vertical="center" wrapText="1"/>
    </xf>
    <xf numFmtId="0" fontId="114" fillId="0" borderId="65" xfId="0" applyFont="1" applyBorder="1" applyAlignment="1">
      <alignment horizontal="center" vertical="center" wrapText="1"/>
    </xf>
    <xf numFmtId="0" fontId="111" fillId="0" borderId="62" xfId="0" applyFont="1" applyBorder="1" applyAlignment="1">
      <alignment horizontal="center" vertical="center" wrapText="1"/>
    </xf>
    <xf numFmtId="0" fontId="111" fillId="0" borderId="67" xfId="0" applyFont="1" applyBorder="1" applyAlignment="1">
      <alignment horizontal="center" vertical="center" wrapText="1"/>
    </xf>
    <xf numFmtId="0" fontId="111" fillId="0" borderId="27" xfId="0" applyFont="1" applyBorder="1" applyAlignment="1">
      <alignment horizontal="center" vertical="center" wrapText="1"/>
    </xf>
    <xf numFmtId="0" fontId="111" fillId="0" borderId="28" xfId="0" applyFont="1" applyBorder="1" applyAlignment="1">
      <alignment horizontal="center" vertical="center" wrapText="1"/>
    </xf>
    <xf numFmtId="0" fontId="111" fillId="0" borderId="104" xfId="0" applyFont="1" applyBorder="1" applyAlignment="1">
      <alignment horizontal="center" vertical="top" wrapText="1"/>
    </xf>
    <xf numFmtId="0" fontId="111" fillId="0" borderId="105" xfId="0" applyFont="1" applyBorder="1" applyAlignment="1">
      <alignment horizontal="center" vertical="top" wrapText="1"/>
    </xf>
    <xf numFmtId="0" fontId="111" fillId="0" borderId="127" xfId="0" applyFont="1" applyBorder="1" applyAlignment="1">
      <alignment horizontal="center" vertical="top" wrapText="1"/>
    </xf>
    <xf numFmtId="0" fontId="111" fillId="0" borderId="128" xfId="0" applyFont="1" applyBorder="1" applyAlignment="1">
      <alignment horizontal="center" vertical="top" wrapText="1"/>
    </xf>
    <xf numFmtId="0" fontId="131" fillId="0" borderId="117" xfId="0" applyFont="1" applyBorder="1" applyAlignment="1">
      <alignment horizontal="left" vertical="top" wrapText="1"/>
    </xf>
    <xf numFmtId="0" fontId="131" fillId="0" borderId="118" xfId="0" applyFont="1" applyBorder="1" applyAlignment="1">
      <alignment horizontal="left" vertical="top" wrapText="1"/>
    </xf>
    <xf numFmtId="0" fontId="117" fillId="0" borderId="104" xfId="0" applyFont="1" applyBorder="1" applyAlignment="1">
      <alignment horizontal="center" vertical="center"/>
    </xf>
    <xf numFmtId="0" fontId="117" fillId="0" borderId="106" xfId="0" applyFont="1" applyBorder="1" applyAlignment="1">
      <alignment horizontal="center" vertical="center"/>
    </xf>
    <xf numFmtId="0" fontId="117" fillId="0" borderId="83" xfId="0" applyFont="1" applyBorder="1" applyAlignment="1">
      <alignment horizontal="center" vertical="center"/>
    </xf>
    <xf numFmtId="0" fontId="117" fillId="0" borderId="73" xfId="0" applyFont="1" applyBorder="1" applyAlignment="1">
      <alignment horizontal="center" vertical="center"/>
    </xf>
    <xf numFmtId="0" fontId="116" fillId="0" borderId="125" xfId="0" applyFont="1" applyBorder="1" applyAlignment="1">
      <alignment horizontal="center" vertical="center" wrapText="1"/>
    </xf>
    <xf numFmtId="0" fontId="116" fillId="0" borderId="129" xfId="0" applyFont="1" applyBorder="1" applyAlignment="1">
      <alignment horizontal="center" vertical="center" wrapText="1"/>
    </xf>
    <xf numFmtId="0" fontId="2" fillId="0" borderId="82" xfId="0" applyFont="1" applyBorder="1" applyAlignment="1">
      <alignment wrapText="1"/>
    </xf>
  </cellXfs>
  <cellStyles count="20967">
    <cellStyle name="_RC VALUTEBIS WRILSI " xfId="18" xr:uid="{00000000-0005-0000-0000-000000000000}"/>
    <cellStyle name="=C:\WINNT35\SYSTEM32\COMMAND.COM" xfId="20964"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5"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3" xr:uid="{00000000-0005-0000-0000-0000AD270000}"/>
    <cellStyle name="Normal 122" xfId="20960" xr:uid="{00000000-0005-0000-0000-0000AE270000}"/>
    <cellStyle name="Normal 123" xfId="20966"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pital &amp; RWA N 2 2" xfId="20961" xr:uid="{00000000-0005-0000-0000-00009F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2"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zoomScaleNormal="100" workbookViewId="0">
      <selection activeCell="D29" sqref="D29"/>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00"/>
      <c r="B1" s="136" t="s">
        <v>222</v>
      </c>
      <c r="C1" s="100"/>
    </row>
    <row r="2" spans="1:3">
      <c r="A2" s="137">
        <v>1</v>
      </c>
      <c r="B2" s="253" t="s">
        <v>223</v>
      </c>
      <c r="C2" s="46" t="s">
        <v>730</v>
      </c>
    </row>
    <row r="3" spans="1:3">
      <c r="A3" s="137">
        <v>2</v>
      </c>
      <c r="B3" s="254" t="s">
        <v>219</v>
      </c>
      <c r="C3" s="46" t="s">
        <v>710</v>
      </c>
    </row>
    <row r="4" spans="1:3">
      <c r="A4" s="137">
        <v>3</v>
      </c>
      <c r="B4" s="255" t="s">
        <v>224</v>
      </c>
      <c r="C4" s="46" t="s">
        <v>718</v>
      </c>
    </row>
    <row r="5" spans="1:3">
      <c r="A5" s="138">
        <v>4</v>
      </c>
      <c r="B5" s="256" t="s">
        <v>220</v>
      </c>
      <c r="C5" s="46" t="s">
        <v>731</v>
      </c>
    </row>
    <row r="6" spans="1:3" s="139" customFormat="1" ht="45.75" customHeight="1">
      <c r="A6" s="668" t="s">
        <v>296</v>
      </c>
      <c r="B6" s="669"/>
      <c r="C6" s="669"/>
    </row>
    <row r="7" spans="1:3" ht="15">
      <c r="A7" s="140" t="s">
        <v>29</v>
      </c>
      <c r="B7" s="136" t="s">
        <v>221</v>
      </c>
    </row>
    <row r="8" spans="1:3">
      <c r="A8" s="100">
        <v>1</v>
      </c>
      <c r="B8" s="171" t="s">
        <v>20</v>
      </c>
    </row>
    <row r="9" spans="1:3">
      <c r="A9" s="100">
        <v>2</v>
      </c>
      <c r="B9" s="172" t="s">
        <v>21</v>
      </c>
    </row>
    <row r="10" spans="1:3">
      <c r="A10" s="100">
        <v>3</v>
      </c>
      <c r="B10" s="172" t="s">
        <v>22</v>
      </c>
    </row>
    <row r="11" spans="1:3">
      <c r="A11" s="100">
        <v>4</v>
      </c>
      <c r="B11" s="172" t="s">
        <v>23</v>
      </c>
    </row>
    <row r="12" spans="1:3">
      <c r="A12" s="100">
        <v>5</v>
      </c>
      <c r="B12" s="172" t="s">
        <v>24</v>
      </c>
    </row>
    <row r="13" spans="1:3">
      <c r="A13" s="100">
        <v>6</v>
      </c>
      <c r="B13" s="173" t="s">
        <v>231</v>
      </c>
    </row>
    <row r="14" spans="1:3">
      <c r="A14" s="100">
        <v>7</v>
      </c>
      <c r="B14" s="172" t="s">
        <v>225</v>
      </c>
    </row>
    <row r="15" spans="1:3">
      <c r="A15" s="100">
        <v>8</v>
      </c>
      <c r="B15" s="172" t="s">
        <v>226</v>
      </c>
    </row>
    <row r="16" spans="1:3">
      <c r="A16" s="100">
        <v>9</v>
      </c>
      <c r="B16" s="172" t="s">
        <v>25</v>
      </c>
    </row>
    <row r="17" spans="1:2">
      <c r="A17" s="252" t="s">
        <v>295</v>
      </c>
      <c r="B17" s="251" t="s">
        <v>282</v>
      </c>
    </row>
    <row r="18" spans="1:2">
      <c r="A18" s="100">
        <v>10</v>
      </c>
      <c r="B18" s="172" t="s">
        <v>26</v>
      </c>
    </row>
    <row r="19" spans="1:2">
      <c r="A19" s="100">
        <v>11</v>
      </c>
      <c r="B19" s="173" t="s">
        <v>227</v>
      </c>
    </row>
    <row r="20" spans="1:2">
      <c r="A20" s="100">
        <v>12</v>
      </c>
      <c r="B20" s="173" t="s">
        <v>27</v>
      </c>
    </row>
    <row r="21" spans="1:2">
      <c r="A21" s="304">
        <v>13</v>
      </c>
      <c r="B21" s="305" t="s">
        <v>228</v>
      </c>
    </row>
    <row r="22" spans="1:2">
      <c r="A22" s="304">
        <v>14</v>
      </c>
      <c r="B22" s="306" t="s">
        <v>253</v>
      </c>
    </row>
    <row r="23" spans="1:2">
      <c r="A23" s="304">
        <v>15</v>
      </c>
      <c r="B23" s="307" t="s">
        <v>28</v>
      </c>
    </row>
    <row r="24" spans="1:2">
      <c r="A24" s="304">
        <v>15.1</v>
      </c>
      <c r="B24" s="308" t="s">
        <v>309</v>
      </c>
    </row>
    <row r="25" spans="1:2">
      <c r="A25" s="304">
        <v>16</v>
      </c>
      <c r="B25" s="308" t="s">
        <v>372</v>
      </c>
    </row>
    <row r="26" spans="1:2">
      <c r="A26" s="304">
        <v>17</v>
      </c>
      <c r="B26" s="308" t="s">
        <v>413</v>
      </c>
    </row>
    <row r="27" spans="1:2">
      <c r="A27" s="304">
        <v>18</v>
      </c>
      <c r="B27" s="308" t="s">
        <v>700</v>
      </c>
    </row>
    <row r="28" spans="1:2">
      <c r="A28" s="304">
        <v>19</v>
      </c>
      <c r="B28" s="308" t="s">
        <v>701</v>
      </c>
    </row>
    <row r="29" spans="1:2">
      <c r="A29" s="304">
        <v>20</v>
      </c>
      <c r="B29" s="373" t="s">
        <v>702</v>
      </c>
    </row>
    <row r="30" spans="1:2">
      <c r="A30" s="304">
        <v>21</v>
      </c>
      <c r="B30" s="308" t="s">
        <v>529</v>
      </c>
    </row>
    <row r="31" spans="1:2">
      <c r="A31" s="304">
        <v>22</v>
      </c>
      <c r="B31" s="308" t="s">
        <v>703</v>
      </c>
    </row>
    <row r="32" spans="1:2">
      <c r="A32" s="304">
        <v>23</v>
      </c>
      <c r="B32" s="308" t="s">
        <v>704</v>
      </c>
    </row>
    <row r="33" spans="1:2">
      <c r="A33" s="304">
        <v>24</v>
      </c>
      <c r="B33" s="308" t="s">
        <v>705</v>
      </c>
    </row>
    <row r="34" spans="1:2">
      <c r="A34" s="304">
        <v>25</v>
      </c>
      <c r="B34" s="308" t="s">
        <v>414</v>
      </c>
    </row>
    <row r="35" spans="1:2">
      <c r="A35" s="304">
        <v>26</v>
      </c>
      <c r="B35" s="308" t="s">
        <v>551</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18" location="'10. CC2'!A1" display="Reconciliation of regulatory capital to balance sheet " xr:uid="{00000000-0004-0000-0000-000009000000}"/>
    <hyperlink ref="B19" location="'11. CRWA '!A1" display="Credit risk weighted risk exposures" xr:uid="{00000000-0004-0000-0000-00000A000000}"/>
    <hyperlink ref="B20" location="'12. CRM'!A1" display="Credit risk mitigation" xr:uid="{00000000-0004-0000-0000-00000B000000}"/>
    <hyperlink ref="B21" location="'13. CRME '!A1" display="Standardized approach: Credit risk, effect of credit risk mitigation" xr:uid="{00000000-0004-0000-0000-00000C000000}"/>
    <hyperlink ref="B23" location="'15. CCR '!A1" display="Counterparty credit risk" xr:uid="{00000000-0004-0000-0000-00000D000000}"/>
    <hyperlink ref="B22" location="'14. LCR'!A1" display="Liquidity Coverage Ratio" xr:uid="{00000000-0004-0000-0000-00000E000000}"/>
    <hyperlink ref="B17" location="'9.1. Capital Requirements'!A1" display="Capital Adequacy Requirements" xr:uid="{00000000-0004-0000-0000-00000F000000}"/>
    <hyperlink ref="B24" location="'15.1 LR'!A1" display="Leverage Ratio" xr:uid="{00000000-0004-0000-0000-000010000000}"/>
    <hyperlink ref="B25" location="'16. NSFR'!A1" display="Net Stable Funding Ratio" xr:uid="{00000000-0004-0000-0000-000011000000}"/>
    <hyperlink ref="B26" location="' 17. Residual Maturity'!A1" display="Exposures distributed by residual maturity and Risk Classes" xr:uid="{00000000-0004-0000-0000-000012000000}"/>
    <hyperlink ref="B27" location="'18. Assets by Exposure classes'!A1" display="Gross carrying value, book value, reserves, write-offs and reserve charges by risk classes" xr:uid="{00000000-0004-0000-0000-000013000000}"/>
    <hyperlink ref="B28" location="'19. Assets by Risk Sectors'!A1" display="Gross carrying value, book value, reserves, write-offs and reserve charges by Sectors of income source" xr:uid="{00000000-0004-0000-0000-000014000000}"/>
    <hyperlink ref="B30" location="'21. NPL'!A1" display="Changes in the stock of non-performing loans" xr:uid="{00000000-0004-0000-0000-000015000000}"/>
    <hyperlink ref="B31" location="'22. Quality'!A1" display="Distribution of loans, Debt securities  and Off-balance-sheet items according to  Risk classification and Past due days" xr:uid="{00000000-0004-0000-0000-000016000000}"/>
    <hyperlink ref="B32" location="'23. LTV'!A1" display="Loans Distributed according to LTV ratio, Loan reserves, Value of collateral for loans and loans secured by guarantees according to Risk classification and past due days" xr:uid="{00000000-0004-0000-0000-000017000000}"/>
    <hyperlink ref="B33" location="'24. Risk Sector'!A1" display="Loans and reserves on loans distributed according to Sectors of income source and risk classification" xr:uid="{00000000-0004-0000-0000-000018000000}"/>
    <hyperlink ref="B34" location="'25. Collateral'!A1" display="Loans, corporate debt securities and Off-balance-sheet items distributed by type of collateral" xr:uid="{00000000-0004-0000-0000-000019000000}"/>
    <hyperlink ref="B29" location="'20. Reserves'!A1" display="Change in reserve for loans and Corporate debt securities" xr:uid="{00000000-0004-0000-0000-00001A000000}"/>
    <hyperlink ref="B35" location="'26. Retail Products'!A1" display="General information on retail products" xr:uid="{00000000-0004-0000-0000-00001B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6"/>
  <sheetViews>
    <sheetView zoomScale="90" zoomScaleNormal="90" workbookViewId="0">
      <pane xSplit="1" ySplit="5" topLeftCell="B21" activePane="bottomRight" state="frozen"/>
      <selection activeCell="B9" sqref="B9"/>
      <selection pane="topRight" activeCell="B9" sqref="B9"/>
      <selection pane="bottomLeft" activeCell="B9" sqref="B9"/>
      <selection pane="bottomRight" activeCell="B23" sqref="B23"/>
    </sheetView>
  </sheetViews>
  <sheetFormatPr defaultColWidth="9.140625" defaultRowHeight="12.75"/>
  <cols>
    <col min="1" max="1" width="9.5703125" style="4" bestFit="1" customWidth="1"/>
    <col min="2" max="2" width="132.42578125" style="4" customWidth="1"/>
    <col min="3" max="3" width="18.42578125" style="4" customWidth="1"/>
    <col min="4" max="16384" width="9.140625" style="4"/>
  </cols>
  <sheetData>
    <row r="1" spans="1:4">
      <c r="A1" s="2" t="s">
        <v>30</v>
      </c>
      <c r="B1" s="3" t="str">
        <f>'Info '!C2</f>
        <v>JSC ProCredit Bank</v>
      </c>
    </row>
    <row r="2" spans="1:4" s="2" customFormat="1" ht="15.75" customHeight="1">
      <c r="A2" s="2" t="s">
        <v>31</v>
      </c>
      <c r="B2" s="324">
        <f>'1. key ratios '!B2</f>
        <v>45473</v>
      </c>
    </row>
    <row r="3" spans="1:4" s="2" customFormat="1" ht="15.75" customHeight="1"/>
    <row r="4" spans="1:4" ht="13.5" thickBot="1">
      <c r="A4" s="4" t="s">
        <v>143</v>
      </c>
      <c r="B4" s="87" t="s">
        <v>142</v>
      </c>
    </row>
    <row r="5" spans="1:4">
      <c r="A5" s="51" t="s">
        <v>6</v>
      </c>
      <c r="B5" s="52"/>
      <c r="C5" s="53" t="s">
        <v>35</v>
      </c>
    </row>
    <row r="6" spans="1:4">
      <c r="A6" s="54">
        <v>1</v>
      </c>
      <c r="B6" s="55" t="s">
        <v>141</v>
      </c>
      <c r="C6" s="56">
        <v>315994055.45999992</v>
      </c>
      <c r="D6" s="134"/>
    </row>
    <row r="7" spans="1:4">
      <c r="A7" s="54">
        <v>2</v>
      </c>
      <c r="B7" s="57" t="s">
        <v>140</v>
      </c>
      <c r="C7" s="58">
        <v>112482805</v>
      </c>
      <c r="D7" s="134"/>
    </row>
    <row r="8" spans="1:4">
      <c r="A8" s="54">
        <v>3</v>
      </c>
      <c r="B8" s="59" t="s">
        <v>139</v>
      </c>
      <c r="C8" s="58">
        <v>72117569.829999998</v>
      </c>
      <c r="D8" s="134"/>
    </row>
    <row r="9" spans="1:4">
      <c r="A9" s="54">
        <v>4</v>
      </c>
      <c r="B9" s="59" t="s">
        <v>138</v>
      </c>
      <c r="C9" s="58">
        <v>0</v>
      </c>
      <c r="D9" s="134"/>
    </row>
    <row r="10" spans="1:4">
      <c r="A10" s="54">
        <v>5</v>
      </c>
      <c r="B10" s="59" t="s">
        <v>137</v>
      </c>
      <c r="C10" s="58">
        <v>0</v>
      </c>
      <c r="D10" s="134"/>
    </row>
    <row r="11" spans="1:4">
      <c r="A11" s="54">
        <v>6</v>
      </c>
      <c r="B11" s="60" t="s">
        <v>136</v>
      </c>
      <c r="C11" s="58">
        <v>131393680.62999997</v>
      </c>
      <c r="D11" s="134"/>
    </row>
    <row r="12" spans="1:4" s="28" customFormat="1">
      <c r="A12" s="54">
        <v>7</v>
      </c>
      <c r="B12" s="55" t="s">
        <v>135</v>
      </c>
      <c r="C12" s="61">
        <v>10968643.98</v>
      </c>
      <c r="D12" s="134"/>
    </row>
    <row r="13" spans="1:4" s="28" customFormat="1">
      <c r="A13" s="54">
        <v>8</v>
      </c>
      <c r="B13" s="62" t="s">
        <v>134</v>
      </c>
      <c r="C13" s="63">
        <v>0</v>
      </c>
      <c r="D13" s="134"/>
    </row>
    <row r="14" spans="1:4" s="28" customFormat="1" ht="25.5">
      <c r="A14" s="54">
        <v>9</v>
      </c>
      <c r="B14" s="64" t="s">
        <v>133</v>
      </c>
      <c r="C14" s="63">
        <v>0</v>
      </c>
      <c r="D14" s="134"/>
    </row>
    <row r="15" spans="1:4" s="28" customFormat="1">
      <c r="A15" s="54">
        <v>10</v>
      </c>
      <c r="B15" s="65" t="s">
        <v>132</v>
      </c>
      <c r="C15" s="63">
        <v>2353628.39</v>
      </c>
      <c r="D15" s="134"/>
    </row>
    <row r="16" spans="1:4" s="28" customFormat="1">
      <c r="A16" s="54">
        <v>11</v>
      </c>
      <c r="B16" s="66" t="s">
        <v>131</v>
      </c>
      <c r="C16" s="63">
        <v>0</v>
      </c>
      <c r="D16" s="134"/>
    </row>
    <row r="17" spans="1:4" s="28" customFormat="1">
      <c r="A17" s="54">
        <v>12</v>
      </c>
      <c r="B17" s="65" t="s">
        <v>130</v>
      </c>
      <c r="C17" s="63">
        <v>0</v>
      </c>
      <c r="D17" s="134"/>
    </row>
    <row r="18" spans="1:4" s="28" customFormat="1">
      <c r="A18" s="54">
        <v>13</v>
      </c>
      <c r="B18" s="65" t="s">
        <v>129</v>
      </c>
      <c r="C18" s="63">
        <v>0</v>
      </c>
      <c r="D18" s="134"/>
    </row>
    <row r="19" spans="1:4" s="28" customFormat="1">
      <c r="A19" s="54">
        <v>14</v>
      </c>
      <c r="B19" s="65" t="s">
        <v>128</v>
      </c>
      <c r="C19" s="63">
        <v>0</v>
      </c>
      <c r="D19" s="134"/>
    </row>
    <row r="20" spans="1:4" s="28" customFormat="1">
      <c r="A20" s="54">
        <v>15</v>
      </c>
      <c r="B20" s="65" t="s">
        <v>127</v>
      </c>
      <c r="C20" s="63">
        <v>0</v>
      </c>
      <c r="D20" s="134"/>
    </row>
    <row r="21" spans="1:4" s="28" customFormat="1" ht="25.5">
      <c r="A21" s="54">
        <v>16</v>
      </c>
      <c r="B21" s="64" t="s">
        <v>126</v>
      </c>
      <c r="C21" s="63">
        <v>0</v>
      </c>
      <c r="D21" s="134"/>
    </row>
    <row r="22" spans="1:4" s="28" customFormat="1">
      <c r="A22" s="54">
        <v>17</v>
      </c>
      <c r="B22" s="67" t="s">
        <v>125</v>
      </c>
      <c r="C22" s="63">
        <v>8615015.5899999999</v>
      </c>
      <c r="D22" s="134"/>
    </row>
    <row r="23" spans="1:4" s="28" customFormat="1">
      <c r="A23" s="54">
        <v>18</v>
      </c>
      <c r="B23" s="67" t="s">
        <v>552</v>
      </c>
      <c r="C23" s="375">
        <v>0</v>
      </c>
      <c r="D23" s="134"/>
    </row>
    <row r="24" spans="1:4" s="28" customFormat="1">
      <c r="A24" s="54">
        <v>19</v>
      </c>
      <c r="B24" s="64" t="s">
        <v>124</v>
      </c>
      <c r="C24" s="63">
        <v>0</v>
      </c>
      <c r="D24" s="134"/>
    </row>
    <row r="25" spans="1:4" s="28" customFormat="1" ht="25.5">
      <c r="A25" s="54">
        <v>20</v>
      </c>
      <c r="B25" s="64" t="s">
        <v>101</v>
      </c>
      <c r="C25" s="63">
        <v>0</v>
      </c>
      <c r="D25" s="134"/>
    </row>
    <row r="26" spans="1:4" s="28" customFormat="1">
      <c r="A26" s="54">
        <v>21</v>
      </c>
      <c r="B26" s="66" t="s">
        <v>123</v>
      </c>
      <c r="C26" s="63">
        <v>0</v>
      </c>
      <c r="D26" s="134"/>
    </row>
    <row r="27" spans="1:4" s="28" customFormat="1">
      <c r="A27" s="54">
        <v>22</v>
      </c>
      <c r="B27" s="66" t="s">
        <v>122</v>
      </c>
      <c r="C27" s="63">
        <v>0</v>
      </c>
      <c r="D27" s="134"/>
    </row>
    <row r="28" spans="1:4" s="28" customFormat="1">
      <c r="A28" s="54">
        <v>23</v>
      </c>
      <c r="B28" s="66" t="s">
        <v>121</v>
      </c>
      <c r="C28" s="63">
        <v>0</v>
      </c>
      <c r="D28" s="134"/>
    </row>
    <row r="29" spans="1:4" s="28" customFormat="1">
      <c r="A29" s="54">
        <v>24</v>
      </c>
      <c r="B29" s="68" t="s">
        <v>120</v>
      </c>
      <c r="C29" s="61">
        <v>305025411.4799999</v>
      </c>
      <c r="D29" s="134"/>
    </row>
    <row r="30" spans="1:4" s="28" customFormat="1">
      <c r="A30" s="69"/>
      <c r="B30" s="70"/>
      <c r="C30" s="63"/>
      <c r="D30" s="134"/>
    </row>
    <row r="31" spans="1:4" s="28" customFormat="1">
      <c r="A31" s="69">
        <v>25</v>
      </c>
      <c r="B31" s="68" t="s">
        <v>119</v>
      </c>
      <c r="C31" s="61">
        <v>0</v>
      </c>
      <c r="D31" s="134"/>
    </row>
    <row r="32" spans="1:4" s="28" customFormat="1">
      <c r="A32" s="69">
        <v>26</v>
      </c>
      <c r="B32" s="59" t="s">
        <v>118</v>
      </c>
      <c r="C32" s="71">
        <v>0</v>
      </c>
      <c r="D32" s="134"/>
    </row>
    <row r="33" spans="1:4" s="28" customFormat="1">
      <c r="A33" s="69">
        <v>27</v>
      </c>
      <c r="B33" s="72" t="s">
        <v>192</v>
      </c>
      <c r="C33" s="63">
        <v>0</v>
      </c>
      <c r="D33" s="134"/>
    </row>
    <row r="34" spans="1:4" s="28" customFormat="1">
      <c r="A34" s="69">
        <v>28</v>
      </c>
      <c r="B34" s="72" t="s">
        <v>117</v>
      </c>
      <c r="C34" s="63">
        <v>0</v>
      </c>
      <c r="D34" s="134"/>
    </row>
    <row r="35" spans="1:4" s="28" customFormat="1">
      <c r="A35" s="69">
        <v>29</v>
      </c>
      <c r="B35" s="59" t="s">
        <v>116</v>
      </c>
      <c r="C35" s="63">
        <v>0</v>
      </c>
      <c r="D35" s="134"/>
    </row>
    <row r="36" spans="1:4" s="28" customFormat="1">
      <c r="A36" s="69">
        <v>30</v>
      </c>
      <c r="B36" s="68" t="s">
        <v>115</v>
      </c>
      <c r="C36" s="61">
        <v>0</v>
      </c>
      <c r="D36" s="134"/>
    </row>
    <row r="37" spans="1:4" s="28" customFormat="1">
      <c r="A37" s="69">
        <v>31</v>
      </c>
      <c r="B37" s="64" t="s">
        <v>114</v>
      </c>
      <c r="C37" s="63">
        <v>0</v>
      </c>
      <c r="D37" s="134"/>
    </row>
    <row r="38" spans="1:4" s="28" customFormat="1">
      <c r="A38" s="69">
        <v>32</v>
      </c>
      <c r="B38" s="65" t="s">
        <v>113</v>
      </c>
      <c r="C38" s="63">
        <v>0</v>
      </c>
      <c r="D38" s="134"/>
    </row>
    <row r="39" spans="1:4" s="28" customFormat="1" ht="25.5">
      <c r="A39" s="69">
        <v>33</v>
      </c>
      <c r="B39" s="64" t="s">
        <v>112</v>
      </c>
      <c r="C39" s="63">
        <v>0</v>
      </c>
      <c r="D39" s="134"/>
    </row>
    <row r="40" spans="1:4" s="28" customFormat="1" ht="25.5">
      <c r="A40" s="69">
        <v>34</v>
      </c>
      <c r="B40" s="64" t="s">
        <v>101</v>
      </c>
      <c r="C40" s="63">
        <v>0</v>
      </c>
      <c r="D40" s="134"/>
    </row>
    <row r="41" spans="1:4" s="28" customFormat="1">
      <c r="A41" s="69">
        <v>35</v>
      </c>
      <c r="B41" s="66" t="s">
        <v>111</v>
      </c>
      <c r="C41" s="63">
        <v>0</v>
      </c>
      <c r="D41" s="134"/>
    </row>
    <row r="42" spans="1:4" s="28" customFormat="1">
      <c r="A42" s="69">
        <v>36</v>
      </c>
      <c r="B42" s="68" t="s">
        <v>110</v>
      </c>
      <c r="C42" s="61">
        <v>0</v>
      </c>
      <c r="D42" s="134"/>
    </row>
    <row r="43" spans="1:4" s="28" customFormat="1">
      <c r="A43" s="69"/>
      <c r="B43" s="70"/>
      <c r="C43" s="63"/>
      <c r="D43" s="134"/>
    </row>
    <row r="44" spans="1:4" s="28" customFormat="1">
      <c r="A44" s="69">
        <v>37</v>
      </c>
      <c r="B44" s="73" t="s">
        <v>109</v>
      </c>
      <c r="C44" s="61">
        <v>12004800</v>
      </c>
      <c r="D44" s="134"/>
    </row>
    <row r="45" spans="1:4" s="28" customFormat="1">
      <c r="A45" s="69">
        <v>38</v>
      </c>
      <c r="B45" s="59" t="s">
        <v>108</v>
      </c>
      <c r="C45" s="63">
        <v>12004800</v>
      </c>
      <c r="D45" s="134"/>
    </row>
    <row r="46" spans="1:4" s="28" customFormat="1">
      <c r="A46" s="69">
        <v>39</v>
      </c>
      <c r="B46" s="59" t="s">
        <v>107</v>
      </c>
      <c r="C46" s="63">
        <v>0</v>
      </c>
      <c r="D46" s="134"/>
    </row>
    <row r="47" spans="1:4" s="28" customFormat="1">
      <c r="A47" s="69">
        <v>40</v>
      </c>
      <c r="B47" s="59" t="s">
        <v>106</v>
      </c>
      <c r="C47" s="63">
        <v>0</v>
      </c>
      <c r="D47" s="134"/>
    </row>
    <row r="48" spans="1:4" s="28" customFormat="1">
      <c r="A48" s="69">
        <v>41</v>
      </c>
      <c r="B48" s="73" t="s">
        <v>105</v>
      </c>
      <c r="C48" s="61">
        <v>0</v>
      </c>
      <c r="D48" s="134"/>
    </row>
    <row r="49" spans="1:4" s="28" customFormat="1">
      <c r="A49" s="69">
        <v>42</v>
      </c>
      <c r="B49" s="64" t="s">
        <v>104</v>
      </c>
      <c r="C49" s="63">
        <v>0</v>
      </c>
      <c r="D49" s="134"/>
    </row>
    <row r="50" spans="1:4" s="28" customFormat="1">
      <c r="A50" s="69">
        <v>43</v>
      </c>
      <c r="B50" s="65" t="s">
        <v>103</v>
      </c>
      <c r="C50" s="63">
        <v>0</v>
      </c>
      <c r="D50" s="134"/>
    </row>
    <row r="51" spans="1:4" s="28" customFormat="1">
      <c r="A51" s="69">
        <v>44</v>
      </c>
      <c r="B51" s="64" t="s">
        <v>102</v>
      </c>
      <c r="C51" s="63">
        <v>0</v>
      </c>
      <c r="D51" s="134"/>
    </row>
    <row r="52" spans="1:4" s="28" customFormat="1" ht="25.5">
      <c r="A52" s="69">
        <v>45</v>
      </c>
      <c r="B52" s="64" t="s">
        <v>101</v>
      </c>
      <c r="C52" s="63">
        <v>0</v>
      </c>
      <c r="D52" s="134"/>
    </row>
    <row r="53" spans="1:4" s="28" customFormat="1" ht="13.5" thickBot="1">
      <c r="A53" s="69">
        <v>46</v>
      </c>
      <c r="B53" s="74" t="s">
        <v>100</v>
      </c>
      <c r="C53" s="75">
        <v>12004800</v>
      </c>
      <c r="D53" s="134"/>
    </row>
    <row r="54" spans="1:4">
      <c r="D54" s="134"/>
    </row>
    <row r="55" spans="1:4">
      <c r="D55" s="134"/>
    </row>
    <row r="56" spans="1:4">
      <c r="B56" s="4" t="s">
        <v>7</v>
      </c>
      <c r="D56" s="134"/>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3"/>
  <sheetViews>
    <sheetView workbookViewId="0">
      <selection activeCell="C31" sqref="C31"/>
    </sheetView>
  </sheetViews>
  <sheetFormatPr defaultColWidth="9.140625" defaultRowHeight="12.75"/>
  <cols>
    <col min="1" max="1" width="9.42578125" style="163" bestFit="1" customWidth="1"/>
    <col min="2" max="2" width="59" style="163" customWidth="1"/>
    <col min="3" max="3" width="16.7109375" style="163" bestFit="1" customWidth="1"/>
    <col min="4" max="4" width="14.28515625" style="163" bestFit="1" customWidth="1"/>
    <col min="5" max="16384" width="9.140625" style="163"/>
  </cols>
  <sheetData>
    <row r="1" spans="1:6" ht="15.75">
      <c r="A1" s="161" t="s">
        <v>30</v>
      </c>
      <c r="B1" s="3" t="str">
        <f>'Info '!C2</f>
        <v>JSC ProCredit Bank</v>
      </c>
    </row>
    <row r="2" spans="1:6" s="161" customFormat="1" ht="15.75" customHeight="1">
      <c r="A2" s="161" t="s">
        <v>31</v>
      </c>
      <c r="B2" s="324">
        <f>'1. key ratios '!B2</f>
        <v>45473</v>
      </c>
    </row>
    <row r="3" spans="1:6" s="161" customFormat="1" ht="15.75" customHeight="1"/>
    <row r="4" spans="1:6" ht="13.5" thickBot="1">
      <c r="A4" s="163" t="s">
        <v>281</v>
      </c>
      <c r="B4" s="241" t="s">
        <v>282</v>
      </c>
    </row>
    <row r="5" spans="1:6" s="168" customFormat="1" ht="12.75" customHeight="1">
      <c r="A5" s="302"/>
      <c r="B5" s="303" t="s">
        <v>285</v>
      </c>
      <c r="C5" s="234" t="s">
        <v>283</v>
      </c>
      <c r="D5" s="235" t="s">
        <v>284</v>
      </c>
    </row>
    <row r="6" spans="1:6" s="242" customFormat="1">
      <c r="A6" s="236">
        <v>1</v>
      </c>
      <c r="B6" s="297" t="s">
        <v>286</v>
      </c>
      <c r="C6" s="297"/>
      <c r="D6" s="237"/>
    </row>
    <row r="7" spans="1:6" s="242" customFormat="1">
      <c r="A7" s="238" t="s">
        <v>272</v>
      </c>
      <c r="B7" s="298" t="s">
        <v>287</v>
      </c>
      <c r="C7" s="290">
        <v>4.4999999999999998E-2</v>
      </c>
      <c r="D7" s="561">
        <f>C7*'5. RWA '!$C$13</f>
        <v>66473553.193889812</v>
      </c>
      <c r="E7" s="560"/>
      <c r="F7" s="560"/>
    </row>
    <row r="8" spans="1:6" s="242" customFormat="1">
      <c r="A8" s="238" t="s">
        <v>273</v>
      </c>
      <c r="B8" s="298" t="s">
        <v>288</v>
      </c>
      <c r="C8" s="291">
        <v>0.06</v>
      </c>
      <c r="D8" s="561">
        <f>C8*'5. RWA '!$C$13</f>
        <v>88631404.258519739</v>
      </c>
      <c r="E8" s="560"/>
      <c r="F8" s="560"/>
    </row>
    <row r="9" spans="1:6" s="242" customFormat="1">
      <c r="A9" s="238" t="s">
        <v>274</v>
      </c>
      <c r="B9" s="298" t="s">
        <v>289</v>
      </c>
      <c r="C9" s="291">
        <v>0.08</v>
      </c>
      <c r="D9" s="561">
        <f>C9*'5. RWA '!$C$13</f>
        <v>118175205.67802633</v>
      </c>
      <c r="E9" s="560"/>
      <c r="F9" s="560"/>
    </row>
    <row r="10" spans="1:6" s="242" customFormat="1">
      <c r="A10" s="236" t="s">
        <v>275</v>
      </c>
      <c r="B10" s="297" t="s">
        <v>290</v>
      </c>
      <c r="C10" s="292"/>
      <c r="D10" s="562"/>
      <c r="E10" s="560"/>
      <c r="F10" s="560"/>
    </row>
    <row r="11" spans="1:6" s="243" customFormat="1">
      <c r="A11" s="239" t="s">
        <v>276</v>
      </c>
      <c r="B11" s="289" t="s">
        <v>356</v>
      </c>
      <c r="C11" s="293">
        <v>2.5000000000000001E-2</v>
      </c>
      <c r="D11" s="561">
        <v>36929751.774383232</v>
      </c>
      <c r="E11" s="560"/>
      <c r="F11" s="560"/>
    </row>
    <row r="12" spans="1:6" s="243" customFormat="1">
      <c r="A12" s="239" t="s">
        <v>277</v>
      </c>
      <c r="B12" s="289" t="s">
        <v>291</v>
      </c>
      <c r="C12" s="293">
        <v>2.5000000000000001E-3</v>
      </c>
      <c r="D12" s="561">
        <v>3692975.1774383229</v>
      </c>
      <c r="E12" s="560"/>
      <c r="F12" s="560"/>
    </row>
    <row r="13" spans="1:6" s="243" customFormat="1">
      <c r="A13" s="239" t="s">
        <v>278</v>
      </c>
      <c r="B13" s="289" t="s">
        <v>292</v>
      </c>
      <c r="C13" s="293">
        <v>0</v>
      </c>
      <c r="D13" s="561">
        <v>0</v>
      </c>
      <c r="E13" s="560"/>
      <c r="F13" s="560"/>
    </row>
    <row r="14" spans="1:6" s="243" customFormat="1">
      <c r="A14" s="236" t="s">
        <v>279</v>
      </c>
      <c r="B14" s="297" t="s">
        <v>353</v>
      </c>
      <c r="C14" s="294"/>
      <c r="D14" s="562"/>
      <c r="E14" s="560"/>
      <c r="F14" s="560"/>
    </row>
    <row r="15" spans="1:6" s="243" customFormat="1">
      <c r="A15" s="239">
        <v>3.1</v>
      </c>
      <c r="B15" s="289" t="s">
        <v>297</v>
      </c>
      <c r="C15" s="293">
        <v>4.8303249687492791E-2</v>
      </c>
      <c r="D15" s="561">
        <v>71353080.834206522</v>
      </c>
      <c r="E15" s="560"/>
      <c r="F15" s="560"/>
    </row>
    <row r="16" spans="1:6" s="243" customFormat="1">
      <c r="A16" s="239">
        <v>3.2</v>
      </c>
      <c r="B16" s="289" t="s">
        <v>298</v>
      </c>
      <c r="C16" s="293">
        <v>6.0160631425156166E-2</v>
      </c>
      <c r="D16" s="561">
        <v>88868687.404847056</v>
      </c>
      <c r="E16" s="560"/>
      <c r="F16" s="560"/>
    </row>
    <row r="17" spans="1:6" s="242" customFormat="1">
      <c r="A17" s="239">
        <v>3.3</v>
      </c>
      <c r="B17" s="289" t="s">
        <v>299</v>
      </c>
      <c r="C17" s="293">
        <v>7.5762449501029033E-2</v>
      </c>
      <c r="D17" s="561">
        <v>111915538.15568987</v>
      </c>
      <c r="E17" s="560"/>
      <c r="F17" s="560"/>
    </row>
    <row r="18" spans="1:6" s="168" customFormat="1" ht="12.75" customHeight="1">
      <c r="A18" s="300"/>
      <c r="B18" s="301" t="s">
        <v>352</v>
      </c>
      <c r="C18" s="295" t="s">
        <v>283</v>
      </c>
      <c r="D18" s="299" t="s">
        <v>284</v>
      </c>
      <c r="E18" s="560"/>
      <c r="F18" s="560"/>
    </row>
    <row r="19" spans="1:6" s="242" customFormat="1">
      <c r="A19" s="240">
        <v>4</v>
      </c>
      <c r="B19" s="289" t="s">
        <v>293</v>
      </c>
      <c r="C19" s="293">
        <f>C7+C11+C12+C13+C15</f>
        <v>0.1208032496874928</v>
      </c>
      <c r="D19" s="561">
        <f>C19*'5. RWA '!$C$13</f>
        <v>178449360.97991791</v>
      </c>
      <c r="E19" s="560"/>
      <c r="F19" s="560"/>
    </row>
    <row r="20" spans="1:6" s="242" customFormat="1">
      <c r="A20" s="240">
        <v>5</v>
      </c>
      <c r="B20" s="289" t="s">
        <v>90</v>
      </c>
      <c r="C20" s="293">
        <f>C8+C11+C12+C13+C16</f>
        <v>0.14766063142515617</v>
      </c>
      <c r="D20" s="561">
        <f>C20*'5. RWA '!$C$13</f>
        <v>218122818.61518836</v>
      </c>
      <c r="E20" s="560"/>
      <c r="F20" s="560"/>
    </row>
    <row r="21" spans="1:6" s="242" customFormat="1" ht="13.5" thickBot="1">
      <c r="A21" s="244" t="s">
        <v>280</v>
      </c>
      <c r="B21" s="245" t="s">
        <v>294</v>
      </c>
      <c r="C21" s="296">
        <f>C9+C11+C12+C13+C17</f>
        <v>0.18326244950102905</v>
      </c>
      <c r="D21" s="563">
        <f>C21*'5. RWA '!$C$13</f>
        <v>270713470.78553778</v>
      </c>
      <c r="E21" s="560"/>
      <c r="F21" s="560"/>
    </row>
    <row r="23" spans="1:6" ht="51">
      <c r="B23" s="201" t="s">
        <v>355</v>
      </c>
    </row>
  </sheetData>
  <conditionalFormatting sqref="C21">
    <cfRule type="cellIs" dxfId="21"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0"/>
  <sheetViews>
    <sheetView zoomScale="70" zoomScaleNormal="70" workbookViewId="0">
      <pane xSplit="1" ySplit="5" topLeftCell="B42" activePane="bottomRight" state="frozen"/>
      <selection activeCell="B47" sqref="B47"/>
      <selection pane="topRight" activeCell="B47" sqref="B47"/>
      <selection pane="bottomLeft" activeCell="B47" sqref="B47"/>
      <selection pane="bottomRight" activeCell="J17" sqref="J17"/>
    </sheetView>
  </sheetViews>
  <sheetFormatPr defaultColWidth="9.140625" defaultRowHeight="14.25"/>
  <cols>
    <col min="1" max="1" width="10.7109375" style="4" customWidth="1"/>
    <col min="2" max="2" width="91.85546875" style="4" customWidth="1"/>
    <col min="3" max="3" width="56.42578125" style="4" customWidth="1"/>
    <col min="4" max="4" width="32.28515625" style="4" customWidth="1"/>
    <col min="5" max="5" width="9.42578125" style="5" customWidth="1"/>
    <col min="6" max="16384" width="9.140625" style="5"/>
  </cols>
  <sheetData>
    <row r="1" spans="1:6">
      <c r="A1" s="2" t="s">
        <v>30</v>
      </c>
      <c r="B1" s="3" t="str">
        <f>'Info '!C2</f>
        <v>JSC ProCredit Bank</v>
      </c>
      <c r="E1" s="4"/>
      <c r="F1" s="4"/>
    </row>
    <row r="2" spans="1:6" s="2" customFormat="1" ht="15.75" customHeight="1">
      <c r="A2" s="2" t="s">
        <v>31</v>
      </c>
      <c r="B2" s="324">
        <f>'1. key ratios '!B2</f>
        <v>45473</v>
      </c>
    </row>
    <row r="3" spans="1:6" s="2" customFormat="1" ht="15.75" customHeight="1">
      <c r="A3" s="76"/>
    </row>
    <row r="4" spans="1:6" s="2" customFormat="1" ht="15.75" customHeight="1" thickBot="1">
      <c r="A4" s="2" t="s">
        <v>47</v>
      </c>
      <c r="B4" s="155" t="s">
        <v>178</v>
      </c>
      <c r="D4" s="20" t="s">
        <v>35</v>
      </c>
    </row>
    <row r="5" spans="1:6" ht="26.25" thickBot="1">
      <c r="A5" s="77" t="s">
        <v>6</v>
      </c>
      <c r="B5" s="175" t="s">
        <v>218</v>
      </c>
      <c r="C5" s="78" t="s">
        <v>659</v>
      </c>
      <c r="D5" s="79" t="s">
        <v>49</v>
      </c>
    </row>
    <row r="6" spans="1:6" ht="15">
      <c r="A6" s="565">
        <v>1</v>
      </c>
      <c r="B6" s="566" t="s">
        <v>560</v>
      </c>
      <c r="C6" s="567">
        <v>399123856.24189997</v>
      </c>
      <c r="D6" s="568"/>
      <c r="E6" s="80"/>
    </row>
    <row r="7" spans="1:6" ht="15">
      <c r="A7" s="569">
        <v>1.1000000000000001</v>
      </c>
      <c r="B7" s="396" t="s">
        <v>561</v>
      </c>
      <c r="C7" s="570">
        <v>51450878.255999997</v>
      </c>
      <c r="D7" s="81"/>
      <c r="E7" s="80"/>
    </row>
    <row r="8" spans="1:6" ht="15">
      <c r="A8" s="569">
        <v>1.2</v>
      </c>
      <c r="B8" s="396" t="s">
        <v>562</v>
      </c>
      <c r="C8" s="570">
        <v>194971890.68739995</v>
      </c>
      <c r="D8" s="81"/>
      <c r="E8" s="80"/>
    </row>
    <row r="9" spans="1:6" ht="15">
      <c r="A9" s="569">
        <v>1.3</v>
      </c>
      <c r="B9" s="396" t="s">
        <v>563</v>
      </c>
      <c r="C9" s="570">
        <v>152701087.2985</v>
      </c>
      <c r="D9" s="81"/>
      <c r="E9" s="80"/>
    </row>
    <row r="10" spans="1:6" ht="15">
      <c r="A10" s="569">
        <v>2</v>
      </c>
      <c r="B10" s="381" t="s">
        <v>564</v>
      </c>
      <c r="C10" s="570">
        <v>0</v>
      </c>
      <c r="D10" s="81"/>
      <c r="E10" s="80"/>
    </row>
    <row r="11" spans="1:6" ht="15">
      <c r="A11" s="569">
        <v>2.1</v>
      </c>
      <c r="B11" s="394" t="s">
        <v>565</v>
      </c>
      <c r="C11" s="571">
        <v>0</v>
      </c>
      <c r="D11" s="441"/>
      <c r="E11" s="80"/>
    </row>
    <row r="12" spans="1:6" ht="15">
      <c r="A12" s="569">
        <v>3</v>
      </c>
      <c r="B12" s="383" t="s">
        <v>566</v>
      </c>
      <c r="C12" s="571">
        <v>0</v>
      </c>
      <c r="D12" s="441"/>
      <c r="E12" s="80"/>
    </row>
    <row r="13" spans="1:6" ht="15">
      <c r="A13" s="569">
        <v>4</v>
      </c>
      <c r="B13" s="384" t="s">
        <v>567</v>
      </c>
      <c r="C13" s="571">
        <v>0</v>
      </c>
      <c r="D13" s="441"/>
      <c r="E13" s="80"/>
    </row>
    <row r="14" spans="1:6" ht="16.5">
      <c r="A14" s="569"/>
      <c r="B14" s="384"/>
      <c r="C14" s="571">
        <v>0</v>
      </c>
      <c r="D14" s="572" t="s">
        <v>732</v>
      </c>
      <c r="E14" s="80"/>
    </row>
    <row r="15" spans="1:6" ht="15">
      <c r="A15" s="569">
        <v>5</v>
      </c>
      <c r="B15" s="385" t="s">
        <v>568</v>
      </c>
      <c r="C15" s="571">
        <v>139527.79999999999</v>
      </c>
      <c r="D15" s="441"/>
      <c r="E15" s="80"/>
    </row>
    <row r="16" spans="1:6" ht="15">
      <c r="A16" s="569">
        <v>5.0999999999999996</v>
      </c>
      <c r="B16" s="386" t="s">
        <v>569</v>
      </c>
      <c r="C16" s="570">
        <v>139527.79999999999</v>
      </c>
      <c r="D16" s="441"/>
      <c r="E16" s="80"/>
    </row>
    <row r="17" spans="1:5" ht="15">
      <c r="A17" s="569">
        <v>5.2</v>
      </c>
      <c r="B17" s="386" t="s">
        <v>570</v>
      </c>
      <c r="C17" s="570">
        <v>0</v>
      </c>
      <c r="D17" s="81"/>
      <c r="E17" s="80"/>
    </row>
    <row r="18" spans="1:5" ht="15">
      <c r="A18" s="569">
        <v>5.3</v>
      </c>
      <c r="B18" s="387" t="s">
        <v>571</v>
      </c>
      <c r="C18" s="570">
        <v>0</v>
      </c>
      <c r="D18" s="81"/>
      <c r="E18" s="80"/>
    </row>
    <row r="19" spans="1:5" ht="15">
      <c r="A19" s="569">
        <v>6</v>
      </c>
      <c r="B19" s="383" t="s">
        <v>572</v>
      </c>
      <c r="C19" s="570">
        <v>1430762714.4621282</v>
      </c>
      <c r="D19" s="81"/>
      <c r="E19" s="80"/>
    </row>
    <row r="20" spans="1:5" ht="15">
      <c r="A20" s="569">
        <v>6.1</v>
      </c>
      <c r="B20" s="386" t="s">
        <v>570</v>
      </c>
      <c r="C20" s="571">
        <v>126271912.13</v>
      </c>
      <c r="D20" s="81"/>
      <c r="E20" s="80"/>
    </row>
    <row r="21" spans="1:5" ht="15">
      <c r="A21" s="569">
        <v>6.2</v>
      </c>
      <c r="B21" s="387" t="s">
        <v>571</v>
      </c>
      <c r="C21" s="571">
        <v>1304490802.332128</v>
      </c>
      <c r="D21" s="81"/>
      <c r="E21" s="80"/>
    </row>
    <row r="22" spans="1:5" ht="15">
      <c r="A22" s="569">
        <v>7</v>
      </c>
      <c r="B22" s="381" t="s">
        <v>573</v>
      </c>
      <c r="C22" s="571">
        <v>8615015.5899999999</v>
      </c>
      <c r="D22" s="81"/>
      <c r="E22" s="80"/>
    </row>
    <row r="23" spans="1:5" ht="16.5">
      <c r="A23" s="569"/>
      <c r="B23" s="388"/>
      <c r="C23" s="571">
        <v>8615015.5899999999</v>
      </c>
      <c r="D23" s="572" t="s">
        <v>732</v>
      </c>
      <c r="E23" s="80"/>
    </row>
    <row r="24" spans="1:5" ht="15">
      <c r="A24" s="569">
        <v>8</v>
      </c>
      <c r="B24" s="388" t="s">
        <v>574</v>
      </c>
      <c r="C24" s="570">
        <v>0</v>
      </c>
      <c r="D24" s="81"/>
      <c r="E24" s="80"/>
    </row>
    <row r="25" spans="1:5" ht="15">
      <c r="A25" s="569">
        <v>9</v>
      </c>
      <c r="B25" s="384" t="s">
        <v>575</v>
      </c>
      <c r="C25" s="570">
        <v>45566307.039999999</v>
      </c>
      <c r="D25" s="442"/>
      <c r="E25" s="80"/>
    </row>
    <row r="26" spans="1:5" ht="15">
      <c r="A26" s="569">
        <v>9.1</v>
      </c>
      <c r="B26" s="386" t="s">
        <v>576</v>
      </c>
      <c r="C26" s="573">
        <v>41363758.089999996</v>
      </c>
      <c r="D26" s="82"/>
      <c r="E26" s="80"/>
    </row>
    <row r="27" spans="1:5" ht="15">
      <c r="A27" s="569">
        <v>9.1999999999999993</v>
      </c>
      <c r="B27" s="386" t="s">
        <v>577</v>
      </c>
      <c r="C27" s="574">
        <v>4202548.95</v>
      </c>
      <c r="D27" s="440"/>
      <c r="E27" s="80"/>
    </row>
    <row r="28" spans="1:5" ht="16.5">
      <c r="A28" s="569">
        <v>10</v>
      </c>
      <c r="B28" s="384" t="s">
        <v>578</v>
      </c>
      <c r="C28" s="575">
        <v>2353628.39</v>
      </c>
      <c r="D28" s="525" t="s">
        <v>733</v>
      </c>
      <c r="E28" s="80"/>
    </row>
    <row r="29" spans="1:5" ht="15">
      <c r="A29" s="569">
        <v>10.1</v>
      </c>
      <c r="B29" s="386" t="s">
        <v>579</v>
      </c>
      <c r="C29" s="570">
        <v>0</v>
      </c>
      <c r="D29" s="81"/>
      <c r="E29" s="80"/>
    </row>
    <row r="30" spans="1:5" ht="15">
      <c r="A30" s="569">
        <v>10.199999999999999</v>
      </c>
      <c r="B30" s="386" t="s">
        <v>580</v>
      </c>
      <c r="C30" s="570">
        <v>2353628.39</v>
      </c>
      <c r="D30" s="81"/>
      <c r="E30" s="80"/>
    </row>
    <row r="31" spans="1:5" ht="15">
      <c r="A31" s="569">
        <v>11</v>
      </c>
      <c r="B31" s="384" t="s">
        <v>581</v>
      </c>
      <c r="C31" s="570">
        <v>110329.97</v>
      </c>
      <c r="D31" s="81"/>
      <c r="E31" s="80"/>
    </row>
    <row r="32" spans="1:5" ht="15">
      <c r="A32" s="569">
        <v>11.1</v>
      </c>
      <c r="B32" s="386" t="s">
        <v>582</v>
      </c>
      <c r="C32" s="570">
        <v>110329.97</v>
      </c>
      <c r="D32" s="81"/>
      <c r="E32" s="80"/>
    </row>
    <row r="33" spans="1:5" ht="15">
      <c r="A33" s="569">
        <v>11.2</v>
      </c>
      <c r="B33" s="386" t="s">
        <v>583</v>
      </c>
      <c r="C33" s="570">
        <v>0</v>
      </c>
      <c r="D33" s="81"/>
      <c r="E33" s="80"/>
    </row>
    <row r="34" spans="1:5" ht="15">
      <c r="A34" s="569">
        <v>13</v>
      </c>
      <c r="B34" s="384" t="s">
        <v>584</v>
      </c>
      <c r="C34" s="570">
        <v>6331264.6387720006</v>
      </c>
      <c r="D34" s="81"/>
      <c r="E34" s="80"/>
    </row>
    <row r="35" spans="1:5" ht="15">
      <c r="A35" s="569">
        <v>13.1</v>
      </c>
      <c r="B35" s="564" t="s">
        <v>585</v>
      </c>
      <c r="C35" s="570">
        <v>76010</v>
      </c>
      <c r="D35" s="81"/>
      <c r="E35" s="80"/>
    </row>
    <row r="36" spans="1:5" ht="15">
      <c r="A36" s="569">
        <v>13.2</v>
      </c>
      <c r="B36" s="564" t="s">
        <v>586</v>
      </c>
      <c r="C36" s="573">
        <v>0</v>
      </c>
      <c r="D36" s="82"/>
      <c r="E36" s="80"/>
    </row>
    <row r="37" spans="1:5" ht="15">
      <c r="A37" s="569">
        <v>14</v>
      </c>
      <c r="B37" s="404" t="s">
        <v>587</v>
      </c>
      <c r="C37" s="573">
        <v>1893002644.1328001</v>
      </c>
      <c r="D37" s="82"/>
      <c r="E37" s="80"/>
    </row>
    <row r="38" spans="1:5" ht="15">
      <c r="A38" s="569"/>
      <c r="B38" s="401" t="s">
        <v>588</v>
      </c>
      <c r="C38" s="576"/>
      <c r="D38" s="83"/>
      <c r="E38" s="80"/>
    </row>
    <row r="39" spans="1:5" ht="15">
      <c r="A39" s="569">
        <v>15</v>
      </c>
      <c r="B39" s="392" t="s">
        <v>589</v>
      </c>
      <c r="C39" s="574">
        <v>1640</v>
      </c>
      <c r="D39" s="440"/>
      <c r="E39" s="80"/>
    </row>
    <row r="40" spans="1:5" ht="15">
      <c r="A40" s="569">
        <v>15.1</v>
      </c>
      <c r="B40" s="394" t="s">
        <v>565</v>
      </c>
      <c r="C40" s="570">
        <v>1640</v>
      </c>
      <c r="D40" s="81"/>
      <c r="E40" s="80"/>
    </row>
    <row r="41" spans="1:5" ht="15">
      <c r="A41" s="569">
        <v>16</v>
      </c>
      <c r="B41" s="381" t="s">
        <v>590</v>
      </c>
      <c r="C41" s="570">
        <v>0</v>
      </c>
      <c r="D41" s="81"/>
      <c r="E41" s="80"/>
    </row>
    <row r="42" spans="1:5" ht="15">
      <c r="A42" s="569">
        <v>17</v>
      </c>
      <c r="B42" s="381" t="s">
        <v>591</v>
      </c>
      <c r="C42" s="570">
        <v>1555738112.8473661</v>
      </c>
      <c r="D42" s="81"/>
      <c r="E42" s="80"/>
    </row>
    <row r="43" spans="1:5" ht="15">
      <c r="A43" s="569">
        <v>17.100000000000001</v>
      </c>
      <c r="B43" s="395" t="s">
        <v>592</v>
      </c>
      <c r="C43" s="570">
        <v>1162670279.9214692</v>
      </c>
      <c r="D43" s="81"/>
      <c r="E43" s="80"/>
    </row>
    <row r="44" spans="1:5" ht="15">
      <c r="A44" s="569">
        <v>17.2</v>
      </c>
      <c r="B44" s="396" t="s">
        <v>593</v>
      </c>
      <c r="C44" s="570">
        <v>391108191.73199999</v>
      </c>
      <c r="D44" s="81"/>
      <c r="E44" s="80"/>
    </row>
    <row r="45" spans="1:5" ht="15">
      <c r="A45" s="569">
        <v>17.3</v>
      </c>
      <c r="B45" s="434" t="s">
        <v>594</v>
      </c>
      <c r="C45" s="573">
        <v>0</v>
      </c>
      <c r="D45" s="82"/>
      <c r="E45" s="80"/>
    </row>
    <row r="46" spans="1:5" ht="15">
      <c r="A46" s="569">
        <v>17.399999999999999</v>
      </c>
      <c r="B46" s="435" t="s">
        <v>595</v>
      </c>
      <c r="C46" s="577">
        <v>1959641.193897</v>
      </c>
      <c r="D46" s="578"/>
      <c r="E46" s="80"/>
    </row>
    <row r="47" spans="1:5" ht="15">
      <c r="A47" s="569">
        <v>18</v>
      </c>
      <c r="B47" s="404" t="s">
        <v>596</v>
      </c>
      <c r="C47" s="579">
        <v>1311775.3773000001</v>
      </c>
      <c r="D47" s="580"/>
      <c r="E47" s="80"/>
    </row>
    <row r="48" spans="1:5" ht="15">
      <c r="A48" s="569">
        <v>19</v>
      </c>
      <c r="B48" s="404" t="s">
        <v>597</v>
      </c>
      <c r="C48" s="581">
        <v>1920707.81</v>
      </c>
      <c r="D48" s="582"/>
      <c r="E48" s="80"/>
    </row>
    <row r="49" spans="1:5" ht="15">
      <c r="A49" s="569">
        <v>19.100000000000001</v>
      </c>
      <c r="B49" s="436" t="s">
        <v>598</v>
      </c>
      <c r="C49" s="581">
        <v>0</v>
      </c>
      <c r="D49" s="582"/>
      <c r="E49" s="80"/>
    </row>
    <row r="50" spans="1:5" ht="15">
      <c r="A50" s="569">
        <v>19.2</v>
      </c>
      <c r="B50" s="436" t="s">
        <v>599</v>
      </c>
      <c r="C50" s="581">
        <v>1920707.81</v>
      </c>
      <c r="D50" s="582"/>
      <c r="E50" s="80"/>
    </row>
    <row r="51" spans="1:5" ht="15">
      <c r="A51" s="569">
        <v>20</v>
      </c>
      <c r="B51" s="399" t="s">
        <v>600</v>
      </c>
      <c r="C51" s="581">
        <v>15013421.907600001</v>
      </c>
      <c r="D51" s="582"/>
      <c r="E51" s="80"/>
    </row>
    <row r="52" spans="1:5" ht="15">
      <c r="A52" s="569">
        <v>21</v>
      </c>
      <c r="B52" s="437" t="s">
        <v>601</v>
      </c>
      <c r="C52" s="581">
        <v>3022930.7948339996</v>
      </c>
      <c r="D52" s="582"/>
      <c r="E52" s="80"/>
    </row>
    <row r="53" spans="1:5" ht="15">
      <c r="A53" s="569">
        <v>21.1</v>
      </c>
      <c r="B53" s="396" t="s">
        <v>602</v>
      </c>
      <c r="C53" s="581">
        <v>0</v>
      </c>
      <c r="D53" s="582"/>
      <c r="E53" s="80"/>
    </row>
    <row r="54" spans="1:5" ht="15">
      <c r="A54" s="569">
        <v>22</v>
      </c>
      <c r="B54" s="400" t="s">
        <v>603</v>
      </c>
      <c r="C54" s="581">
        <v>1577008588.7370999</v>
      </c>
      <c r="D54" s="582"/>
      <c r="E54" s="80"/>
    </row>
    <row r="55" spans="1:5" ht="15">
      <c r="A55" s="569"/>
      <c r="B55" s="401" t="s">
        <v>604</v>
      </c>
      <c r="C55" s="583"/>
      <c r="D55" s="582"/>
      <c r="E55" s="80"/>
    </row>
    <row r="56" spans="1:5" ht="15">
      <c r="A56" s="569">
        <v>23</v>
      </c>
      <c r="B56" s="399" t="s">
        <v>605</v>
      </c>
      <c r="C56" s="581">
        <v>112482804.98999999</v>
      </c>
      <c r="D56" s="582"/>
      <c r="E56" s="80"/>
    </row>
    <row r="57" spans="1:5" ht="15">
      <c r="A57" s="569">
        <v>24</v>
      </c>
      <c r="B57" s="399" t="s">
        <v>606</v>
      </c>
      <c r="C57" s="581">
        <v>0</v>
      </c>
      <c r="D57" s="582"/>
      <c r="E57" s="80"/>
    </row>
    <row r="58" spans="1:5" ht="15">
      <c r="A58" s="569">
        <v>25</v>
      </c>
      <c r="B58" s="404" t="s">
        <v>607</v>
      </c>
      <c r="C58" s="581">
        <v>72117569.840000004</v>
      </c>
      <c r="D58" s="582"/>
      <c r="E58" s="80"/>
    </row>
    <row r="59" spans="1:5" ht="15">
      <c r="A59" s="569">
        <v>26</v>
      </c>
      <c r="B59" s="404" t="s">
        <v>608</v>
      </c>
      <c r="C59" s="581">
        <v>0</v>
      </c>
      <c r="D59" s="582"/>
      <c r="E59" s="80"/>
    </row>
    <row r="60" spans="1:5" ht="15">
      <c r="A60" s="569">
        <v>27</v>
      </c>
      <c r="B60" s="404" t="s">
        <v>609</v>
      </c>
      <c r="C60" s="581">
        <v>0</v>
      </c>
      <c r="D60" s="582"/>
      <c r="E60" s="80"/>
    </row>
    <row r="61" spans="1:5" ht="15">
      <c r="A61" s="569">
        <v>27.1</v>
      </c>
      <c r="B61" s="435" t="s">
        <v>610</v>
      </c>
      <c r="C61" s="581">
        <v>0</v>
      </c>
      <c r="D61" s="582"/>
      <c r="E61" s="80"/>
    </row>
    <row r="62" spans="1:5" ht="15">
      <c r="A62" s="569">
        <v>27.2</v>
      </c>
      <c r="B62" s="435" t="s">
        <v>611</v>
      </c>
      <c r="C62" s="581">
        <v>0</v>
      </c>
      <c r="D62" s="582"/>
      <c r="E62" s="80"/>
    </row>
    <row r="63" spans="1:5" ht="15">
      <c r="A63" s="569">
        <v>28</v>
      </c>
      <c r="B63" s="402" t="s">
        <v>612</v>
      </c>
      <c r="C63" s="581">
        <v>0</v>
      </c>
      <c r="D63" s="582"/>
      <c r="E63" s="80"/>
    </row>
    <row r="64" spans="1:5" ht="15">
      <c r="A64" s="569">
        <v>29</v>
      </c>
      <c r="B64" s="404" t="s">
        <v>613</v>
      </c>
      <c r="C64" s="581">
        <v>0</v>
      </c>
      <c r="D64" s="582"/>
      <c r="E64" s="80"/>
    </row>
    <row r="65" spans="1:5" ht="15">
      <c r="A65" s="569">
        <v>29.1</v>
      </c>
      <c r="B65" s="438" t="s">
        <v>614</v>
      </c>
      <c r="C65" s="581">
        <v>0</v>
      </c>
      <c r="D65" s="582"/>
      <c r="E65" s="80"/>
    </row>
    <row r="66" spans="1:5" ht="15">
      <c r="A66" s="569">
        <v>29.2</v>
      </c>
      <c r="B66" s="436" t="s">
        <v>615</v>
      </c>
      <c r="C66" s="581">
        <v>0</v>
      </c>
      <c r="D66" s="582"/>
      <c r="E66" s="80"/>
    </row>
    <row r="67" spans="1:5" ht="15">
      <c r="A67" s="569">
        <v>29.3</v>
      </c>
      <c r="B67" s="436" t="s">
        <v>616</v>
      </c>
      <c r="C67" s="581">
        <v>0</v>
      </c>
      <c r="D67" s="582"/>
      <c r="E67" s="80"/>
    </row>
    <row r="68" spans="1:5" ht="15">
      <c r="A68" s="569">
        <v>30</v>
      </c>
      <c r="B68" s="404" t="s">
        <v>617</v>
      </c>
      <c r="C68" s="584">
        <v>131393680.62999998</v>
      </c>
      <c r="D68" s="582"/>
      <c r="E68" s="80"/>
    </row>
    <row r="69" spans="1:5" ht="15">
      <c r="A69" s="569">
        <v>31</v>
      </c>
      <c r="B69" s="439" t="s">
        <v>618</v>
      </c>
      <c r="C69" s="584">
        <v>315994055.45999998</v>
      </c>
      <c r="D69" s="582"/>
      <c r="E69" s="80"/>
    </row>
    <row r="70" spans="1:5" ht="15.75" thickBot="1">
      <c r="A70" s="585">
        <v>32</v>
      </c>
      <c r="B70" s="586" t="s">
        <v>619</v>
      </c>
      <c r="C70" s="587">
        <v>1893002644.1970999</v>
      </c>
      <c r="D70" s="588"/>
      <c r="E70" s="80"/>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44"/>
  <sheetViews>
    <sheetView zoomScale="70" zoomScaleNormal="70" workbookViewId="0">
      <pane xSplit="1" ySplit="4" topLeftCell="B5" activePane="bottomRight" state="frozen"/>
      <selection activeCell="B9" sqref="B9"/>
      <selection pane="topRight" activeCell="B9" sqref="B9"/>
      <selection pane="bottomLeft" activeCell="B9" sqref="B9"/>
      <selection pane="bottomRight" activeCell="E33" sqref="E33"/>
    </sheetView>
  </sheetViews>
  <sheetFormatPr defaultColWidth="9.140625" defaultRowHeight="12.75"/>
  <cols>
    <col min="1" max="1" width="10.5703125" style="4" bestFit="1" customWidth="1"/>
    <col min="2" max="2" width="95" style="4" customWidth="1"/>
    <col min="3" max="3" width="15" style="4" bestFit="1" customWidth="1"/>
    <col min="4" max="4" width="16.5703125" style="4" bestFit="1" customWidth="1"/>
    <col min="5" max="5" width="15" style="4" bestFit="1" customWidth="1"/>
    <col min="6" max="6" width="16.5703125" style="4" bestFit="1" customWidth="1"/>
    <col min="7" max="7" width="14" style="4" bestFit="1" customWidth="1"/>
    <col min="8" max="8" width="13.42578125" style="4" bestFit="1" customWidth="1"/>
    <col min="9" max="9" width="13.140625" style="4" bestFit="1" customWidth="1"/>
    <col min="10" max="10" width="13.42578125" style="4" bestFit="1" customWidth="1"/>
    <col min="11" max="11" width="15" style="4" bestFit="1" customWidth="1"/>
    <col min="12" max="12" width="13.140625" style="19" bestFit="1" customWidth="1"/>
    <col min="13" max="13" width="16.5703125" style="19" bestFit="1" customWidth="1"/>
    <col min="14" max="14" width="14" style="19" bestFit="1" customWidth="1"/>
    <col min="15" max="16" width="13.140625" style="19" bestFit="1" customWidth="1"/>
    <col min="17" max="17" width="14.7109375" style="19" customWidth="1"/>
    <col min="18" max="18" width="13.140625" style="19" bestFit="1" customWidth="1"/>
    <col min="19" max="19" width="34.85546875" style="19" customWidth="1"/>
    <col min="20" max="16384" width="9.140625" style="19"/>
  </cols>
  <sheetData>
    <row r="1" spans="1:19">
      <c r="A1" s="2" t="s">
        <v>30</v>
      </c>
      <c r="B1" s="3" t="str">
        <f>'Info '!C2</f>
        <v>JSC ProCredit Bank</v>
      </c>
    </row>
    <row r="2" spans="1:19">
      <c r="A2" s="2" t="s">
        <v>31</v>
      </c>
      <c r="B2" s="324">
        <f>'1. key ratios '!B2</f>
        <v>45473</v>
      </c>
    </row>
    <row r="4" spans="1:19" ht="26.25" thickBot="1">
      <c r="A4" s="4" t="s">
        <v>146</v>
      </c>
      <c r="B4" s="193" t="s">
        <v>251</v>
      </c>
    </row>
    <row r="5" spans="1:19" s="182" customFormat="1">
      <c r="A5" s="177"/>
      <c r="B5" s="178"/>
      <c r="C5" s="179" t="s">
        <v>0</v>
      </c>
      <c r="D5" s="179" t="s">
        <v>1</v>
      </c>
      <c r="E5" s="179" t="s">
        <v>2</v>
      </c>
      <c r="F5" s="179" t="s">
        <v>3</v>
      </c>
      <c r="G5" s="179" t="s">
        <v>4</v>
      </c>
      <c r="H5" s="179" t="s">
        <v>5</v>
      </c>
      <c r="I5" s="179" t="s">
        <v>8</v>
      </c>
      <c r="J5" s="179" t="s">
        <v>9</v>
      </c>
      <c r="K5" s="179" t="s">
        <v>10</v>
      </c>
      <c r="L5" s="179" t="s">
        <v>11</v>
      </c>
      <c r="M5" s="179" t="s">
        <v>12</v>
      </c>
      <c r="N5" s="179" t="s">
        <v>13</v>
      </c>
      <c r="O5" s="179" t="s">
        <v>235</v>
      </c>
      <c r="P5" s="179" t="s">
        <v>236</v>
      </c>
      <c r="Q5" s="179" t="s">
        <v>237</v>
      </c>
      <c r="R5" s="180" t="s">
        <v>238</v>
      </c>
      <c r="S5" s="181" t="s">
        <v>239</v>
      </c>
    </row>
    <row r="6" spans="1:19" s="182" customFormat="1" ht="99" customHeight="1">
      <c r="A6" s="183"/>
      <c r="B6" s="702" t="s">
        <v>240</v>
      </c>
      <c r="C6" s="698">
        <v>0</v>
      </c>
      <c r="D6" s="699"/>
      <c r="E6" s="698">
        <v>0.2</v>
      </c>
      <c r="F6" s="699"/>
      <c r="G6" s="698">
        <v>0.35</v>
      </c>
      <c r="H6" s="699"/>
      <c r="I6" s="698">
        <v>0.5</v>
      </c>
      <c r="J6" s="699"/>
      <c r="K6" s="698">
        <v>0.75</v>
      </c>
      <c r="L6" s="699"/>
      <c r="M6" s="698">
        <v>1</v>
      </c>
      <c r="N6" s="699"/>
      <c r="O6" s="698">
        <v>1.5</v>
      </c>
      <c r="P6" s="699"/>
      <c r="Q6" s="698">
        <v>2.5</v>
      </c>
      <c r="R6" s="699"/>
      <c r="S6" s="700" t="s">
        <v>145</v>
      </c>
    </row>
    <row r="7" spans="1:19" s="182" customFormat="1" ht="30.75" customHeight="1">
      <c r="A7" s="183"/>
      <c r="B7" s="703"/>
      <c r="C7" s="174" t="s">
        <v>148</v>
      </c>
      <c r="D7" s="174" t="s">
        <v>147</v>
      </c>
      <c r="E7" s="174" t="s">
        <v>148</v>
      </c>
      <c r="F7" s="174" t="s">
        <v>147</v>
      </c>
      <c r="G7" s="174" t="s">
        <v>148</v>
      </c>
      <c r="H7" s="174" t="s">
        <v>147</v>
      </c>
      <c r="I7" s="174" t="s">
        <v>148</v>
      </c>
      <c r="J7" s="174" t="s">
        <v>147</v>
      </c>
      <c r="K7" s="174" t="s">
        <v>148</v>
      </c>
      <c r="L7" s="174" t="s">
        <v>147</v>
      </c>
      <c r="M7" s="174" t="s">
        <v>148</v>
      </c>
      <c r="N7" s="174" t="s">
        <v>147</v>
      </c>
      <c r="O7" s="174" t="s">
        <v>148</v>
      </c>
      <c r="P7" s="174" t="s">
        <v>147</v>
      </c>
      <c r="Q7" s="174" t="s">
        <v>148</v>
      </c>
      <c r="R7" s="174" t="s">
        <v>147</v>
      </c>
      <c r="S7" s="701"/>
    </row>
    <row r="8" spans="1:19">
      <c r="A8" s="84">
        <v>1</v>
      </c>
      <c r="B8" s="1" t="s">
        <v>51</v>
      </c>
      <c r="C8" s="589">
        <v>138345820.83000001</v>
      </c>
      <c r="D8" s="589"/>
      <c r="E8" s="589">
        <v>0</v>
      </c>
      <c r="F8" s="589"/>
      <c r="G8" s="589">
        <v>0</v>
      </c>
      <c r="H8" s="589"/>
      <c r="I8" s="589">
        <v>0</v>
      </c>
      <c r="J8" s="589"/>
      <c r="K8" s="589">
        <v>0</v>
      </c>
      <c r="L8" s="589"/>
      <c r="M8" s="589">
        <v>182897981.98674801</v>
      </c>
      <c r="N8" s="589"/>
      <c r="O8" s="589">
        <v>0</v>
      </c>
      <c r="P8" s="589"/>
      <c r="Q8" s="589">
        <v>0</v>
      </c>
      <c r="R8" s="589"/>
      <c r="S8" s="589">
        <v>182897981.98674801</v>
      </c>
    </row>
    <row r="9" spans="1:19">
      <c r="A9" s="84">
        <v>2</v>
      </c>
      <c r="B9" s="1" t="s">
        <v>52</v>
      </c>
      <c r="C9" s="589">
        <v>0</v>
      </c>
      <c r="D9" s="589"/>
      <c r="E9" s="589">
        <v>0</v>
      </c>
      <c r="F9" s="589"/>
      <c r="G9" s="589">
        <v>0</v>
      </c>
      <c r="H9" s="589"/>
      <c r="I9" s="589">
        <v>0</v>
      </c>
      <c r="J9" s="589"/>
      <c r="K9" s="589">
        <v>0</v>
      </c>
      <c r="L9" s="589"/>
      <c r="M9" s="589">
        <v>0</v>
      </c>
      <c r="N9" s="589"/>
      <c r="O9" s="589">
        <v>0</v>
      </c>
      <c r="P9" s="589"/>
      <c r="Q9" s="589">
        <v>0</v>
      </c>
      <c r="R9" s="589"/>
      <c r="S9" s="589">
        <v>0</v>
      </c>
    </row>
    <row r="10" spans="1:19">
      <c r="A10" s="84">
        <v>3</v>
      </c>
      <c r="B10" s="1" t="s">
        <v>164</v>
      </c>
      <c r="C10" s="589">
        <v>0</v>
      </c>
      <c r="D10" s="589"/>
      <c r="E10" s="589">
        <v>0</v>
      </c>
      <c r="F10" s="589"/>
      <c r="G10" s="589">
        <v>0</v>
      </c>
      <c r="H10" s="589"/>
      <c r="I10" s="589">
        <v>0</v>
      </c>
      <c r="J10" s="589"/>
      <c r="K10" s="589">
        <v>0</v>
      </c>
      <c r="L10" s="589"/>
      <c r="M10" s="589">
        <v>0</v>
      </c>
      <c r="N10" s="589"/>
      <c r="O10" s="589">
        <v>0</v>
      </c>
      <c r="P10" s="589"/>
      <c r="Q10" s="589">
        <v>0</v>
      </c>
      <c r="R10" s="589"/>
      <c r="S10" s="589">
        <v>0</v>
      </c>
    </row>
    <row r="11" spans="1:19">
      <c r="A11" s="84">
        <v>4</v>
      </c>
      <c r="B11" s="1" t="s">
        <v>53</v>
      </c>
      <c r="C11" s="589">
        <v>0</v>
      </c>
      <c r="D11" s="589"/>
      <c r="E11" s="589">
        <v>0</v>
      </c>
      <c r="F11" s="589"/>
      <c r="G11" s="589">
        <v>0</v>
      </c>
      <c r="H11" s="589"/>
      <c r="I11" s="589">
        <v>0</v>
      </c>
      <c r="J11" s="589"/>
      <c r="K11" s="589">
        <v>0</v>
      </c>
      <c r="L11" s="589"/>
      <c r="M11" s="589">
        <v>0</v>
      </c>
      <c r="N11" s="589"/>
      <c r="O11" s="589">
        <v>0</v>
      </c>
      <c r="P11" s="589"/>
      <c r="Q11" s="589">
        <v>0</v>
      </c>
      <c r="R11" s="589"/>
      <c r="S11" s="589">
        <v>0</v>
      </c>
    </row>
    <row r="12" spans="1:19">
      <c r="A12" s="84">
        <v>5</v>
      </c>
      <c r="B12" s="1" t="s">
        <v>54</v>
      </c>
      <c r="C12" s="589">
        <v>0</v>
      </c>
      <c r="D12" s="589"/>
      <c r="E12" s="589">
        <v>0</v>
      </c>
      <c r="F12" s="589"/>
      <c r="G12" s="589">
        <v>0</v>
      </c>
      <c r="H12" s="589"/>
      <c r="I12" s="589">
        <v>0</v>
      </c>
      <c r="J12" s="589"/>
      <c r="K12" s="589">
        <v>0</v>
      </c>
      <c r="L12" s="589"/>
      <c r="M12" s="589">
        <v>0</v>
      </c>
      <c r="N12" s="589"/>
      <c r="O12" s="589">
        <v>0</v>
      </c>
      <c r="P12" s="589"/>
      <c r="Q12" s="589">
        <v>0</v>
      </c>
      <c r="R12" s="589"/>
      <c r="S12" s="589">
        <v>0</v>
      </c>
    </row>
    <row r="13" spans="1:19">
      <c r="A13" s="84">
        <v>6</v>
      </c>
      <c r="B13" s="1" t="s">
        <v>55</v>
      </c>
      <c r="C13" s="589">
        <v>0</v>
      </c>
      <c r="D13" s="589"/>
      <c r="E13" s="589">
        <v>150619555.73404899</v>
      </c>
      <c r="F13" s="589"/>
      <c r="G13" s="589">
        <v>0</v>
      </c>
      <c r="H13" s="589"/>
      <c r="I13" s="589">
        <v>3214158.7969870004</v>
      </c>
      <c r="J13" s="589"/>
      <c r="K13" s="589">
        <v>0</v>
      </c>
      <c r="L13" s="589"/>
      <c r="M13" s="589">
        <v>0</v>
      </c>
      <c r="N13" s="589"/>
      <c r="O13" s="589">
        <v>545028.85632600007</v>
      </c>
      <c r="P13" s="589"/>
      <c r="Q13" s="589">
        <v>0</v>
      </c>
      <c r="R13" s="589"/>
      <c r="S13" s="589">
        <v>32548533.829792298</v>
      </c>
    </row>
    <row r="14" spans="1:19">
      <c r="A14" s="84">
        <v>7</v>
      </c>
      <c r="B14" s="1" t="s">
        <v>56</v>
      </c>
      <c r="C14" s="589">
        <v>0</v>
      </c>
      <c r="D14" s="589"/>
      <c r="E14" s="589">
        <v>0</v>
      </c>
      <c r="F14" s="589"/>
      <c r="G14" s="589">
        <v>0</v>
      </c>
      <c r="H14" s="589"/>
      <c r="I14" s="589">
        <v>0</v>
      </c>
      <c r="J14" s="589"/>
      <c r="K14" s="589">
        <v>0</v>
      </c>
      <c r="L14" s="589"/>
      <c r="M14" s="589">
        <v>884946727.39279985</v>
      </c>
      <c r="N14" s="589">
        <v>83494283.538099989</v>
      </c>
      <c r="O14" s="589">
        <v>0</v>
      </c>
      <c r="P14" s="589"/>
      <c r="Q14" s="589">
        <v>0</v>
      </c>
      <c r="R14" s="589"/>
      <c r="S14" s="589">
        <v>968441010.93089986</v>
      </c>
    </row>
    <row r="15" spans="1:19">
      <c r="A15" s="84">
        <v>8</v>
      </c>
      <c r="B15" s="1" t="s">
        <v>57</v>
      </c>
      <c r="C15" s="589">
        <v>0</v>
      </c>
      <c r="D15" s="589"/>
      <c r="E15" s="589">
        <v>0</v>
      </c>
      <c r="F15" s="589"/>
      <c r="G15" s="589">
        <v>0</v>
      </c>
      <c r="H15" s="589"/>
      <c r="I15" s="589">
        <v>0</v>
      </c>
      <c r="J15" s="589"/>
      <c r="K15" s="589">
        <v>313653730.72869998</v>
      </c>
      <c r="L15" s="589"/>
      <c r="M15" s="589">
        <v>0</v>
      </c>
      <c r="N15" s="589"/>
      <c r="O15" s="589">
        <v>0</v>
      </c>
      <c r="P15" s="589"/>
      <c r="Q15" s="589">
        <v>0</v>
      </c>
      <c r="R15" s="589"/>
      <c r="S15" s="589">
        <v>235240298.046525</v>
      </c>
    </row>
    <row r="16" spans="1:19">
      <c r="A16" s="84">
        <v>9</v>
      </c>
      <c r="B16" s="1" t="s">
        <v>58</v>
      </c>
      <c r="C16" s="589">
        <v>0</v>
      </c>
      <c r="D16" s="589"/>
      <c r="E16" s="589">
        <v>0</v>
      </c>
      <c r="F16" s="589"/>
      <c r="G16" s="589">
        <v>86636961.045499995</v>
      </c>
      <c r="H16" s="589"/>
      <c r="I16" s="589">
        <v>0</v>
      </c>
      <c r="J16" s="589"/>
      <c r="K16" s="589">
        <v>0</v>
      </c>
      <c r="L16" s="589"/>
      <c r="M16" s="589">
        <v>0</v>
      </c>
      <c r="N16" s="589"/>
      <c r="O16" s="589">
        <v>0</v>
      </c>
      <c r="P16" s="589"/>
      <c r="Q16" s="589">
        <v>0</v>
      </c>
      <c r="R16" s="589"/>
      <c r="S16" s="589">
        <v>30322936.365924995</v>
      </c>
    </row>
    <row r="17" spans="1:28">
      <c r="A17" s="84">
        <v>10</v>
      </c>
      <c r="B17" s="1" t="s">
        <v>59</v>
      </c>
      <c r="C17" s="589">
        <v>0</v>
      </c>
      <c r="D17" s="589"/>
      <c r="E17" s="589">
        <v>0</v>
      </c>
      <c r="F17" s="589"/>
      <c r="G17" s="589">
        <v>0</v>
      </c>
      <c r="H17" s="589"/>
      <c r="I17" s="589">
        <v>748818.86170000001</v>
      </c>
      <c r="J17" s="589"/>
      <c r="K17" s="589">
        <v>0</v>
      </c>
      <c r="L17" s="589"/>
      <c r="M17" s="589">
        <v>8144616.8355</v>
      </c>
      <c r="N17" s="589"/>
      <c r="O17" s="589">
        <v>2158493.5358000002</v>
      </c>
      <c r="P17" s="589"/>
      <c r="Q17" s="589">
        <v>0</v>
      </c>
      <c r="R17" s="589"/>
      <c r="S17" s="589">
        <v>11756766.570049999</v>
      </c>
    </row>
    <row r="18" spans="1:28">
      <c r="A18" s="84">
        <v>11</v>
      </c>
      <c r="B18" s="1" t="s">
        <v>60</v>
      </c>
      <c r="C18" s="589">
        <v>0</v>
      </c>
      <c r="D18" s="589"/>
      <c r="E18" s="589">
        <v>0</v>
      </c>
      <c r="F18" s="589"/>
      <c r="G18" s="589">
        <v>0</v>
      </c>
      <c r="H18" s="589"/>
      <c r="I18" s="589">
        <v>0</v>
      </c>
      <c r="J18" s="589"/>
      <c r="K18" s="589">
        <v>0</v>
      </c>
      <c r="L18" s="589"/>
      <c r="M18" s="589">
        <v>0</v>
      </c>
      <c r="N18" s="589"/>
      <c r="O18" s="589">
        <v>0</v>
      </c>
      <c r="P18" s="589"/>
      <c r="Q18" s="589">
        <v>4202548.95</v>
      </c>
      <c r="R18" s="589"/>
      <c r="S18" s="589">
        <v>10506372.375</v>
      </c>
    </row>
    <row r="19" spans="1:28">
      <c r="A19" s="84">
        <v>12</v>
      </c>
      <c r="B19" s="1" t="s">
        <v>61</v>
      </c>
      <c r="C19" s="589">
        <v>0</v>
      </c>
      <c r="D19" s="589"/>
      <c r="E19" s="589">
        <v>0</v>
      </c>
      <c r="F19" s="589"/>
      <c r="G19" s="589">
        <v>0</v>
      </c>
      <c r="H19" s="589"/>
      <c r="I19" s="589">
        <v>0</v>
      </c>
      <c r="J19" s="589"/>
      <c r="K19" s="589">
        <v>0</v>
      </c>
      <c r="L19" s="589"/>
      <c r="M19" s="589">
        <v>0</v>
      </c>
      <c r="N19" s="589"/>
      <c r="O19" s="589">
        <v>0</v>
      </c>
      <c r="P19" s="589"/>
      <c r="Q19" s="589">
        <v>0</v>
      </c>
      <c r="R19" s="589"/>
      <c r="S19" s="589">
        <v>0</v>
      </c>
    </row>
    <row r="20" spans="1:28">
      <c r="A20" s="84">
        <v>13</v>
      </c>
      <c r="B20" s="1" t="s">
        <v>144</v>
      </c>
      <c r="C20" s="589">
        <v>0</v>
      </c>
      <c r="D20" s="589"/>
      <c r="E20" s="589">
        <v>0</v>
      </c>
      <c r="F20" s="589"/>
      <c r="G20" s="589">
        <v>0</v>
      </c>
      <c r="H20" s="589"/>
      <c r="I20" s="589">
        <v>0</v>
      </c>
      <c r="J20" s="589"/>
      <c r="K20" s="589">
        <v>0</v>
      </c>
      <c r="L20" s="589"/>
      <c r="M20" s="589">
        <v>0</v>
      </c>
      <c r="N20" s="589"/>
      <c r="O20" s="589">
        <v>0</v>
      </c>
      <c r="P20" s="589"/>
      <c r="Q20" s="589">
        <v>0</v>
      </c>
      <c r="R20" s="589"/>
      <c r="S20" s="589">
        <v>0</v>
      </c>
    </row>
    <row r="21" spans="1:28">
      <c r="A21" s="84">
        <v>14</v>
      </c>
      <c r="B21" s="1" t="s">
        <v>63</v>
      </c>
      <c r="C21" s="589">
        <v>51450878.259999998</v>
      </c>
      <c r="D21" s="589"/>
      <c r="E21" s="589">
        <v>0</v>
      </c>
      <c r="F21" s="589"/>
      <c r="G21" s="589">
        <v>0</v>
      </c>
      <c r="H21" s="589"/>
      <c r="I21" s="589">
        <v>0</v>
      </c>
      <c r="J21" s="589"/>
      <c r="K21" s="589">
        <v>0</v>
      </c>
      <c r="L21" s="589"/>
      <c r="M21" s="589">
        <v>54468678.342059001</v>
      </c>
      <c r="N21" s="589"/>
      <c r="O21" s="589">
        <v>0</v>
      </c>
      <c r="P21" s="589"/>
      <c r="Q21" s="589">
        <v>0</v>
      </c>
      <c r="R21" s="589"/>
      <c r="S21" s="589">
        <v>54468678.342059001</v>
      </c>
    </row>
    <row r="22" spans="1:28" ht="13.5" thickBot="1">
      <c r="A22" s="85"/>
      <c r="B22" s="86" t="s">
        <v>64</v>
      </c>
      <c r="C22" s="590">
        <v>189796699.09</v>
      </c>
      <c r="D22" s="590">
        <v>0</v>
      </c>
      <c r="E22" s="590">
        <v>150619555.73404899</v>
      </c>
      <c r="F22" s="590">
        <v>0</v>
      </c>
      <c r="G22" s="590">
        <v>86636961.045499995</v>
      </c>
      <c r="H22" s="590">
        <v>0</v>
      </c>
      <c r="I22" s="590">
        <v>3962977.6586870002</v>
      </c>
      <c r="J22" s="590">
        <v>0</v>
      </c>
      <c r="K22" s="590">
        <v>313653730.72869998</v>
      </c>
      <c r="L22" s="590">
        <v>0</v>
      </c>
      <c r="M22" s="590">
        <v>1130458004.5571067</v>
      </c>
      <c r="N22" s="590">
        <v>83494283.538099989</v>
      </c>
      <c r="O22" s="590">
        <v>2703522.3921260005</v>
      </c>
      <c r="P22" s="590">
        <v>0</v>
      </c>
      <c r="Q22" s="590">
        <v>4202548.95</v>
      </c>
      <c r="R22" s="590">
        <v>0</v>
      </c>
      <c r="S22" s="590">
        <v>1526182578.4469991</v>
      </c>
    </row>
    <row r="26" spans="1:28">
      <c r="C26" s="658"/>
      <c r="D26" s="658"/>
      <c r="E26" s="658"/>
      <c r="F26" s="658"/>
      <c r="G26" s="658"/>
      <c r="H26" s="658"/>
      <c r="I26" s="658"/>
      <c r="J26" s="658"/>
      <c r="K26" s="658"/>
      <c r="L26" s="658"/>
      <c r="M26" s="658"/>
      <c r="N26" s="658"/>
      <c r="O26" s="658"/>
      <c r="P26" s="658"/>
      <c r="Q26" s="658"/>
      <c r="R26" s="658"/>
      <c r="S26" s="658"/>
      <c r="T26" s="658"/>
      <c r="U26" s="658"/>
      <c r="V26" s="658"/>
      <c r="W26" s="658"/>
      <c r="X26" s="658"/>
      <c r="Y26" s="658"/>
      <c r="Z26" s="658"/>
      <c r="AA26" s="658"/>
      <c r="AB26" s="658"/>
    </row>
    <row r="27" spans="1:28">
      <c r="C27" s="658"/>
      <c r="D27" s="658"/>
      <c r="E27" s="658"/>
      <c r="F27" s="658"/>
      <c r="G27" s="658"/>
      <c r="H27" s="658"/>
      <c r="I27" s="658"/>
      <c r="J27" s="658"/>
      <c r="K27" s="658"/>
      <c r="L27" s="658"/>
      <c r="M27" s="658"/>
      <c r="N27" s="658"/>
      <c r="O27" s="658"/>
      <c r="P27" s="658"/>
      <c r="Q27" s="658"/>
      <c r="R27" s="658"/>
      <c r="S27" s="658"/>
      <c r="T27" s="658"/>
      <c r="U27" s="658"/>
      <c r="V27" s="658"/>
      <c r="W27" s="658"/>
      <c r="X27" s="658"/>
      <c r="Y27" s="658"/>
      <c r="Z27" s="658"/>
      <c r="AA27" s="658"/>
      <c r="AB27" s="658"/>
    </row>
    <row r="28" spans="1:28">
      <c r="C28" s="658"/>
      <c r="D28" s="658"/>
      <c r="E28" s="658"/>
      <c r="F28" s="658"/>
      <c r="G28" s="658"/>
      <c r="H28" s="658"/>
      <c r="I28" s="658"/>
      <c r="J28" s="658"/>
      <c r="K28" s="658"/>
      <c r="L28" s="658"/>
      <c r="M28" s="658"/>
      <c r="N28" s="658"/>
      <c r="O28" s="658"/>
      <c r="P28" s="658"/>
      <c r="Q28" s="658"/>
      <c r="R28" s="658"/>
      <c r="S28" s="658"/>
      <c r="T28" s="658"/>
      <c r="U28" s="658"/>
      <c r="V28" s="658"/>
      <c r="W28" s="658"/>
      <c r="X28" s="658"/>
      <c r="Y28" s="658"/>
      <c r="Z28" s="658"/>
      <c r="AA28" s="658"/>
      <c r="AB28" s="658"/>
    </row>
    <row r="29" spans="1:28">
      <c r="C29" s="658"/>
      <c r="D29" s="658"/>
      <c r="E29" s="658"/>
      <c r="F29" s="658"/>
      <c r="G29" s="658"/>
      <c r="H29" s="658"/>
      <c r="I29" s="658"/>
      <c r="J29" s="658"/>
      <c r="K29" s="658"/>
      <c r="L29" s="658"/>
      <c r="M29" s="658"/>
      <c r="N29" s="658"/>
      <c r="O29" s="658"/>
      <c r="P29" s="658"/>
      <c r="Q29" s="658"/>
      <c r="R29" s="658"/>
      <c r="S29" s="658"/>
      <c r="T29" s="658"/>
      <c r="U29" s="658"/>
      <c r="V29" s="658"/>
      <c r="W29" s="658"/>
      <c r="X29" s="658"/>
      <c r="Y29" s="658"/>
      <c r="Z29" s="658"/>
      <c r="AA29" s="658"/>
      <c r="AB29" s="658"/>
    </row>
    <row r="30" spans="1:28">
      <c r="C30" s="658"/>
      <c r="D30" s="658"/>
      <c r="E30" s="658"/>
      <c r="F30" s="658"/>
      <c r="G30" s="658"/>
      <c r="H30" s="658"/>
      <c r="I30" s="658"/>
      <c r="J30" s="658"/>
      <c r="K30" s="658"/>
      <c r="L30" s="658"/>
      <c r="M30" s="658"/>
      <c r="N30" s="658"/>
      <c r="O30" s="658"/>
      <c r="P30" s="658"/>
      <c r="Q30" s="658"/>
      <c r="R30" s="658"/>
      <c r="S30" s="658"/>
      <c r="T30" s="658"/>
      <c r="U30" s="658"/>
      <c r="V30" s="658"/>
      <c r="W30" s="658"/>
      <c r="X30" s="658"/>
      <c r="Y30" s="658"/>
      <c r="Z30" s="658"/>
      <c r="AA30" s="658"/>
      <c r="AB30" s="658"/>
    </row>
    <row r="31" spans="1:28">
      <c r="C31" s="658"/>
      <c r="D31" s="658"/>
      <c r="E31" s="658"/>
      <c r="F31" s="658"/>
      <c r="G31" s="658"/>
      <c r="H31" s="658"/>
      <c r="I31" s="658"/>
      <c r="J31" s="658"/>
      <c r="K31" s="658"/>
      <c r="L31" s="658"/>
      <c r="M31" s="658"/>
      <c r="N31" s="658"/>
      <c r="O31" s="658"/>
      <c r="P31" s="658"/>
      <c r="Q31" s="658"/>
      <c r="R31" s="658"/>
      <c r="S31" s="658"/>
      <c r="T31" s="658"/>
      <c r="U31" s="658"/>
      <c r="V31" s="658"/>
      <c r="W31" s="658"/>
      <c r="X31" s="658"/>
      <c r="Y31" s="658"/>
      <c r="Z31" s="658"/>
      <c r="AA31" s="658"/>
      <c r="AB31" s="658"/>
    </row>
    <row r="32" spans="1:28">
      <c r="C32" s="658"/>
      <c r="D32" s="658"/>
      <c r="E32" s="658"/>
      <c r="F32" s="658"/>
      <c r="G32" s="658"/>
      <c r="H32" s="658"/>
      <c r="I32" s="658"/>
      <c r="J32" s="658"/>
      <c r="K32" s="658"/>
      <c r="L32" s="658"/>
      <c r="M32" s="658"/>
      <c r="N32" s="658"/>
      <c r="O32" s="658"/>
      <c r="P32" s="658"/>
      <c r="Q32" s="658"/>
      <c r="R32" s="658"/>
      <c r="S32" s="658"/>
      <c r="T32" s="658"/>
      <c r="U32" s="658"/>
      <c r="V32" s="658"/>
      <c r="W32" s="658"/>
      <c r="X32" s="658"/>
      <c r="Y32" s="658"/>
      <c r="Z32" s="658"/>
      <c r="AA32" s="658"/>
      <c r="AB32" s="658"/>
    </row>
    <row r="33" spans="3:28">
      <c r="C33" s="658"/>
      <c r="D33" s="658"/>
      <c r="E33" s="658"/>
      <c r="F33" s="658"/>
      <c r="G33" s="658"/>
      <c r="H33" s="658"/>
      <c r="I33" s="658"/>
      <c r="J33" s="658"/>
      <c r="K33" s="658"/>
      <c r="L33" s="658"/>
      <c r="M33" s="658"/>
      <c r="N33" s="658"/>
      <c r="O33" s="658"/>
      <c r="P33" s="658"/>
      <c r="Q33" s="658"/>
      <c r="R33" s="658"/>
      <c r="S33" s="658"/>
      <c r="T33" s="658"/>
      <c r="U33" s="658"/>
      <c r="V33" s="658"/>
      <c r="W33" s="658"/>
      <c r="X33" s="658"/>
      <c r="Y33" s="658"/>
      <c r="Z33" s="658"/>
      <c r="AA33" s="658"/>
      <c r="AB33" s="658"/>
    </row>
    <row r="34" spans="3:28">
      <c r="C34" s="658"/>
      <c r="D34" s="658"/>
      <c r="E34" s="658"/>
      <c r="F34" s="658"/>
      <c r="G34" s="658"/>
      <c r="H34" s="658"/>
      <c r="I34" s="658"/>
      <c r="J34" s="658"/>
      <c r="K34" s="658"/>
      <c r="L34" s="658"/>
      <c r="M34" s="658"/>
      <c r="N34" s="658"/>
      <c r="O34" s="658"/>
      <c r="P34" s="658"/>
      <c r="Q34" s="658"/>
      <c r="R34" s="658"/>
      <c r="S34" s="658"/>
      <c r="T34" s="658"/>
      <c r="U34" s="658"/>
      <c r="V34" s="658"/>
      <c r="W34" s="658"/>
      <c r="X34" s="658"/>
      <c r="Y34" s="658"/>
      <c r="Z34" s="658"/>
      <c r="AA34" s="658"/>
      <c r="AB34" s="658"/>
    </row>
    <row r="35" spans="3:28">
      <c r="C35" s="658"/>
      <c r="D35" s="658"/>
      <c r="E35" s="658"/>
      <c r="F35" s="658"/>
      <c r="G35" s="658"/>
      <c r="H35" s="658"/>
      <c r="I35" s="658"/>
      <c r="J35" s="658"/>
      <c r="K35" s="658"/>
      <c r="L35" s="658"/>
      <c r="M35" s="658"/>
      <c r="N35" s="658"/>
      <c r="O35" s="658"/>
      <c r="P35" s="658"/>
      <c r="Q35" s="658"/>
      <c r="R35" s="658"/>
      <c r="S35" s="658"/>
      <c r="T35" s="658"/>
      <c r="U35" s="658"/>
      <c r="V35" s="658"/>
      <c r="W35" s="658"/>
      <c r="X35" s="658"/>
      <c r="Y35" s="658"/>
      <c r="Z35" s="658"/>
      <c r="AA35" s="658"/>
      <c r="AB35" s="658"/>
    </row>
    <row r="36" spans="3:28">
      <c r="C36" s="658"/>
      <c r="D36" s="658"/>
      <c r="E36" s="658"/>
      <c r="F36" s="658"/>
      <c r="G36" s="658"/>
      <c r="H36" s="658"/>
      <c r="I36" s="658"/>
      <c r="J36" s="658"/>
      <c r="K36" s="658"/>
      <c r="L36" s="658"/>
      <c r="M36" s="658"/>
      <c r="N36" s="658"/>
      <c r="O36" s="658"/>
      <c r="P36" s="658"/>
      <c r="Q36" s="658"/>
      <c r="R36" s="658"/>
      <c r="S36" s="658"/>
      <c r="T36" s="658"/>
      <c r="U36" s="658"/>
      <c r="V36" s="658"/>
      <c r="W36" s="658"/>
      <c r="X36" s="658"/>
      <c r="Y36" s="658"/>
      <c r="Z36" s="658"/>
      <c r="AA36" s="658"/>
      <c r="AB36" s="658"/>
    </row>
    <row r="37" spans="3:28">
      <c r="C37" s="658"/>
      <c r="D37" s="658"/>
      <c r="E37" s="658"/>
      <c r="F37" s="658"/>
      <c r="G37" s="658"/>
      <c r="H37" s="658"/>
      <c r="I37" s="658"/>
      <c r="J37" s="658"/>
      <c r="K37" s="658"/>
      <c r="L37" s="658"/>
      <c r="M37" s="658"/>
      <c r="N37" s="658"/>
      <c r="O37" s="658"/>
      <c r="P37" s="658"/>
      <c r="Q37" s="658"/>
      <c r="R37" s="658"/>
      <c r="S37" s="658"/>
      <c r="T37" s="658"/>
      <c r="U37" s="658"/>
      <c r="V37" s="658"/>
      <c r="W37" s="658"/>
      <c r="X37" s="658"/>
      <c r="Y37" s="658"/>
      <c r="Z37" s="658"/>
      <c r="AA37" s="658"/>
      <c r="AB37" s="658"/>
    </row>
    <row r="38" spans="3:28">
      <c r="C38" s="658"/>
      <c r="D38" s="658"/>
      <c r="E38" s="658"/>
      <c r="F38" s="658"/>
      <c r="G38" s="658"/>
      <c r="H38" s="658"/>
      <c r="I38" s="658"/>
      <c r="J38" s="658"/>
      <c r="K38" s="658"/>
      <c r="L38" s="658"/>
      <c r="M38" s="658"/>
      <c r="N38" s="658"/>
      <c r="O38" s="658"/>
      <c r="P38" s="658"/>
      <c r="Q38" s="658"/>
      <c r="R38" s="658"/>
      <c r="S38" s="658"/>
      <c r="T38" s="658"/>
      <c r="U38" s="658"/>
      <c r="V38" s="658"/>
      <c r="W38" s="658"/>
      <c r="X38" s="658"/>
      <c r="Y38" s="658"/>
      <c r="Z38" s="658"/>
      <c r="AA38" s="658"/>
      <c r="AB38" s="658"/>
    </row>
    <row r="39" spans="3:28">
      <c r="C39" s="658"/>
      <c r="D39" s="658"/>
      <c r="E39" s="658"/>
      <c r="F39" s="658"/>
      <c r="G39" s="658"/>
      <c r="H39" s="658"/>
      <c r="I39" s="658"/>
      <c r="J39" s="658"/>
      <c r="K39" s="658"/>
      <c r="L39" s="658"/>
      <c r="M39" s="658"/>
      <c r="N39" s="658"/>
      <c r="O39" s="658"/>
      <c r="P39" s="658"/>
      <c r="Q39" s="658"/>
      <c r="R39" s="658"/>
      <c r="S39" s="658"/>
      <c r="T39" s="658"/>
      <c r="U39" s="658"/>
      <c r="V39" s="658"/>
      <c r="W39" s="658"/>
      <c r="X39" s="658"/>
      <c r="Y39" s="658"/>
      <c r="Z39" s="658"/>
      <c r="AA39" s="658"/>
      <c r="AB39" s="658"/>
    </row>
    <row r="40" spans="3:28">
      <c r="C40" s="658"/>
      <c r="D40" s="658"/>
      <c r="E40" s="658"/>
      <c r="F40" s="658"/>
      <c r="G40" s="658"/>
      <c r="H40" s="658"/>
      <c r="I40" s="658"/>
      <c r="J40" s="658"/>
      <c r="K40" s="658"/>
      <c r="L40" s="658"/>
      <c r="M40" s="658"/>
      <c r="N40" s="658"/>
      <c r="O40" s="658"/>
      <c r="P40" s="658"/>
      <c r="Q40" s="658"/>
      <c r="R40" s="658"/>
      <c r="S40" s="658"/>
      <c r="T40" s="658"/>
      <c r="U40" s="658"/>
      <c r="V40" s="658"/>
      <c r="W40" s="658"/>
      <c r="X40" s="658"/>
      <c r="Y40" s="658"/>
      <c r="Z40" s="658"/>
      <c r="AA40" s="658"/>
      <c r="AB40" s="658"/>
    </row>
    <row r="41" spans="3:28">
      <c r="C41" s="658"/>
      <c r="D41" s="658"/>
      <c r="E41" s="658"/>
      <c r="F41" s="658"/>
      <c r="G41" s="658"/>
      <c r="H41" s="658"/>
      <c r="I41" s="658"/>
      <c r="J41" s="658"/>
      <c r="K41" s="658"/>
      <c r="L41" s="658"/>
      <c r="M41" s="658"/>
      <c r="N41" s="658"/>
      <c r="O41" s="658"/>
      <c r="P41" s="658"/>
      <c r="Q41" s="658"/>
      <c r="R41" s="658"/>
      <c r="S41" s="658"/>
      <c r="T41" s="658"/>
      <c r="U41" s="658"/>
      <c r="V41" s="658"/>
      <c r="W41" s="658"/>
      <c r="X41" s="658"/>
      <c r="Y41" s="658"/>
      <c r="Z41" s="658"/>
      <c r="AA41" s="658"/>
      <c r="AB41" s="658"/>
    </row>
    <row r="42" spans="3:28">
      <c r="C42" s="658"/>
      <c r="D42" s="658"/>
      <c r="E42" s="658"/>
      <c r="F42" s="658"/>
      <c r="G42" s="658"/>
      <c r="H42" s="658"/>
      <c r="I42" s="658"/>
      <c r="J42" s="658"/>
      <c r="K42" s="658"/>
      <c r="L42" s="658"/>
      <c r="M42" s="658"/>
      <c r="N42" s="658"/>
      <c r="O42" s="658"/>
      <c r="P42" s="658"/>
      <c r="Q42" s="658"/>
      <c r="R42" s="658"/>
      <c r="S42" s="658"/>
      <c r="T42" s="658"/>
      <c r="U42" s="658"/>
      <c r="V42" s="658"/>
      <c r="W42" s="658"/>
      <c r="X42" s="658"/>
      <c r="Y42" s="658"/>
      <c r="Z42" s="658"/>
      <c r="AA42" s="658"/>
      <c r="AB42" s="658"/>
    </row>
    <row r="43" spans="3:28">
      <c r="C43" s="658"/>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row>
    <row r="44" spans="3:28">
      <c r="C44" s="658"/>
      <c r="D44" s="658"/>
      <c r="E44" s="658"/>
      <c r="F44" s="658"/>
      <c r="G44" s="658"/>
      <c r="H44" s="658"/>
      <c r="I44" s="658"/>
      <c r="J44" s="658"/>
      <c r="K44" s="658"/>
      <c r="L44" s="658"/>
      <c r="M44" s="658"/>
      <c r="N44" s="658"/>
      <c r="O44" s="658"/>
      <c r="P44" s="658"/>
      <c r="Q44" s="658"/>
      <c r="R44" s="658"/>
      <c r="S44" s="658"/>
      <c r="T44" s="658"/>
      <c r="U44" s="658"/>
      <c r="V44" s="658"/>
      <c r="W44" s="658"/>
      <c r="X44" s="658"/>
      <c r="Y44" s="658"/>
      <c r="Z44" s="658"/>
      <c r="AA44" s="658"/>
      <c r="AB44" s="658"/>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43"/>
  <sheetViews>
    <sheetView zoomScale="85" zoomScaleNormal="85" workbookViewId="0">
      <pane xSplit="2" ySplit="6" topLeftCell="C8" activePane="bottomRight" state="frozen"/>
      <selection activeCell="B9" sqref="B9"/>
      <selection pane="topRight" activeCell="B9" sqref="B9"/>
      <selection pane="bottomLeft" activeCell="B9" sqref="B9"/>
      <selection pane="bottomRight" activeCell="C46" sqref="C46"/>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9"/>
  </cols>
  <sheetData>
    <row r="1" spans="1:22">
      <c r="A1" s="2" t="s">
        <v>30</v>
      </c>
      <c r="B1" s="3" t="str">
        <f>'Info '!C2</f>
        <v>JSC ProCredit Bank</v>
      </c>
    </row>
    <row r="2" spans="1:22">
      <c r="A2" s="2" t="s">
        <v>31</v>
      </c>
      <c r="B2" s="324">
        <f>'1. key ratios '!B2</f>
        <v>45473</v>
      </c>
    </row>
    <row r="4" spans="1:22" ht="13.5" thickBot="1">
      <c r="A4" s="4" t="s">
        <v>243</v>
      </c>
      <c r="B4" s="87" t="s">
        <v>50</v>
      </c>
      <c r="V4" s="20" t="s">
        <v>35</v>
      </c>
    </row>
    <row r="5" spans="1:22" ht="12.75" customHeight="1">
      <c r="A5" s="88"/>
      <c r="B5" s="89"/>
      <c r="C5" s="704" t="s">
        <v>169</v>
      </c>
      <c r="D5" s="705"/>
      <c r="E5" s="705"/>
      <c r="F5" s="705"/>
      <c r="G5" s="705"/>
      <c r="H5" s="705"/>
      <c r="I5" s="705"/>
      <c r="J5" s="705"/>
      <c r="K5" s="705"/>
      <c r="L5" s="706"/>
      <c r="M5" s="707" t="s">
        <v>170</v>
      </c>
      <c r="N5" s="708"/>
      <c r="O5" s="708"/>
      <c r="P5" s="708"/>
      <c r="Q5" s="708"/>
      <c r="R5" s="708"/>
      <c r="S5" s="709"/>
      <c r="T5" s="712" t="s">
        <v>241</v>
      </c>
      <c r="U5" s="712" t="s">
        <v>242</v>
      </c>
      <c r="V5" s="710" t="s">
        <v>76</v>
      </c>
    </row>
    <row r="6" spans="1:22" s="50" customFormat="1" ht="102">
      <c r="A6" s="48"/>
      <c r="B6" s="90"/>
      <c r="C6" s="91" t="s">
        <v>65</v>
      </c>
      <c r="D6" s="158" t="s">
        <v>66</v>
      </c>
      <c r="E6" s="112" t="s">
        <v>172</v>
      </c>
      <c r="F6" s="112" t="s">
        <v>173</v>
      </c>
      <c r="G6" s="158" t="s">
        <v>176</v>
      </c>
      <c r="H6" s="158" t="s">
        <v>171</v>
      </c>
      <c r="I6" s="158" t="s">
        <v>67</v>
      </c>
      <c r="J6" s="158" t="s">
        <v>68</v>
      </c>
      <c r="K6" s="92" t="s">
        <v>69</v>
      </c>
      <c r="L6" s="93" t="s">
        <v>70</v>
      </c>
      <c r="M6" s="91" t="s">
        <v>174</v>
      </c>
      <c r="N6" s="92" t="s">
        <v>71</v>
      </c>
      <c r="O6" s="92" t="s">
        <v>72</v>
      </c>
      <c r="P6" s="92" t="s">
        <v>73</v>
      </c>
      <c r="Q6" s="92" t="s">
        <v>74</v>
      </c>
      <c r="R6" s="92" t="s">
        <v>75</v>
      </c>
      <c r="S6" s="176" t="s">
        <v>175</v>
      </c>
      <c r="T6" s="713"/>
      <c r="U6" s="713"/>
      <c r="V6" s="711"/>
    </row>
    <row r="7" spans="1:22">
      <c r="A7" s="94">
        <v>1</v>
      </c>
      <c r="B7" s="1" t="s">
        <v>51</v>
      </c>
      <c r="C7" s="591"/>
      <c r="D7" s="589"/>
      <c r="E7" s="589"/>
      <c r="F7" s="589"/>
      <c r="G7" s="589"/>
      <c r="H7" s="589"/>
      <c r="I7" s="589"/>
      <c r="J7" s="589"/>
      <c r="K7" s="589"/>
      <c r="L7" s="592"/>
      <c r="M7" s="591"/>
      <c r="N7" s="589"/>
      <c r="O7" s="589">
        <v>182897981.98674801</v>
      </c>
      <c r="P7" s="589"/>
      <c r="Q7" s="589"/>
      <c r="R7" s="589"/>
      <c r="S7" s="592"/>
      <c r="T7" s="593">
        <v>182897981.98674801</v>
      </c>
      <c r="U7" s="593"/>
      <c r="V7" s="594">
        <v>182897981.98674801</v>
      </c>
    </row>
    <row r="8" spans="1:22">
      <c r="A8" s="94">
        <v>2</v>
      </c>
      <c r="B8" s="1" t="s">
        <v>52</v>
      </c>
      <c r="C8" s="591"/>
      <c r="D8" s="589">
        <v>0</v>
      </c>
      <c r="E8" s="589"/>
      <c r="F8" s="589"/>
      <c r="G8" s="589"/>
      <c r="H8" s="589"/>
      <c r="I8" s="589"/>
      <c r="J8" s="589"/>
      <c r="K8" s="589"/>
      <c r="L8" s="592"/>
      <c r="M8" s="591"/>
      <c r="N8" s="589"/>
      <c r="O8" s="589">
        <v>0</v>
      </c>
      <c r="P8" s="589"/>
      <c r="Q8" s="589"/>
      <c r="R8" s="589"/>
      <c r="S8" s="592"/>
      <c r="T8" s="593">
        <v>0</v>
      </c>
      <c r="U8" s="593"/>
      <c r="V8" s="594">
        <v>0</v>
      </c>
    </row>
    <row r="9" spans="1:22">
      <c r="A9" s="94">
        <v>3</v>
      </c>
      <c r="B9" s="1" t="s">
        <v>165</v>
      </c>
      <c r="C9" s="591"/>
      <c r="D9" s="589">
        <v>0</v>
      </c>
      <c r="E9" s="589"/>
      <c r="F9" s="589"/>
      <c r="G9" s="589"/>
      <c r="H9" s="589"/>
      <c r="I9" s="589"/>
      <c r="J9" s="589"/>
      <c r="K9" s="589"/>
      <c r="L9" s="592"/>
      <c r="M9" s="591"/>
      <c r="N9" s="589"/>
      <c r="O9" s="589">
        <v>0</v>
      </c>
      <c r="P9" s="589"/>
      <c r="Q9" s="589"/>
      <c r="R9" s="589"/>
      <c r="S9" s="592"/>
      <c r="T9" s="593">
        <v>0</v>
      </c>
      <c r="U9" s="593"/>
      <c r="V9" s="594">
        <v>0</v>
      </c>
    </row>
    <row r="10" spans="1:22">
      <c r="A10" s="94">
        <v>4</v>
      </c>
      <c r="B10" s="1" t="s">
        <v>53</v>
      </c>
      <c r="C10" s="591"/>
      <c r="D10" s="589">
        <v>0</v>
      </c>
      <c r="E10" s="589"/>
      <c r="F10" s="589"/>
      <c r="G10" s="589"/>
      <c r="H10" s="589"/>
      <c r="I10" s="589"/>
      <c r="J10" s="589"/>
      <c r="K10" s="589"/>
      <c r="L10" s="592"/>
      <c r="M10" s="591"/>
      <c r="N10" s="589"/>
      <c r="O10" s="589">
        <v>0</v>
      </c>
      <c r="P10" s="589"/>
      <c r="Q10" s="589"/>
      <c r="R10" s="589"/>
      <c r="S10" s="592"/>
      <c r="T10" s="593">
        <v>0</v>
      </c>
      <c r="U10" s="593"/>
      <c r="V10" s="594">
        <v>0</v>
      </c>
    </row>
    <row r="11" spans="1:22">
      <c r="A11" s="94">
        <v>5</v>
      </c>
      <c r="B11" s="1" t="s">
        <v>54</v>
      </c>
      <c r="C11" s="591"/>
      <c r="D11" s="589">
        <v>0</v>
      </c>
      <c r="E11" s="589"/>
      <c r="F11" s="589"/>
      <c r="G11" s="589"/>
      <c r="H11" s="589"/>
      <c r="I11" s="589"/>
      <c r="J11" s="589"/>
      <c r="K11" s="589"/>
      <c r="L11" s="592"/>
      <c r="M11" s="591"/>
      <c r="N11" s="589"/>
      <c r="O11" s="589">
        <v>0</v>
      </c>
      <c r="P11" s="589"/>
      <c r="Q11" s="589"/>
      <c r="R11" s="589"/>
      <c r="S11" s="592"/>
      <c r="T11" s="593">
        <v>0</v>
      </c>
      <c r="U11" s="593"/>
      <c r="V11" s="594">
        <v>0</v>
      </c>
    </row>
    <row r="12" spans="1:22">
      <c r="A12" s="94">
        <v>6</v>
      </c>
      <c r="B12" s="1" t="s">
        <v>55</v>
      </c>
      <c r="C12" s="591"/>
      <c r="D12" s="589">
        <v>0</v>
      </c>
      <c r="E12" s="589"/>
      <c r="F12" s="589"/>
      <c r="G12" s="589"/>
      <c r="H12" s="589"/>
      <c r="I12" s="589"/>
      <c r="J12" s="589"/>
      <c r="K12" s="589"/>
      <c r="L12" s="592"/>
      <c r="M12" s="591"/>
      <c r="N12" s="589"/>
      <c r="O12" s="589">
        <v>0</v>
      </c>
      <c r="P12" s="589"/>
      <c r="Q12" s="589"/>
      <c r="R12" s="589"/>
      <c r="S12" s="592"/>
      <c r="T12" s="593">
        <v>0</v>
      </c>
      <c r="U12" s="593"/>
      <c r="V12" s="594">
        <v>0</v>
      </c>
    </row>
    <row r="13" spans="1:22">
      <c r="A13" s="94">
        <v>7</v>
      </c>
      <c r="B13" s="1" t="s">
        <v>56</v>
      </c>
      <c r="C13" s="591"/>
      <c r="D13" s="589">
        <v>2375478.2025000001</v>
      </c>
      <c r="E13" s="589"/>
      <c r="F13" s="589"/>
      <c r="G13" s="589"/>
      <c r="H13" s="589"/>
      <c r="I13" s="589"/>
      <c r="J13" s="589"/>
      <c r="K13" s="589"/>
      <c r="L13" s="592"/>
      <c r="M13" s="591"/>
      <c r="N13" s="589"/>
      <c r="O13" s="589">
        <v>38079039.353399999</v>
      </c>
      <c r="P13" s="589"/>
      <c r="Q13" s="589"/>
      <c r="R13" s="589"/>
      <c r="S13" s="592"/>
      <c r="T13" s="593">
        <v>38359389.353399999</v>
      </c>
      <c r="U13" s="593">
        <v>2095128.2025000001</v>
      </c>
      <c r="V13" s="594">
        <v>40454517.5559</v>
      </c>
    </row>
    <row r="14" spans="1:22">
      <c r="A14" s="94">
        <v>8</v>
      </c>
      <c r="B14" s="1" t="s">
        <v>57</v>
      </c>
      <c r="C14" s="591"/>
      <c r="D14" s="589">
        <v>1014461.5771</v>
      </c>
      <c r="E14" s="589"/>
      <c r="F14" s="589"/>
      <c r="G14" s="589"/>
      <c r="H14" s="589"/>
      <c r="I14" s="589"/>
      <c r="J14" s="589"/>
      <c r="K14" s="589"/>
      <c r="L14" s="592"/>
      <c r="M14" s="591"/>
      <c r="N14" s="589"/>
      <c r="O14" s="589">
        <v>3656392.4567</v>
      </c>
      <c r="P14" s="589"/>
      <c r="Q14" s="589"/>
      <c r="R14" s="589"/>
      <c r="S14" s="592"/>
      <c r="T14" s="593">
        <v>4670854.0338000003</v>
      </c>
      <c r="U14" s="593"/>
      <c r="V14" s="594">
        <v>4670854.0338000003</v>
      </c>
    </row>
    <row r="15" spans="1:22" ht="25.5">
      <c r="A15" s="94">
        <v>9</v>
      </c>
      <c r="B15" s="1" t="s">
        <v>58</v>
      </c>
      <c r="C15" s="591"/>
      <c r="D15" s="589">
        <v>0</v>
      </c>
      <c r="E15" s="589"/>
      <c r="F15" s="589"/>
      <c r="G15" s="589"/>
      <c r="H15" s="589"/>
      <c r="I15" s="589"/>
      <c r="J15" s="589"/>
      <c r="K15" s="589"/>
      <c r="L15" s="592"/>
      <c r="M15" s="591"/>
      <c r="N15" s="589"/>
      <c r="O15" s="589">
        <v>0</v>
      </c>
      <c r="P15" s="589"/>
      <c r="Q15" s="589"/>
      <c r="R15" s="589"/>
      <c r="S15" s="592"/>
      <c r="T15" s="593">
        <v>0</v>
      </c>
      <c r="U15" s="593"/>
      <c r="V15" s="594">
        <v>0</v>
      </c>
    </row>
    <row r="16" spans="1:22">
      <c r="A16" s="94">
        <v>10</v>
      </c>
      <c r="B16" s="1" t="s">
        <v>59</v>
      </c>
      <c r="C16" s="591"/>
      <c r="D16" s="589">
        <v>0</v>
      </c>
      <c r="E16" s="589"/>
      <c r="F16" s="589"/>
      <c r="G16" s="589"/>
      <c r="H16" s="589"/>
      <c r="I16" s="589"/>
      <c r="J16" s="589"/>
      <c r="K16" s="589"/>
      <c r="L16" s="592"/>
      <c r="M16" s="591"/>
      <c r="N16" s="589"/>
      <c r="O16" s="589">
        <v>5538739.2636999991</v>
      </c>
      <c r="P16" s="589"/>
      <c r="Q16" s="589"/>
      <c r="R16" s="589"/>
      <c r="S16" s="592"/>
      <c r="T16" s="593">
        <v>5538739.2636999991</v>
      </c>
      <c r="U16" s="593"/>
      <c r="V16" s="594">
        <v>5538739.2636999991</v>
      </c>
    </row>
    <row r="17" spans="1:22">
      <c r="A17" s="94">
        <v>11</v>
      </c>
      <c r="B17" s="1" t="s">
        <v>60</v>
      </c>
      <c r="C17" s="591"/>
      <c r="D17" s="589">
        <v>0</v>
      </c>
      <c r="E17" s="589"/>
      <c r="F17" s="589"/>
      <c r="G17" s="589"/>
      <c r="H17" s="589"/>
      <c r="I17" s="589"/>
      <c r="J17" s="589"/>
      <c r="K17" s="589"/>
      <c r="L17" s="592"/>
      <c r="M17" s="591"/>
      <c r="N17" s="589"/>
      <c r="O17" s="589">
        <v>0</v>
      </c>
      <c r="P17" s="589"/>
      <c r="Q17" s="589"/>
      <c r="R17" s="589"/>
      <c r="S17" s="592"/>
      <c r="T17" s="593">
        <v>0</v>
      </c>
      <c r="U17" s="593"/>
      <c r="V17" s="594">
        <v>0</v>
      </c>
    </row>
    <row r="18" spans="1:22">
      <c r="A18" s="94">
        <v>12</v>
      </c>
      <c r="B18" s="1" t="s">
        <v>61</v>
      </c>
      <c r="C18" s="591"/>
      <c r="D18" s="589">
        <v>0</v>
      </c>
      <c r="E18" s="589"/>
      <c r="F18" s="589"/>
      <c r="G18" s="589"/>
      <c r="H18" s="589"/>
      <c r="I18" s="589"/>
      <c r="J18" s="589"/>
      <c r="K18" s="589"/>
      <c r="L18" s="592"/>
      <c r="M18" s="591"/>
      <c r="N18" s="589"/>
      <c r="O18" s="589">
        <v>0</v>
      </c>
      <c r="P18" s="589"/>
      <c r="Q18" s="589"/>
      <c r="R18" s="589"/>
      <c r="S18" s="592"/>
      <c r="T18" s="593">
        <v>0</v>
      </c>
      <c r="U18" s="593"/>
      <c r="V18" s="594">
        <v>0</v>
      </c>
    </row>
    <row r="19" spans="1:22">
      <c r="A19" s="94">
        <v>13</v>
      </c>
      <c r="B19" s="1" t="s">
        <v>62</v>
      </c>
      <c r="C19" s="591"/>
      <c r="D19" s="589">
        <v>0</v>
      </c>
      <c r="E19" s="589"/>
      <c r="F19" s="589"/>
      <c r="G19" s="589"/>
      <c r="H19" s="589"/>
      <c r="I19" s="589"/>
      <c r="J19" s="589"/>
      <c r="K19" s="589"/>
      <c r="L19" s="592"/>
      <c r="M19" s="591"/>
      <c r="N19" s="589"/>
      <c r="O19" s="589">
        <v>0</v>
      </c>
      <c r="P19" s="589"/>
      <c r="Q19" s="589"/>
      <c r="R19" s="589"/>
      <c r="S19" s="592"/>
      <c r="T19" s="593">
        <v>0</v>
      </c>
      <c r="U19" s="593"/>
      <c r="V19" s="594">
        <v>0</v>
      </c>
    </row>
    <row r="20" spans="1:22">
      <c r="A20" s="94">
        <v>14</v>
      </c>
      <c r="B20" s="1" t="s">
        <v>63</v>
      </c>
      <c r="C20" s="591"/>
      <c r="D20" s="589">
        <v>0</v>
      </c>
      <c r="E20" s="589"/>
      <c r="F20" s="589"/>
      <c r="G20" s="589"/>
      <c r="H20" s="589"/>
      <c r="I20" s="589"/>
      <c r="J20" s="589"/>
      <c r="K20" s="589"/>
      <c r="L20" s="592"/>
      <c r="M20" s="591"/>
      <c r="N20" s="589"/>
      <c r="O20" s="589">
        <v>0</v>
      </c>
      <c r="P20" s="589"/>
      <c r="Q20" s="589"/>
      <c r="R20" s="589"/>
      <c r="S20" s="592"/>
      <c r="T20" s="593">
        <v>0</v>
      </c>
      <c r="U20" s="593"/>
      <c r="V20" s="594">
        <v>0</v>
      </c>
    </row>
    <row r="21" spans="1:22" ht="13.5" thickBot="1">
      <c r="A21" s="85"/>
      <c r="B21" s="96" t="s">
        <v>64</v>
      </c>
      <c r="C21" s="595">
        <v>0</v>
      </c>
      <c r="D21" s="590">
        <v>3389939.7796</v>
      </c>
      <c r="E21" s="590">
        <v>0</v>
      </c>
      <c r="F21" s="590">
        <v>0</v>
      </c>
      <c r="G21" s="590">
        <v>0</v>
      </c>
      <c r="H21" s="590">
        <v>0</v>
      </c>
      <c r="I21" s="590">
        <v>0</v>
      </c>
      <c r="J21" s="590">
        <v>0</v>
      </c>
      <c r="K21" s="590">
        <v>0</v>
      </c>
      <c r="L21" s="596">
        <v>0</v>
      </c>
      <c r="M21" s="595">
        <v>0</v>
      </c>
      <c r="N21" s="590">
        <v>0</v>
      </c>
      <c r="O21" s="590">
        <v>230172153.06054801</v>
      </c>
      <c r="P21" s="590">
        <v>0</v>
      </c>
      <c r="Q21" s="590">
        <v>0</v>
      </c>
      <c r="R21" s="590">
        <v>0</v>
      </c>
      <c r="S21" s="596">
        <v>0</v>
      </c>
      <c r="T21" s="596">
        <v>231466964.63764802</v>
      </c>
      <c r="U21" s="596">
        <v>2095128.2025000001</v>
      </c>
      <c r="V21" s="597">
        <v>233562092.84014803</v>
      </c>
    </row>
    <row r="23" spans="1:22">
      <c r="C23" s="658"/>
      <c r="D23" s="658"/>
      <c r="E23" s="658"/>
      <c r="F23" s="658"/>
      <c r="G23" s="658"/>
      <c r="H23" s="658"/>
      <c r="I23" s="658"/>
      <c r="J23" s="658"/>
      <c r="K23" s="658"/>
      <c r="L23" s="658"/>
      <c r="M23" s="658"/>
      <c r="N23" s="658"/>
      <c r="O23" s="658"/>
      <c r="P23" s="658"/>
      <c r="Q23" s="658"/>
      <c r="R23" s="658"/>
      <c r="S23" s="658"/>
      <c r="T23" s="658"/>
      <c r="U23" s="658"/>
      <c r="V23" s="658"/>
    </row>
    <row r="24" spans="1:22">
      <c r="C24" s="658"/>
      <c r="D24" s="658"/>
      <c r="E24" s="658"/>
      <c r="F24" s="658"/>
      <c r="G24" s="658"/>
      <c r="H24" s="658"/>
      <c r="I24" s="658"/>
      <c r="J24" s="658"/>
      <c r="K24" s="658"/>
      <c r="L24" s="658"/>
      <c r="M24" s="658"/>
      <c r="N24" s="658"/>
      <c r="O24" s="658"/>
      <c r="P24" s="658"/>
      <c r="Q24" s="658"/>
      <c r="R24" s="658"/>
      <c r="S24" s="658"/>
      <c r="T24" s="658"/>
      <c r="U24" s="658"/>
      <c r="V24" s="658"/>
    </row>
    <row r="25" spans="1:22">
      <c r="A25" s="47"/>
      <c r="B25" s="47"/>
      <c r="C25" s="658"/>
      <c r="D25" s="658"/>
      <c r="E25" s="658"/>
      <c r="F25" s="658"/>
      <c r="G25" s="658"/>
      <c r="H25" s="658"/>
      <c r="I25" s="658"/>
      <c r="J25" s="658"/>
      <c r="K25" s="658"/>
      <c r="L25" s="658"/>
      <c r="M25" s="658"/>
      <c r="N25" s="658"/>
      <c r="O25" s="658"/>
      <c r="P25" s="658"/>
      <c r="Q25" s="658"/>
      <c r="R25" s="658"/>
      <c r="S25" s="658"/>
      <c r="T25" s="658"/>
      <c r="U25" s="658"/>
      <c r="V25" s="658"/>
    </row>
    <row r="26" spans="1:22">
      <c r="A26" s="47"/>
      <c r="B26" s="27"/>
      <c r="C26" s="658"/>
      <c r="D26" s="658"/>
      <c r="E26" s="658"/>
      <c r="F26" s="658"/>
      <c r="G26" s="658"/>
      <c r="H26" s="658"/>
      <c r="I26" s="658"/>
      <c r="J26" s="658"/>
      <c r="K26" s="658"/>
      <c r="L26" s="658"/>
      <c r="M26" s="658"/>
      <c r="N26" s="658"/>
      <c r="O26" s="658"/>
      <c r="P26" s="658"/>
      <c r="Q26" s="658"/>
      <c r="R26" s="658"/>
      <c r="S26" s="658"/>
      <c r="T26" s="658"/>
      <c r="U26" s="658"/>
      <c r="V26" s="658"/>
    </row>
    <row r="27" spans="1:22">
      <c r="A27" s="47"/>
      <c r="B27" s="47"/>
      <c r="C27" s="658"/>
      <c r="D27" s="658"/>
      <c r="E27" s="658"/>
      <c r="F27" s="658"/>
      <c r="G27" s="658"/>
      <c r="H27" s="658"/>
      <c r="I27" s="658"/>
      <c r="J27" s="658"/>
      <c r="K27" s="658"/>
      <c r="L27" s="658"/>
      <c r="M27" s="658"/>
      <c r="N27" s="658"/>
      <c r="O27" s="658"/>
      <c r="P27" s="658"/>
      <c r="Q27" s="658"/>
      <c r="R27" s="658"/>
      <c r="S27" s="658"/>
      <c r="T27" s="658"/>
      <c r="U27" s="658"/>
      <c r="V27" s="658"/>
    </row>
    <row r="28" spans="1:22">
      <c r="A28" s="47"/>
      <c r="B28" s="27"/>
      <c r="C28" s="658"/>
      <c r="D28" s="658"/>
      <c r="E28" s="658"/>
      <c r="F28" s="658"/>
      <c r="G28" s="658"/>
      <c r="H28" s="658"/>
      <c r="I28" s="658"/>
      <c r="J28" s="658"/>
      <c r="K28" s="658"/>
      <c r="L28" s="658"/>
      <c r="M28" s="658"/>
      <c r="N28" s="658"/>
      <c r="O28" s="658"/>
      <c r="P28" s="658"/>
      <c r="Q28" s="658"/>
      <c r="R28" s="658"/>
      <c r="S28" s="658"/>
      <c r="T28" s="658"/>
      <c r="U28" s="658"/>
      <c r="V28" s="658"/>
    </row>
    <row r="29" spans="1:22">
      <c r="C29" s="658"/>
      <c r="D29" s="658"/>
      <c r="E29" s="658"/>
      <c r="F29" s="658"/>
      <c r="G29" s="658"/>
      <c r="H29" s="658"/>
      <c r="I29" s="658"/>
      <c r="J29" s="658"/>
      <c r="K29" s="658"/>
      <c r="L29" s="658"/>
      <c r="M29" s="658"/>
      <c r="N29" s="658"/>
      <c r="O29" s="658"/>
      <c r="P29" s="658"/>
      <c r="Q29" s="658"/>
      <c r="R29" s="658"/>
      <c r="S29" s="658"/>
      <c r="T29" s="658"/>
      <c r="U29" s="658"/>
      <c r="V29" s="658"/>
    </row>
    <row r="30" spans="1:22">
      <c r="C30" s="658"/>
      <c r="D30" s="658"/>
      <c r="E30" s="658"/>
      <c r="F30" s="658"/>
      <c r="G30" s="658"/>
      <c r="H30" s="658"/>
      <c r="I30" s="658"/>
      <c r="J30" s="658"/>
      <c r="K30" s="658"/>
      <c r="L30" s="658"/>
      <c r="M30" s="658"/>
      <c r="N30" s="658"/>
      <c r="O30" s="658"/>
      <c r="P30" s="658"/>
      <c r="Q30" s="658"/>
      <c r="R30" s="658"/>
      <c r="S30" s="658"/>
      <c r="T30" s="658"/>
      <c r="U30" s="658"/>
      <c r="V30" s="658"/>
    </row>
    <row r="31" spans="1:22">
      <c r="C31" s="658"/>
      <c r="D31" s="658"/>
      <c r="E31" s="658"/>
      <c r="F31" s="658"/>
      <c r="G31" s="658"/>
      <c r="H31" s="658"/>
      <c r="I31" s="658"/>
      <c r="J31" s="658"/>
      <c r="K31" s="658"/>
      <c r="L31" s="658"/>
      <c r="M31" s="658"/>
      <c r="N31" s="658"/>
      <c r="O31" s="658"/>
      <c r="P31" s="658"/>
      <c r="Q31" s="658"/>
      <c r="R31" s="658"/>
      <c r="S31" s="658"/>
      <c r="T31" s="658"/>
      <c r="U31" s="658"/>
      <c r="V31" s="658"/>
    </row>
    <row r="32" spans="1:22">
      <c r="C32" s="658"/>
      <c r="D32" s="658"/>
      <c r="E32" s="658"/>
      <c r="F32" s="658"/>
      <c r="G32" s="658"/>
      <c r="H32" s="658"/>
      <c r="I32" s="658"/>
      <c r="J32" s="658"/>
      <c r="K32" s="658"/>
      <c r="L32" s="658"/>
      <c r="M32" s="658"/>
      <c r="N32" s="658"/>
      <c r="O32" s="658"/>
      <c r="P32" s="658"/>
      <c r="Q32" s="658"/>
      <c r="R32" s="658"/>
      <c r="S32" s="658"/>
      <c r="T32" s="658"/>
      <c r="U32" s="658"/>
      <c r="V32" s="658"/>
    </row>
    <row r="33" spans="3:22">
      <c r="C33" s="658"/>
      <c r="D33" s="658"/>
      <c r="E33" s="658"/>
      <c r="F33" s="658"/>
      <c r="G33" s="658"/>
      <c r="H33" s="658"/>
      <c r="I33" s="658"/>
      <c r="J33" s="658"/>
      <c r="K33" s="658"/>
      <c r="L33" s="658"/>
      <c r="M33" s="658"/>
      <c r="N33" s="658"/>
      <c r="O33" s="658"/>
      <c r="P33" s="658"/>
      <c r="Q33" s="658"/>
      <c r="R33" s="658"/>
      <c r="S33" s="658"/>
      <c r="T33" s="658"/>
      <c r="U33" s="658"/>
      <c r="V33" s="658"/>
    </row>
    <row r="34" spans="3:22">
      <c r="C34" s="658"/>
      <c r="D34" s="658"/>
      <c r="E34" s="658"/>
      <c r="F34" s="658"/>
      <c r="G34" s="658"/>
      <c r="H34" s="658"/>
      <c r="I34" s="658"/>
      <c r="J34" s="658"/>
      <c r="K34" s="658"/>
      <c r="L34" s="658"/>
      <c r="M34" s="658"/>
      <c r="N34" s="658"/>
      <c r="O34" s="658"/>
      <c r="P34" s="658"/>
      <c r="Q34" s="658"/>
      <c r="R34" s="658"/>
      <c r="S34" s="658"/>
      <c r="T34" s="658"/>
      <c r="U34" s="658"/>
      <c r="V34" s="658"/>
    </row>
    <row r="35" spans="3:22">
      <c r="C35" s="658"/>
      <c r="D35" s="658"/>
      <c r="E35" s="658"/>
      <c r="F35" s="658"/>
      <c r="G35" s="658"/>
      <c r="H35" s="658"/>
      <c r="I35" s="658"/>
      <c r="J35" s="658"/>
      <c r="K35" s="658"/>
      <c r="L35" s="658"/>
      <c r="M35" s="658"/>
      <c r="N35" s="658"/>
      <c r="O35" s="658"/>
      <c r="P35" s="658"/>
      <c r="Q35" s="658"/>
      <c r="R35" s="658"/>
      <c r="S35" s="658"/>
      <c r="T35" s="658"/>
      <c r="U35" s="658"/>
      <c r="V35" s="658"/>
    </row>
    <row r="36" spans="3:22">
      <c r="C36" s="658"/>
      <c r="D36" s="658"/>
      <c r="E36" s="658"/>
      <c r="F36" s="658"/>
      <c r="G36" s="658"/>
      <c r="H36" s="658"/>
      <c r="I36" s="658"/>
      <c r="J36" s="658"/>
      <c r="K36" s="658"/>
      <c r="L36" s="658"/>
      <c r="M36" s="658"/>
      <c r="N36" s="658"/>
      <c r="O36" s="658"/>
      <c r="P36" s="658"/>
      <c r="Q36" s="658"/>
      <c r="R36" s="658"/>
      <c r="S36" s="658"/>
      <c r="T36" s="658"/>
      <c r="U36" s="658"/>
      <c r="V36" s="658"/>
    </row>
    <row r="37" spans="3:22">
      <c r="C37" s="658"/>
      <c r="D37" s="658"/>
      <c r="E37" s="658"/>
      <c r="F37" s="658"/>
      <c r="G37" s="658"/>
      <c r="H37" s="658"/>
      <c r="I37" s="658"/>
      <c r="J37" s="658"/>
      <c r="K37" s="658"/>
      <c r="L37" s="658"/>
      <c r="M37" s="658"/>
      <c r="N37" s="658"/>
      <c r="O37" s="658"/>
      <c r="P37" s="658"/>
      <c r="Q37" s="658"/>
      <c r="R37" s="658"/>
      <c r="S37" s="658"/>
      <c r="T37" s="658"/>
      <c r="U37" s="658"/>
      <c r="V37" s="658"/>
    </row>
    <row r="38" spans="3:22">
      <c r="C38" s="658"/>
      <c r="D38" s="658"/>
      <c r="E38" s="658"/>
      <c r="F38" s="658"/>
      <c r="G38" s="658"/>
      <c r="H38" s="658"/>
      <c r="I38" s="658"/>
      <c r="J38" s="658"/>
      <c r="K38" s="658"/>
      <c r="L38" s="658"/>
      <c r="M38" s="658"/>
      <c r="N38" s="658"/>
      <c r="O38" s="658"/>
      <c r="P38" s="658"/>
      <c r="Q38" s="658"/>
      <c r="R38" s="658"/>
      <c r="S38" s="658"/>
      <c r="T38" s="658"/>
      <c r="U38" s="658"/>
      <c r="V38" s="658"/>
    </row>
    <row r="39" spans="3:22">
      <c r="C39" s="658"/>
      <c r="D39" s="658"/>
      <c r="E39" s="658"/>
      <c r="F39" s="658"/>
      <c r="G39" s="658"/>
      <c r="H39" s="658"/>
      <c r="I39" s="658"/>
      <c r="J39" s="658"/>
      <c r="K39" s="658"/>
      <c r="L39" s="658"/>
      <c r="M39" s="658"/>
      <c r="N39" s="658"/>
      <c r="O39" s="658"/>
      <c r="P39" s="658"/>
      <c r="Q39" s="658"/>
      <c r="R39" s="658"/>
      <c r="S39" s="658"/>
      <c r="T39" s="658"/>
      <c r="U39" s="658"/>
      <c r="V39" s="658"/>
    </row>
    <row r="40" spans="3:22">
      <c r="C40" s="658"/>
      <c r="D40" s="658"/>
      <c r="E40" s="658"/>
      <c r="F40" s="658"/>
      <c r="G40" s="658"/>
      <c r="H40" s="658"/>
      <c r="I40" s="658"/>
      <c r="J40" s="658"/>
      <c r="K40" s="658"/>
      <c r="L40" s="658"/>
      <c r="M40" s="658"/>
      <c r="N40" s="658"/>
      <c r="O40" s="658"/>
      <c r="P40" s="658"/>
      <c r="Q40" s="658"/>
      <c r="R40" s="658"/>
      <c r="S40" s="658"/>
      <c r="T40" s="658"/>
      <c r="U40" s="658"/>
      <c r="V40" s="658"/>
    </row>
    <row r="41" spans="3:22">
      <c r="C41" s="658"/>
      <c r="D41" s="658"/>
      <c r="E41" s="658"/>
      <c r="F41" s="658"/>
      <c r="G41" s="658"/>
      <c r="H41" s="658"/>
      <c r="I41" s="658"/>
      <c r="J41" s="658"/>
      <c r="K41" s="658"/>
      <c r="L41" s="658"/>
      <c r="M41" s="658"/>
      <c r="N41" s="658"/>
      <c r="O41" s="658"/>
      <c r="P41" s="658"/>
      <c r="Q41" s="658"/>
      <c r="R41" s="658"/>
      <c r="S41" s="658"/>
      <c r="T41" s="658"/>
      <c r="U41" s="658"/>
      <c r="V41" s="658"/>
    </row>
    <row r="42" spans="3:22">
      <c r="C42" s="658"/>
      <c r="D42" s="658"/>
      <c r="E42" s="658"/>
      <c r="F42" s="658"/>
      <c r="G42" s="658"/>
      <c r="H42" s="658"/>
      <c r="I42" s="658"/>
      <c r="J42" s="658"/>
      <c r="K42" s="658"/>
      <c r="L42" s="658"/>
      <c r="M42" s="658"/>
      <c r="N42" s="658"/>
      <c r="O42" s="658"/>
      <c r="P42" s="658"/>
      <c r="Q42" s="658"/>
      <c r="R42" s="658"/>
      <c r="S42" s="658"/>
      <c r="T42" s="658"/>
      <c r="U42" s="658"/>
      <c r="V42" s="658"/>
    </row>
    <row r="43" spans="3:22">
      <c r="C43" s="658"/>
      <c r="D43" s="658"/>
      <c r="E43" s="658"/>
      <c r="F43" s="658"/>
      <c r="G43" s="658"/>
      <c r="H43" s="658"/>
      <c r="I43" s="658"/>
      <c r="J43" s="658"/>
      <c r="K43" s="658"/>
      <c r="L43" s="658"/>
      <c r="M43" s="658"/>
      <c r="N43" s="658"/>
      <c r="O43" s="658"/>
      <c r="P43" s="658"/>
      <c r="Q43" s="658"/>
      <c r="R43" s="658"/>
      <c r="S43" s="658"/>
      <c r="T43" s="658"/>
      <c r="U43" s="658"/>
      <c r="V43" s="658"/>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3"/>
  <sheetViews>
    <sheetView zoomScaleNormal="100" workbookViewId="0">
      <pane xSplit="1" ySplit="7" topLeftCell="B8" activePane="bottomRight" state="frozen"/>
      <selection activeCell="B9" sqref="B9"/>
      <selection pane="topRight" activeCell="B9" sqref="B9"/>
      <selection pane="bottomLeft" activeCell="B9" sqref="B9"/>
      <selection pane="bottomRight" activeCell="B30" sqref="B30"/>
    </sheetView>
  </sheetViews>
  <sheetFormatPr defaultColWidth="9.140625" defaultRowHeight="12.75"/>
  <cols>
    <col min="1" max="1" width="10.5703125" style="4" bestFit="1" customWidth="1"/>
    <col min="2" max="2" width="101.85546875" style="4" customWidth="1"/>
    <col min="3" max="3" width="13.7109375" style="163" customWidth="1"/>
    <col min="4" max="4" width="14.85546875" style="163" bestFit="1" customWidth="1"/>
    <col min="5" max="5" width="17.7109375" style="163" customWidth="1"/>
    <col min="6" max="6" width="15.85546875" style="163" customWidth="1"/>
    <col min="7" max="7" width="17.42578125" style="163" customWidth="1"/>
    <col min="8" max="8" width="15.28515625" style="163" customWidth="1"/>
    <col min="9" max="16384" width="9.140625" style="19"/>
  </cols>
  <sheetData>
    <row r="1" spans="1:9">
      <c r="A1" s="2" t="s">
        <v>30</v>
      </c>
      <c r="B1" s="4" t="str">
        <f>'Info '!C2</f>
        <v>JSC ProCredit Bank</v>
      </c>
      <c r="C1" s="3"/>
    </row>
    <row r="2" spans="1:9">
      <c r="A2" s="2" t="s">
        <v>31</v>
      </c>
      <c r="B2" s="324">
        <f>'1. key ratios '!B2</f>
        <v>45473</v>
      </c>
      <c r="C2" s="324"/>
    </row>
    <row r="4" spans="1:9" ht="13.5" thickBot="1">
      <c r="A4" s="2" t="s">
        <v>150</v>
      </c>
      <c r="B4" s="87" t="s">
        <v>252</v>
      </c>
    </row>
    <row r="5" spans="1:9">
      <c r="A5" s="88"/>
      <c r="B5" s="97"/>
      <c r="C5" s="184" t="s">
        <v>0</v>
      </c>
      <c r="D5" s="184" t="s">
        <v>1</v>
      </c>
      <c r="E5" s="184" t="s">
        <v>2</v>
      </c>
      <c r="F5" s="184" t="s">
        <v>3</v>
      </c>
      <c r="G5" s="185" t="s">
        <v>4</v>
      </c>
      <c r="H5" s="186" t="s">
        <v>5</v>
      </c>
      <c r="I5" s="98"/>
    </row>
    <row r="6" spans="1:9" s="98" customFormat="1" ht="12.75" customHeight="1">
      <c r="A6" s="99"/>
      <c r="B6" s="716" t="s">
        <v>149</v>
      </c>
      <c r="C6" s="702" t="s">
        <v>245</v>
      </c>
      <c r="D6" s="718" t="s">
        <v>244</v>
      </c>
      <c r="E6" s="719"/>
      <c r="F6" s="702" t="s">
        <v>249</v>
      </c>
      <c r="G6" s="702" t="s">
        <v>250</v>
      </c>
      <c r="H6" s="714" t="s">
        <v>248</v>
      </c>
    </row>
    <row r="7" spans="1:9" ht="38.25">
      <c r="A7" s="101"/>
      <c r="B7" s="717"/>
      <c r="C7" s="703"/>
      <c r="D7" s="187" t="s">
        <v>247</v>
      </c>
      <c r="E7" s="187" t="s">
        <v>246</v>
      </c>
      <c r="F7" s="703"/>
      <c r="G7" s="703"/>
      <c r="H7" s="715"/>
      <c r="I7" s="98"/>
    </row>
    <row r="8" spans="1:9">
      <c r="A8" s="99">
        <v>1</v>
      </c>
      <c r="B8" s="1" t="s">
        <v>51</v>
      </c>
      <c r="C8" s="188">
        <v>321243802.81674802</v>
      </c>
      <c r="D8" s="188"/>
      <c r="E8" s="188"/>
      <c r="F8" s="188">
        <v>182897981.98674801</v>
      </c>
      <c r="G8" s="189">
        <v>0</v>
      </c>
      <c r="H8" s="191">
        <v>0</v>
      </c>
    </row>
    <row r="9" spans="1:9" ht="15" customHeight="1">
      <c r="A9" s="99">
        <v>2</v>
      </c>
      <c r="B9" s="1" t="s">
        <v>52</v>
      </c>
      <c r="C9" s="188">
        <v>0</v>
      </c>
      <c r="D9" s="188"/>
      <c r="E9" s="188"/>
      <c r="F9" s="188">
        <v>0</v>
      </c>
      <c r="G9" s="189">
        <v>0</v>
      </c>
      <c r="H9" s="191" t="s">
        <v>734</v>
      </c>
    </row>
    <row r="10" spans="1:9">
      <c r="A10" s="99">
        <v>3</v>
      </c>
      <c r="B10" s="1" t="s">
        <v>165</v>
      </c>
      <c r="C10" s="188">
        <v>0</v>
      </c>
      <c r="D10" s="188"/>
      <c r="E10" s="188"/>
      <c r="F10" s="188">
        <v>0</v>
      </c>
      <c r="G10" s="189">
        <v>0</v>
      </c>
      <c r="H10" s="191" t="s">
        <v>734</v>
      </c>
    </row>
    <row r="11" spans="1:9">
      <c r="A11" s="99">
        <v>4</v>
      </c>
      <c r="B11" s="1" t="s">
        <v>53</v>
      </c>
      <c r="C11" s="188">
        <v>0</v>
      </c>
      <c r="D11" s="188"/>
      <c r="E11" s="188"/>
      <c r="F11" s="188">
        <v>0</v>
      </c>
      <c r="G11" s="189">
        <v>0</v>
      </c>
      <c r="H11" s="191" t="s">
        <v>734</v>
      </c>
    </row>
    <row r="12" spans="1:9">
      <c r="A12" s="99">
        <v>5</v>
      </c>
      <c r="B12" s="1" t="s">
        <v>54</v>
      </c>
      <c r="C12" s="188">
        <v>0</v>
      </c>
      <c r="D12" s="188"/>
      <c r="E12" s="188"/>
      <c r="F12" s="188">
        <v>0</v>
      </c>
      <c r="G12" s="189">
        <v>0</v>
      </c>
      <c r="H12" s="191" t="s">
        <v>734</v>
      </c>
    </row>
    <row r="13" spans="1:9">
      <c r="A13" s="99">
        <v>6</v>
      </c>
      <c r="B13" s="1" t="s">
        <v>55</v>
      </c>
      <c r="C13" s="188">
        <v>154378743.387362</v>
      </c>
      <c r="D13" s="188"/>
      <c r="E13" s="188"/>
      <c r="F13" s="188">
        <v>32548533.829792298</v>
      </c>
      <c r="G13" s="189">
        <v>32548533.829792298</v>
      </c>
      <c r="H13" s="191">
        <v>0.21083559248906827</v>
      </c>
    </row>
    <row r="14" spans="1:9">
      <c r="A14" s="99">
        <v>7</v>
      </c>
      <c r="B14" s="1" t="s">
        <v>56</v>
      </c>
      <c r="C14" s="188">
        <v>884946727.39279985</v>
      </c>
      <c r="D14" s="188">
        <v>164463188.53740001</v>
      </c>
      <c r="E14" s="188">
        <v>83494283.538099989</v>
      </c>
      <c r="F14" s="188">
        <v>968441010.93089986</v>
      </c>
      <c r="G14" s="189">
        <v>927986493.37499988</v>
      </c>
      <c r="H14" s="191">
        <v>0.9582271742942674</v>
      </c>
    </row>
    <row r="15" spans="1:9">
      <c r="A15" s="99">
        <v>8</v>
      </c>
      <c r="B15" s="1" t="s">
        <v>57</v>
      </c>
      <c r="C15" s="188">
        <v>313653730.72869998</v>
      </c>
      <c r="D15" s="188"/>
      <c r="E15" s="188"/>
      <c r="F15" s="188">
        <v>235240298.046525</v>
      </c>
      <c r="G15" s="189">
        <v>230569444.012725</v>
      </c>
      <c r="H15" s="191">
        <v>0.7351082465273141</v>
      </c>
    </row>
    <row r="16" spans="1:9">
      <c r="A16" s="99">
        <v>9</v>
      </c>
      <c r="B16" s="1" t="s">
        <v>58</v>
      </c>
      <c r="C16" s="188">
        <v>86636961.045499995</v>
      </c>
      <c r="D16" s="188"/>
      <c r="E16" s="188"/>
      <c r="F16" s="188">
        <v>30322936.365924995</v>
      </c>
      <c r="G16" s="189">
        <v>30322936.365924995</v>
      </c>
      <c r="H16" s="191">
        <v>0.35</v>
      </c>
    </row>
    <row r="17" spans="1:8">
      <c r="A17" s="99">
        <v>10</v>
      </c>
      <c r="B17" s="1" t="s">
        <v>59</v>
      </c>
      <c r="C17" s="188">
        <v>11051929.233000001</v>
      </c>
      <c r="D17" s="188"/>
      <c r="E17" s="188"/>
      <c r="F17" s="188">
        <v>11756766.570049999</v>
      </c>
      <c r="G17" s="189">
        <v>6218027.3063500002</v>
      </c>
      <c r="H17" s="191">
        <v>0.56261917492048052</v>
      </c>
    </row>
    <row r="18" spans="1:8">
      <c r="A18" s="99">
        <v>11</v>
      </c>
      <c r="B18" s="1" t="s">
        <v>60</v>
      </c>
      <c r="C18" s="188">
        <v>4202548.95</v>
      </c>
      <c r="D18" s="188"/>
      <c r="E18" s="188"/>
      <c r="F18" s="188">
        <v>10506372.375</v>
      </c>
      <c r="G18" s="189">
        <v>10506372.375</v>
      </c>
      <c r="H18" s="191">
        <v>2.5</v>
      </c>
    </row>
    <row r="19" spans="1:8">
      <c r="A19" s="99">
        <v>12</v>
      </c>
      <c r="B19" s="1" t="s">
        <v>61</v>
      </c>
      <c r="C19" s="188">
        <v>0</v>
      </c>
      <c r="D19" s="188"/>
      <c r="E19" s="188"/>
      <c r="F19" s="188">
        <v>0</v>
      </c>
      <c r="G19" s="189">
        <v>0</v>
      </c>
      <c r="H19" s="191" t="s">
        <v>734</v>
      </c>
    </row>
    <row r="20" spans="1:8">
      <c r="A20" s="99">
        <v>13</v>
      </c>
      <c r="B20" s="1" t="s">
        <v>144</v>
      </c>
      <c r="C20" s="188">
        <v>0</v>
      </c>
      <c r="D20" s="188"/>
      <c r="E20" s="188"/>
      <c r="F20" s="188">
        <v>0</v>
      </c>
      <c r="G20" s="189">
        <v>0</v>
      </c>
      <c r="H20" s="191" t="s">
        <v>734</v>
      </c>
    </row>
    <row r="21" spans="1:8">
      <c r="A21" s="99">
        <v>14</v>
      </c>
      <c r="B21" s="1" t="s">
        <v>63</v>
      </c>
      <c r="C21" s="188">
        <v>105919556.60205899</v>
      </c>
      <c r="D21" s="188"/>
      <c r="E21" s="188"/>
      <c r="F21" s="188">
        <v>54468678.342059001</v>
      </c>
      <c r="G21" s="189">
        <v>54468678.342059001</v>
      </c>
      <c r="H21" s="191">
        <v>0.51424571712189526</v>
      </c>
    </row>
    <row r="22" spans="1:8" ht="13.5" thickBot="1">
      <c r="A22" s="102"/>
      <c r="B22" s="103" t="s">
        <v>64</v>
      </c>
      <c r="C22" s="190">
        <v>1882034000.1561689</v>
      </c>
      <c r="D22" s="190">
        <v>164463188.53740001</v>
      </c>
      <c r="E22" s="190">
        <v>83494283.538099989</v>
      </c>
      <c r="F22" s="190">
        <v>1526182578.4469991</v>
      </c>
      <c r="G22" s="190">
        <v>1292620485.6068511</v>
      </c>
      <c r="H22" s="192">
        <v>0.65764532432844591</v>
      </c>
    </row>
    <row r="26" spans="1:8">
      <c r="C26" s="659"/>
      <c r="D26" s="659"/>
      <c r="E26" s="659"/>
      <c r="F26" s="659"/>
      <c r="G26" s="659"/>
      <c r="H26" s="659"/>
    </row>
    <row r="27" spans="1:8">
      <c r="C27" s="659"/>
      <c r="D27" s="659"/>
      <c r="E27" s="659"/>
      <c r="F27" s="659"/>
      <c r="G27" s="659"/>
      <c r="H27" s="659"/>
    </row>
    <row r="28" spans="1:8">
      <c r="C28" s="659"/>
      <c r="D28" s="659"/>
      <c r="E28" s="659"/>
      <c r="F28" s="659"/>
      <c r="G28" s="659"/>
      <c r="H28" s="659"/>
    </row>
    <row r="29" spans="1:8">
      <c r="C29" s="659"/>
      <c r="D29" s="659"/>
      <c r="E29" s="659"/>
      <c r="F29" s="659"/>
      <c r="G29" s="659"/>
      <c r="H29" s="659"/>
    </row>
    <row r="30" spans="1:8">
      <c r="C30" s="659"/>
      <c r="D30" s="659"/>
      <c r="E30" s="659"/>
      <c r="F30" s="659"/>
      <c r="G30" s="659"/>
      <c r="H30" s="659"/>
    </row>
    <row r="31" spans="1:8">
      <c r="C31" s="659"/>
      <c r="D31" s="659"/>
      <c r="E31" s="659"/>
      <c r="F31" s="659"/>
      <c r="G31" s="659"/>
      <c r="H31" s="659"/>
    </row>
    <row r="32" spans="1:8">
      <c r="C32" s="659"/>
      <c r="D32" s="659"/>
      <c r="E32" s="659"/>
      <c r="F32" s="659"/>
      <c r="G32" s="659"/>
      <c r="H32" s="659"/>
    </row>
    <row r="33" spans="3:8">
      <c r="C33" s="659"/>
      <c r="D33" s="659"/>
      <c r="E33" s="659"/>
      <c r="F33" s="659"/>
      <c r="G33" s="659"/>
      <c r="H33" s="659"/>
    </row>
    <row r="34" spans="3:8">
      <c r="C34" s="659"/>
      <c r="D34" s="659"/>
      <c r="E34" s="659"/>
      <c r="F34" s="659"/>
      <c r="G34" s="659"/>
      <c r="H34" s="659"/>
    </row>
    <row r="35" spans="3:8">
      <c r="C35" s="659"/>
      <c r="D35" s="659"/>
      <c r="E35" s="659"/>
      <c r="F35" s="659"/>
      <c r="G35" s="659"/>
      <c r="H35" s="659"/>
    </row>
    <row r="36" spans="3:8">
      <c r="C36" s="659"/>
      <c r="D36" s="659"/>
      <c r="E36" s="659"/>
      <c r="F36" s="659"/>
      <c r="G36" s="659"/>
      <c r="H36" s="659"/>
    </row>
    <row r="37" spans="3:8">
      <c r="C37" s="659"/>
      <c r="D37" s="659"/>
      <c r="E37" s="659"/>
      <c r="F37" s="659"/>
      <c r="G37" s="659"/>
      <c r="H37" s="659"/>
    </row>
    <row r="38" spans="3:8">
      <c r="C38" s="659"/>
      <c r="D38" s="659"/>
      <c r="E38" s="659"/>
      <c r="F38" s="659"/>
      <c r="G38" s="659"/>
      <c r="H38" s="659"/>
    </row>
    <row r="39" spans="3:8">
      <c r="C39" s="659"/>
      <c r="D39" s="659"/>
      <c r="E39" s="659"/>
      <c r="F39" s="659"/>
      <c r="G39" s="659"/>
      <c r="H39" s="659"/>
    </row>
    <row r="40" spans="3:8">
      <c r="C40" s="659"/>
      <c r="D40" s="659"/>
      <c r="E40" s="659"/>
      <c r="F40" s="659"/>
      <c r="G40" s="659"/>
      <c r="H40" s="659"/>
    </row>
    <row r="41" spans="3:8">
      <c r="C41" s="659"/>
      <c r="D41" s="659"/>
      <c r="E41" s="659"/>
      <c r="F41" s="659"/>
      <c r="G41" s="659"/>
      <c r="H41" s="659"/>
    </row>
    <row r="42" spans="3:8">
      <c r="C42" s="659"/>
      <c r="D42" s="659"/>
      <c r="E42" s="659"/>
      <c r="F42" s="659"/>
      <c r="G42" s="659"/>
      <c r="H42" s="659"/>
    </row>
    <row r="43" spans="3:8">
      <c r="C43" s="659"/>
      <c r="D43" s="659"/>
      <c r="E43" s="659"/>
      <c r="F43" s="659"/>
      <c r="G43" s="659"/>
      <c r="H43" s="659"/>
    </row>
  </sheetData>
  <mergeCells count="6">
    <mergeCell ref="H6:H7"/>
    <mergeCell ref="B6:B7"/>
    <mergeCell ref="C6:C7"/>
    <mergeCell ref="D6:E6"/>
    <mergeCell ref="F6:F7"/>
    <mergeCell ref="G6:G7"/>
  </mergeCells>
  <pageMargins left="0.7" right="0.7" top="0.75" bottom="0.75" header="0.3" footer="0.3"/>
  <headerFooter>
    <oddHeader>&amp;C&amp;"Calibri"&amp;10&amp;K0078D7 Classification: Restricted to Partners&amp;1#_x000D_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0"/>
  <sheetViews>
    <sheetView zoomScale="90" zoomScaleNormal="90" workbookViewId="0">
      <pane xSplit="2" ySplit="6" topLeftCell="C7" activePane="bottomRight" state="frozen"/>
      <selection pane="topRight" activeCell="C1" sqref="C1"/>
      <selection pane="bottomLeft" activeCell="A6" sqref="A6"/>
      <selection pane="bottomRight" activeCell="H27" sqref="H27"/>
    </sheetView>
  </sheetViews>
  <sheetFormatPr defaultColWidth="9.140625" defaultRowHeight="12.75"/>
  <cols>
    <col min="1" max="1" width="10.5703125" style="163" bestFit="1" customWidth="1"/>
    <col min="2" max="2" width="104.140625" style="163" customWidth="1"/>
    <col min="3" max="3" width="12.7109375" style="163" customWidth="1"/>
    <col min="4" max="5" width="13.5703125" style="163" bestFit="1" customWidth="1"/>
    <col min="6" max="11" width="12.7109375" style="163" customWidth="1"/>
    <col min="12" max="16384" width="9.140625" style="163"/>
  </cols>
  <sheetData>
    <row r="1" spans="1:11">
      <c r="A1" s="163" t="s">
        <v>30</v>
      </c>
      <c r="B1" s="3" t="str">
        <f>'Info '!C2</f>
        <v>JSC ProCredit Bank</v>
      </c>
    </row>
    <row r="2" spans="1:11">
      <c r="A2" s="163" t="s">
        <v>31</v>
      </c>
      <c r="B2" s="324">
        <f>'1. key ratios '!B2</f>
        <v>45473</v>
      </c>
    </row>
    <row r="4" spans="1:11" ht="13.5" thickBot="1">
      <c r="A4" s="163" t="s">
        <v>146</v>
      </c>
      <c r="B4" s="231" t="s">
        <v>253</v>
      </c>
    </row>
    <row r="5" spans="1:11" ht="30" customHeight="1">
      <c r="A5" s="720"/>
      <c r="B5" s="721"/>
      <c r="C5" s="722" t="s">
        <v>305</v>
      </c>
      <c r="D5" s="722"/>
      <c r="E5" s="722"/>
      <c r="F5" s="722" t="s">
        <v>306</v>
      </c>
      <c r="G5" s="722"/>
      <c r="H5" s="722"/>
      <c r="I5" s="722" t="s">
        <v>307</v>
      </c>
      <c r="J5" s="722"/>
      <c r="K5" s="723"/>
    </row>
    <row r="6" spans="1:11">
      <c r="A6" s="202"/>
      <c r="B6" s="203"/>
      <c r="C6" s="21" t="s">
        <v>32</v>
      </c>
      <c r="D6" s="21" t="s">
        <v>33</v>
      </c>
      <c r="E6" s="21" t="s">
        <v>34</v>
      </c>
      <c r="F6" s="21" t="s">
        <v>32</v>
      </c>
      <c r="G6" s="21" t="s">
        <v>33</v>
      </c>
      <c r="H6" s="21" t="s">
        <v>34</v>
      </c>
      <c r="I6" s="21" t="s">
        <v>32</v>
      </c>
      <c r="J6" s="21" t="s">
        <v>33</v>
      </c>
      <c r="K6" s="21" t="s">
        <v>34</v>
      </c>
    </row>
    <row r="7" spans="1:11">
      <c r="A7" s="204" t="s">
        <v>256</v>
      </c>
      <c r="B7" s="205"/>
      <c r="C7" s="205"/>
      <c r="D7" s="205"/>
      <c r="E7" s="205"/>
      <c r="F7" s="205"/>
      <c r="G7" s="205"/>
      <c r="H7" s="205"/>
      <c r="I7" s="205"/>
      <c r="J7" s="205"/>
      <c r="K7" s="206"/>
    </row>
    <row r="8" spans="1:11">
      <c r="A8" s="207">
        <v>1</v>
      </c>
      <c r="B8" s="208" t="s">
        <v>254</v>
      </c>
      <c r="C8" s="598"/>
      <c r="D8" s="598"/>
      <c r="E8" s="598"/>
      <c r="F8" s="599">
        <v>223683423.97945058</v>
      </c>
      <c r="G8" s="599">
        <v>293159413.11662149</v>
      </c>
      <c r="H8" s="599">
        <v>516842837.09607208</v>
      </c>
      <c r="I8" s="599">
        <v>206839577.95912093</v>
      </c>
      <c r="J8" s="599">
        <v>195816780.2484839</v>
      </c>
      <c r="K8" s="600">
        <v>402656358.20760483</v>
      </c>
    </row>
    <row r="9" spans="1:11">
      <c r="A9" s="204" t="s">
        <v>257</v>
      </c>
      <c r="B9" s="205"/>
      <c r="C9" s="601"/>
      <c r="D9" s="601"/>
      <c r="E9" s="601"/>
      <c r="F9" s="601"/>
      <c r="G9" s="601"/>
      <c r="H9" s="601"/>
      <c r="I9" s="601"/>
      <c r="J9" s="601"/>
      <c r="K9" s="602"/>
    </row>
    <row r="10" spans="1:11">
      <c r="A10" s="209">
        <v>2</v>
      </c>
      <c r="B10" s="210" t="s">
        <v>265</v>
      </c>
      <c r="C10" s="603">
        <v>69809359.109999985</v>
      </c>
      <c r="D10" s="604">
        <v>415296500.70103186</v>
      </c>
      <c r="E10" s="604">
        <v>485105859.81103182</v>
      </c>
      <c r="F10" s="604">
        <v>13236181.131210996</v>
      </c>
      <c r="G10" s="604">
        <v>67641928.753593698</v>
      </c>
      <c r="H10" s="604">
        <v>80878109.884804696</v>
      </c>
      <c r="I10" s="604">
        <v>3011983.8083505495</v>
      </c>
      <c r="J10" s="604">
        <v>15433702.924861923</v>
      </c>
      <c r="K10" s="605">
        <v>18445686.733212471</v>
      </c>
    </row>
    <row r="11" spans="1:11">
      <c r="A11" s="209">
        <v>3</v>
      </c>
      <c r="B11" s="210" t="s">
        <v>259</v>
      </c>
      <c r="C11" s="603">
        <v>301540590.23593414</v>
      </c>
      <c r="D11" s="604">
        <v>689023250.29132271</v>
      </c>
      <c r="E11" s="604">
        <v>990563840.52725685</v>
      </c>
      <c r="F11" s="604">
        <v>87459298.97174558</v>
      </c>
      <c r="G11" s="604">
        <v>95635967.990244076</v>
      </c>
      <c r="H11" s="604">
        <v>183095266.96198964</v>
      </c>
      <c r="I11" s="604">
        <v>81540937.015363768</v>
      </c>
      <c r="J11" s="604">
        <v>85010046.887708932</v>
      </c>
      <c r="K11" s="605">
        <v>166550983.90307271</v>
      </c>
    </row>
    <row r="12" spans="1:11">
      <c r="A12" s="209">
        <v>4</v>
      </c>
      <c r="B12" s="210" t="s">
        <v>260</v>
      </c>
      <c r="C12" s="603">
        <v>0</v>
      </c>
      <c r="D12" s="604">
        <v>0</v>
      </c>
      <c r="E12" s="604">
        <v>0</v>
      </c>
      <c r="F12" s="604">
        <v>0</v>
      </c>
      <c r="G12" s="604">
        <v>0</v>
      </c>
      <c r="H12" s="604">
        <v>0</v>
      </c>
      <c r="I12" s="604">
        <v>0</v>
      </c>
      <c r="J12" s="604">
        <v>0</v>
      </c>
      <c r="K12" s="605">
        <v>0</v>
      </c>
    </row>
    <row r="13" spans="1:11">
      <c r="A13" s="209">
        <v>5</v>
      </c>
      <c r="B13" s="210" t="s">
        <v>268</v>
      </c>
      <c r="C13" s="603">
        <v>93719700.050329655</v>
      </c>
      <c r="D13" s="604">
        <v>72032331.712747261</v>
      </c>
      <c r="E13" s="604">
        <v>165752031.7630769</v>
      </c>
      <c r="F13" s="604">
        <v>15656236.891828019</v>
      </c>
      <c r="G13" s="604">
        <v>19611669.127626378</v>
      </c>
      <c r="H13" s="604">
        <v>35267906.019454397</v>
      </c>
      <c r="I13" s="604">
        <v>6139486.4025439555</v>
      </c>
      <c r="J13" s="604">
        <v>6499690.1863516476</v>
      </c>
      <c r="K13" s="605">
        <v>12639176.588895604</v>
      </c>
    </row>
    <row r="14" spans="1:11">
      <c r="A14" s="209">
        <v>6</v>
      </c>
      <c r="B14" s="210" t="s">
        <v>300</v>
      </c>
      <c r="C14" s="603">
        <v>0</v>
      </c>
      <c r="D14" s="604">
        <v>0</v>
      </c>
      <c r="E14" s="604">
        <v>0</v>
      </c>
      <c r="F14" s="604">
        <v>0</v>
      </c>
      <c r="G14" s="604">
        <v>0</v>
      </c>
      <c r="H14" s="604">
        <v>0</v>
      </c>
      <c r="I14" s="604">
        <v>0</v>
      </c>
      <c r="J14" s="604">
        <v>0</v>
      </c>
      <c r="K14" s="605">
        <v>0</v>
      </c>
    </row>
    <row r="15" spans="1:11">
      <c r="A15" s="209">
        <v>7</v>
      </c>
      <c r="B15" s="210" t="s">
        <v>301</v>
      </c>
      <c r="C15" s="603">
        <v>18090085.641428571</v>
      </c>
      <c r="D15" s="604">
        <v>18881298.894725274</v>
      </c>
      <c r="E15" s="604">
        <v>36971384.536153845</v>
      </c>
      <c r="F15" s="604">
        <v>3602479.0567032965</v>
      </c>
      <c r="G15" s="604">
        <v>8674406.1915384624</v>
      </c>
      <c r="H15" s="604">
        <v>12276885.24824176</v>
      </c>
      <c r="I15" s="604">
        <v>3602479.0567032965</v>
      </c>
      <c r="J15" s="604">
        <v>8674406.1915384624</v>
      </c>
      <c r="K15" s="605">
        <v>12276885.24824176</v>
      </c>
    </row>
    <row r="16" spans="1:11">
      <c r="A16" s="209">
        <v>8</v>
      </c>
      <c r="B16" s="211" t="s">
        <v>261</v>
      </c>
      <c r="C16" s="603">
        <v>483159735.03769243</v>
      </c>
      <c r="D16" s="604">
        <v>1195233381.5998273</v>
      </c>
      <c r="E16" s="604">
        <v>1678393116.6375198</v>
      </c>
      <c r="F16" s="604">
        <v>119954196.05148789</v>
      </c>
      <c r="G16" s="604">
        <v>191563972.06300262</v>
      </c>
      <c r="H16" s="604">
        <v>311518168.11449051</v>
      </c>
      <c r="I16" s="604">
        <v>94294886.282961577</v>
      </c>
      <c r="J16" s="604">
        <v>115617846.19046097</v>
      </c>
      <c r="K16" s="605">
        <v>209912732.47342256</v>
      </c>
    </row>
    <row r="17" spans="1:11">
      <c r="A17" s="204" t="s">
        <v>258</v>
      </c>
      <c r="B17" s="205"/>
      <c r="C17" s="601"/>
      <c r="D17" s="601"/>
      <c r="E17" s="601"/>
      <c r="F17" s="601"/>
      <c r="G17" s="601"/>
      <c r="H17" s="601"/>
      <c r="I17" s="601"/>
      <c r="J17" s="601"/>
      <c r="K17" s="602"/>
    </row>
    <row r="18" spans="1:11">
      <c r="A18" s="209">
        <v>9</v>
      </c>
      <c r="B18" s="210" t="s">
        <v>264</v>
      </c>
      <c r="C18" s="603">
        <v>0</v>
      </c>
      <c r="D18" s="604">
        <v>0</v>
      </c>
      <c r="E18" s="604">
        <v>0</v>
      </c>
      <c r="F18" s="604">
        <v>0</v>
      </c>
      <c r="G18" s="604">
        <v>0</v>
      </c>
      <c r="H18" s="604">
        <v>0</v>
      </c>
      <c r="I18" s="604">
        <v>0</v>
      </c>
      <c r="J18" s="604">
        <v>0</v>
      </c>
      <c r="K18" s="605">
        <v>0</v>
      </c>
    </row>
    <row r="19" spans="1:11">
      <c r="A19" s="209">
        <v>10</v>
      </c>
      <c r="B19" s="210" t="s">
        <v>302</v>
      </c>
      <c r="C19" s="603">
        <v>405833601.81706595</v>
      </c>
      <c r="D19" s="604">
        <v>918535129.81304193</v>
      </c>
      <c r="E19" s="604">
        <v>1324368731.6301079</v>
      </c>
      <c r="F19" s="604">
        <v>6764911.4021703303</v>
      </c>
      <c r="G19" s="604">
        <v>11246837.830657691</v>
      </c>
      <c r="H19" s="604">
        <v>18011749.232828021</v>
      </c>
      <c r="I19" s="604">
        <v>23608757.422499999</v>
      </c>
      <c r="J19" s="604">
        <v>108683598.57538874</v>
      </c>
      <c r="K19" s="605">
        <v>132292355.99788874</v>
      </c>
    </row>
    <row r="20" spans="1:11">
      <c r="A20" s="209">
        <v>11</v>
      </c>
      <c r="B20" s="210" t="s">
        <v>263</v>
      </c>
      <c r="C20" s="603">
        <v>7346592.1124725351</v>
      </c>
      <c r="D20" s="604">
        <v>29506538.46153846</v>
      </c>
      <c r="E20" s="604">
        <v>36853130.574010998</v>
      </c>
      <c r="F20" s="604">
        <v>1736651.8007197799</v>
      </c>
      <c r="G20" s="604">
        <v>0</v>
      </c>
      <c r="H20" s="604">
        <v>1736651.8007197799</v>
      </c>
      <c r="I20" s="604">
        <v>1736651.8007197799</v>
      </c>
      <c r="J20" s="604">
        <v>0</v>
      </c>
      <c r="K20" s="605">
        <v>1736651.8007197799</v>
      </c>
    </row>
    <row r="21" spans="1:11" ht="13.5" thickBot="1">
      <c r="A21" s="212">
        <v>12</v>
      </c>
      <c r="B21" s="213" t="s">
        <v>262</v>
      </c>
      <c r="C21" s="606">
        <v>413180193.92953849</v>
      </c>
      <c r="D21" s="607">
        <v>948041668.27458036</v>
      </c>
      <c r="E21" s="606">
        <v>1361221862.204119</v>
      </c>
      <c r="F21" s="607">
        <v>8501563.2028901093</v>
      </c>
      <c r="G21" s="607">
        <v>11246837.830657691</v>
      </c>
      <c r="H21" s="607">
        <v>19748401.0335478</v>
      </c>
      <c r="I21" s="607">
        <v>25345409.223219778</v>
      </c>
      <c r="J21" s="607">
        <v>108683598.57538874</v>
      </c>
      <c r="K21" s="608">
        <v>134029007.79860853</v>
      </c>
    </row>
    <row r="22" spans="1:11" ht="38.25" customHeight="1" thickBot="1">
      <c r="A22" s="214"/>
      <c r="B22" s="215"/>
      <c r="C22" s="215"/>
      <c r="D22" s="215"/>
      <c r="E22" s="215"/>
      <c r="F22" s="724" t="s">
        <v>304</v>
      </c>
      <c r="G22" s="722"/>
      <c r="H22" s="722"/>
      <c r="I22" s="724" t="s">
        <v>269</v>
      </c>
      <c r="J22" s="722"/>
      <c r="K22" s="723"/>
    </row>
    <row r="23" spans="1:11">
      <c r="A23" s="216">
        <v>13</v>
      </c>
      <c r="B23" s="217" t="s">
        <v>254</v>
      </c>
      <c r="C23" s="218"/>
      <c r="D23" s="218"/>
      <c r="E23" s="218"/>
      <c r="F23" s="219">
        <v>223683423.97945058</v>
      </c>
      <c r="G23" s="219">
        <v>293159413.11662149</v>
      </c>
      <c r="H23" s="219">
        <v>516842837.09607208</v>
      </c>
      <c r="I23" s="219">
        <v>206839577.95912093</v>
      </c>
      <c r="J23" s="219">
        <v>195816780.2484839</v>
      </c>
      <c r="K23" s="220">
        <v>402656358.20760477</v>
      </c>
    </row>
    <row r="24" spans="1:11" ht="13.5" thickBot="1">
      <c r="A24" s="221">
        <v>14</v>
      </c>
      <c r="B24" s="222" t="s">
        <v>266</v>
      </c>
      <c r="C24" s="223"/>
      <c r="D24" s="224"/>
      <c r="E24" s="225"/>
      <c r="F24" s="226">
        <v>111452632.84859779</v>
      </c>
      <c r="G24" s="226">
        <v>180317134.23234493</v>
      </c>
      <c r="H24" s="226">
        <v>291769767.08094269</v>
      </c>
      <c r="I24" s="226">
        <v>68949477.059741795</v>
      </c>
      <c r="J24" s="226">
        <v>28904461.547615238</v>
      </c>
      <c r="K24" s="227">
        <v>75883724.674814001</v>
      </c>
    </row>
    <row r="25" spans="1:11" ht="13.5" thickBot="1">
      <c r="A25" s="228">
        <v>15</v>
      </c>
      <c r="B25" s="229" t="s">
        <v>267</v>
      </c>
      <c r="C25" s="230"/>
      <c r="D25" s="230"/>
      <c r="E25" s="230"/>
      <c r="F25" s="609">
        <v>2.0069819641076769</v>
      </c>
      <c r="G25" s="609">
        <v>1.6257989811377289</v>
      </c>
      <c r="H25" s="609">
        <v>1.7714064149514492</v>
      </c>
      <c r="I25" s="609">
        <v>2.9998715984445132</v>
      </c>
      <c r="J25" s="609">
        <v>6.7746212786530791</v>
      </c>
      <c r="K25" s="610">
        <v>5.3062281791400707</v>
      </c>
    </row>
    <row r="27" spans="1:11" ht="25.5">
      <c r="B27" s="201" t="s">
        <v>303</v>
      </c>
    </row>
    <row r="29" spans="1:11">
      <c r="C29" s="660"/>
      <c r="D29" s="660"/>
      <c r="E29" s="660"/>
      <c r="F29" s="660"/>
      <c r="G29" s="660"/>
      <c r="H29" s="660"/>
      <c r="I29" s="660"/>
      <c r="J29" s="660"/>
      <c r="K29" s="660"/>
    </row>
    <row r="30" spans="1:11">
      <c r="C30" s="660"/>
      <c r="D30" s="660"/>
      <c r="E30" s="660"/>
      <c r="F30" s="660"/>
      <c r="G30" s="660"/>
      <c r="H30" s="660"/>
      <c r="I30" s="660"/>
      <c r="J30" s="660"/>
      <c r="K30" s="660"/>
    </row>
    <row r="31" spans="1:11">
      <c r="C31" s="660"/>
      <c r="D31" s="660"/>
      <c r="E31" s="660"/>
      <c r="F31" s="660"/>
      <c r="G31" s="660"/>
      <c r="H31" s="660"/>
      <c r="I31" s="660"/>
      <c r="J31" s="660"/>
      <c r="K31" s="660"/>
    </row>
    <row r="32" spans="1:11">
      <c r="C32" s="660"/>
      <c r="D32" s="660"/>
      <c r="E32" s="660"/>
      <c r="F32" s="660"/>
      <c r="G32" s="660"/>
      <c r="H32" s="660"/>
      <c r="I32" s="660"/>
      <c r="J32" s="660"/>
      <c r="K32" s="660"/>
    </row>
    <row r="33" spans="3:11">
      <c r="C33" s="660"/>
      <c r="D33" s="660"/>
      <c r="E33" s="660"/>
      <c r="F33" s="660"/>
      <c r="G33" s="660"/>
      <c r="H33" s="660"/>
      <c r="I33" s="660"/>
      <c r="J33" s="660"/>
      <c r="K33" s="660"/>
    </row>
    <row r="34" spans="3:11">
      <c r="C34" s="660"/>
      <c r="D34" s="660"/>
      <c r="E34" s="660"/>
      <c r="F34" s="660"/>
      <c r="G34" s="660"/>
      <c r="H34" s="660"/>
      <c r="I34" s="660"/>
      <c r="J34" s="660"/>
      <c r="K34" s="660"/>
    </row>
    <row r="35" spans="3:11">
      <c r="C35" s="660"/>
      <c r="D35" s="660"/>
      <c r="E35" s="660"/>
      <c r="F35" s="660"/>
      <c r="G35" s="660"/>
      <c r="H35" s="660"/>
      <c r="I35" s="660"/>
      <c r="J35" s="660"/>
      <c r="K35" s="660"/>
    </row>
    <row r="36" spans="3:11">
      <c r="C36" s="660"/>
      <c r="D36" s="660"/>
      <c r="E36" s="660"/>
      <c r="F36" s="660"/>
      <c r="G36" s="660"/>
      <c r="H36" s="660"/>
      <c r="I36" s="660"/>
      <c r="J36" s="660"/>
      <c r="K36" s="660"/>
    </row>
    <row r="37" spans="3:11">
      <c r="C37" s="660"/>
      <c r="D37" s="660"/>
      <c r="E37" s="660"/>
      <c r="F37" s="660"/>
      <c r="G37" s="660"/>
      <c r="H37" s="660"/>
      <c r="I37" s="660"/>
      <c r="J37" s="660"/>
      <c r="K37" s="660"/>
    </row>
    <row r="38" spans="3:11">
      <c r="C38" s="660"/>
      <c r="D38" s="660"/>
      <c r="E38" s="660"/>
      <c r="F38" s="660"/>
      <c r="G38" s="660"/>
      <c r="H38" s="660"/>
      <c r="I38" s="660"/>
      <c r="J38" s="660"/>
      <c r="K38" s="660"/>
    </row>
    <row r="39" spans="3:11">
      <c r="C39" s="660"/>
      <c r="D39" s="660"/>
      <c r="E39" s="660"/>
      <c r="F39" s="660"/>
      <c r="G39" s="660"/>
      <c r="H39" s="660"/>
      <c r="I39" s="660"/>
      <c r="J39" s="660"/>
      <c r="K39" s="660"/>
    </row>
    <row r="40" spans="3:11">
      <c r="C40" s="660"/>
      <c r="D40" s="660"/>
      <c r="E40" s="660"/>
      <c r="F40" s="660"/>
      <c r="G40" s="660"/>
      <c r="H40" s="660"/>
      <c r="I40" s="660"/>
      <c r="J40" s="660"/>
      <c r="K40" s="660"/>
    </row>
    <row r="41" spans="3:11">
      <c r="C41" s="660"/>
      <c r="D41" s="660"/>
      <c r="E41" s="660"/>
      <c r="F41" s="660"/>
      <c r="G41" s="660"/>
      <c r="H41" s="660"/>
      <c r="I41" s="660"/>
      <c r="J41" s="660"/>
      <c r="K41" s="660"/>
    </row>
    <row r="42" spans="3:11">
      <c r="C42" s="660"/>
      <c r="D42" s="660"/>
      <c r="E42" s="660"/>
      <c r="F42" s="660"/>
      <c r="G42" s="660"/>
      <c r="H42" s="660"/>
      <c r="I42" s="660"/>
      <c r="J42" s="660"/>
      <c r="K42" s="660"/>
    </row>
    <row r="43" spans="3:11">
      <c r="C43" s="660"/>
      <c r="D43" s="660"/>
      <c r="E43" s="660"/>
      <c r="F43" s="660"/>
      <c r="G43" s="660"/>
      <c r="H43" s="660"/>
      <c r="I43" s="660"/>
      <c r="J43" s="660"/>
      <c r="K43" s="660"/>
    </row>
    <row r="44" spans="3:11">
      <c r="C44" s="660"/>
      <c r="D44" s="660"/>
      <c r="E44" s="660"/>
      <c r="F44" s="660"/>
      <c r="G44" s="660"/>
      <c r="H44" s="660"/>
      <c r="I44" s="660"/>
      <c r="J44" s="660"/>
      <c r="K44" s="660"/>
    </row>
    <row r="45" spans="3:11">
      <c r="C45" s="660"/>
      <c r="D45" s="660"/>
      <c r="E45" s="660"/>
      <c r="F45" s="660"/>
      <c r="G45" s="660"/>
      <c r="H45" s="660"/>
      <c r="I45" s="660"/>
      <c r="J45" s="660"/>
      <c r="K45" s="660"/>
    </row>
    <row r="46" spans="3:11">
      <c r="C46" s="660"/>
      <c r="D46" s="660"/>
      <c r="E46" s="660"/>
      <c r="F46" s="660"/>
      <c r="G46" s="660"/>
      <c r="H46" s="660"/>
      <c r="I46" s="660"/>
      <c r="J46" s="660"/>
      <c r="K46" s="660"/>
    </row>
    <row r="47" spans="3:11">
      <c r="C47" s="660"/>
      <c r="D47" s="660"/>
      <c r="E47" s="660"/>
      <c r="F47" s="660"/>
      <c r="G47" s="660"/>
      <c r="H47" s="660"/>
      <c r="I47" s="660"/>
      <c r="J47" s="660"/>
      <c r="K47" s="660"/>
    </row>
    <row r="48" spans="3:11">
      <c r="C48" s="660"/>
      <c r="D48" s="660"/>
      <c r="E48" s="660"/>
      <c r="F48" s="660"/>
      <c r="G48" s="660"/>
      <c r="H48" s="660"/>
      <c r="I48" s="660"/>
      <c r="J48" s="660"/>
      <c r="K48" s="660"/>
    </row>
    <row r="49" spans="3:11">
      <c r="C49" s="660"/>
      <c r="D49" s="660"/>
      <c r="E49" s="660"/>
      <c r="F49" s="660"/>
      <c r="G49" s="660"/>
      <c r="H49" s="660"/>
      <c r="I49" s="660"/>
      <c r="J49" s="660"/>
      <c r="K49" s="660"/>
    </row>
    <row r="50" spans="3:11">
      <c r="C50" s="660"/>
      <c r="D50" s="660"/>
      <c r="E50" s="660"/>
      <c r="F50" s="660"/>
      <c r="G50" s="660"/>
      <c r="H50" s="660"/>
      <c r="I50" s="660"/>
      <c r="J50" s="660"/>
      <c r="K50" s="660"/>
    </row>
  </sheetData>
  <mergeCells count="6">
    <mergeCell ref="A5:B5"/>
    <mergeCell ref="C5:E5"/>
    <mergeCell ref="F5:H5"/>
    <mergeCell ref="I5:K5"/>
    <mergeCell ref="F22:H22"/>
    <mergeCell ref="I22:K22"/>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2"/>
  <sheetViews>
    <sheetView zoomScale="85" zoomScaleNormal="85" workbookViewId="0">
      <pane xSplit="1" ySplit="5" topLeftCell="B6" activePane="bottomRight" state="frozen"/>
      <selection pane="topRight" activeCell="B1" sqref="B1"/>
      <selection pane="bottomLeft" activeCell="A5" sqref="A5"/>
      <selection pane="bottomRight" activeCell="B2" sqref="B2"/>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9"/>
  </cols>
  <sheetData>
    <row r="1" spans="1:14">
      <c r="A1" s="4" t="s">
        <v>30</v>
      </c>
      <c r="B1" s="3" t="str">
        <f>'Info '!C2</f>
        <v>JSC ProCredit Bank</v>
      </c>
    </row>
    <row r="2" spans="1:14" ht="14.25" customHeight="1">
      <c r="A2" s="4" t="s">
        <v>31</v>
      </c>
      <c r="B2" s="324">
        <f>'1. key ratios '!B2</f>
        <v>45473</v>
      </c>
    </row>
    <row r="3" spans="1:14" ht="14.25" customHeight="1"/>
    <row r="4" spans="1:14" ht="13.5" thickBot="1">
      <c r="A4" s="4" t="s">
        <v>162</v>
      </c>
      <c r="B4" s="157" t="s">
        <v>28</v>
      </c>
    </row>
    <row r="5" spans="1:14" s="109" customFormat="1">
      <c r="A5" s="105"/>
      <c r="B5" s="106"/>
      <c r="C5" s="107" t="s">
        <v>0</v>
      </c>
      <c r="D5" s="107" t="s">
        <v>1</v>
      </c>
      <c r="E5" s="107" t="s">
        <v>2</v>
      </c>
      <c r="F5" s="107" t="s">
        <v>3</v>
      </c>
      <c r="G5" s="107" t="s">
        <v>4</v>
      </c>
      <c r="H5" s="107" t="s">
        <v>5</v>
      </c>
      <c r="I5" s="107" t="s">
        <v>8</v>
      </c>
      <c r="J5" s="107" t="s">
        <v>9</v>
      </c>
      <c r="K5" s="107" t="s">
        <v>10</v>
      </c>
      <c r="L5" s="107" t="s">
        <v>11</v>
      </c>
      <c r="M5" s="107" t="s">
        <v>12</v>
      </c>
      <c r="N5" s="108" t="s">
        <v>13</v>
      </c>
    </row>
    <row r="6" spans="1:14" ht="25.5">
      <c r="A6" s="110"/>
      <c r="B6" s="111"/>
      <c r="C6" s="112" t="s">
        <v>161</v>
      </c>
      <c r="D6" s="113" t="s">
        <v>160</v>
      </c>
      <c r="E6" s="114" t="s">
        <v>159</v>
      </c>
      <c r="F6" s="115">
        <v>0</v>
      </c>
      <c r="G6" s="115">
        <v>0.2</v>
      </c>
      <c r="H6" s="115">
        <v>0.35</v>
      </c>
      <c r="I6" s="115">
        <v>0.5</v>
      </c>
      <c r="J6" s="115">
        <v>0.75</v>
      </c>
      <c r="K6" s="115">
        <v>1</v>
      </c>
      <c r="L6" s="115">
        <v>1.5</v>
      </c>
      <c r="M6" s="115">
        <v>2.5</v>
      </c>
      <c r="N6" s="156" t="s">
        <v>168</v>
      </c>
    </row>
    <row r="7" spans="1:14" ht="15">
      <c r="A7" s="116">
        <v>1</v>
      </c>
      <c r="B7" s="117" t="s">
        <v>158</v>
      </c>
      <c r="C7" s="118">
        <f>SUM(C8:C13)</f>
        <v>0</v>
      </c>
      <c r="D7" s="111"/>
      <c r="E7" s="119">
        <f t="shared" ref="E7:M7" si="0">SUM(E8:E13)</f>
        <v>0</v>
      </c>
      <c r="F7" s="120">
        <f>SUM(F8:F13)</f>
        <v>0</v>
      </c>
      <c r="G7" s="120">
        <f t="shared" si="0"/>
        <v>0</v>
      </c>
      <c r="H7" s="120">
        <f t="shared" si="0"/>
        <v>0</v>
      </c>
      <c r="I7" s="120">
        <f t="shared" si="0"/>
        <v>0</v>
      </c>
      <c r="J7" s="120">
        <f t="shared" si="0"/>
        <v>0</v>
      </c>
      <c r="K7" s="120">
        <f t="shared" si="0"/>
        <v>0</v>
      </c>
      <c r="L7" s="120">
        <f t="shared" si="0"/>
        <v>0</v>
      </c>
      <c r="M7" s="120">
        <f t="shared" si="0"/>
        <v>0</v>
      </c>
      <c r="N7" s="121">
        <f>SUM(N8:N13)</f>
        <v>0</v>
      </c>
    </row>
    <row r="8" spans="1:14" ht="14.25">
      <c r="A8" s="116">
        <v>1.1000000000000001</v>
      </c>
      <c r="B8" s="122" t="s">
        <v>156</v>
      </c>
      <c r="C8" s="120">
        <v>0</v>
      </c>
      <c r="D8" s="123">
        <v>0.02</v>
      </c>
      <c r="E8" s="119">
        <f>C8*D8</f>
        <v>0</v>
      </c>
      <c r="F8" s="120"/>
      <c r="G8" s="120"/>
      <c r="H8" s="120"/>
      <c r="I8" s="120"/>
      <c r="J8" s="120"/>
      <c r="K8" s="120"/>
      <c r="L8" s="120"/>
      <c r="M8" s="120"/>
      <c r="N8" s="121">
        <f>SUMPRODUCT($F$6:$M$6,F8:M8)</f>
        <v>0</v>
      </c>
    </row>
    <row r="9" spans="1:14" ht="14.25">
      <c r="A9" s="116">
        <v>1.2</v>
      </c>
      <c r="B9" s="122" t="s">
        <v>155</v>
      </c>
      <c r="C9" s="120">
        <v>0</v>
      </c>
      <c r="D9" s="123">
        <v>0.05</v>
      </c>
      <c r="E9" s="119">
        <f>C9*D9</f>
        <v>0</v>
      </c>
      <c r="F9" s="120"/>
      <c r="G9" s="120"/>
      <c r="H9" s="120"/>
      <c r="I9" s="120"/>
      <c r="J9" s="120"/>
      <c r="K9" s="120"/>
      <c r="L9" s="120"/>
      <c r="M9" s="120"/>
      <c r="N9" s="121">
        <f t="shared" ref="N9:N12" si="1">SUMPRODUCT($F$6:$M$6,F9:M9)</f>
        <v>0</v>
      </c>
    </row>
    <row r="10" spans="1:14" ht="14.25">
      <c r="A10" s="116">
        <v>1.3</v>
      </c>
      <c r="B10" s="122" t="s">
        <v>154</v>
      </c>
      <c r="C10" s="120">
        <v>0</v>
      </c>
      <c r="D10" s="123">
        <v>0.08</v>
      </c>
      <c r="E10" s="119">
        <f>C10*D10</f>
        <v>0</v>
      </c>
      <c r="F10" s="120"/>
      <c r="G10" s="120"/>
      <c r="H10" s="120"/>
      <c r="I10" s="120"/>
      <c r="J10" s="120"/>
      <c r="K10" s="120"/>
      <c r="L10" s="120"/>
      <c r="M10" s="120"/>
      <c r="N10" s="121">
        <f>SUMPRODUCT($F$6:$M$6,F10:M10)</f>
        <v>0</v>
      </c>
    </row>
    <row r="11" spans="1:14" ht="14.25">
      <c r="A11" s="116">
        <v>1.4</v>
      </c>
      <c r="B11" s="122" t="s">
        <v>153</v>
      </c>
      <c r="C11" s="120">
        <v>0</v>
      </c>
      <c r="D11" s="123">
        <v>0.11</v>
      </c>
      <c r="E11" s="119">
        <f>C11*D11</f>
        <v>0</v>
      </c>
      <c r="F11" s="120"/>
      <c r="G11" s="120"/>
      <c r="H11" s="120"/>
      <c r="I11" s="120"/>
      <c r="J11" s="120"/>
      <c r="K11" s="120"/>
      <c r="L11" s="120"/>
      <c r="M11" s="120"/>
      <c r="N11" s="121">
        <f t="shared" si="1"/>
        <v>0</v>
      </c>
    </row>
    <row r="12" spans="1:14" ht="14.25">
      <c r="A12" s="116">
        <v>1.5</v>
      </c>
      <c r="B12" s="122" t="s">
        <v>152</v>
      </c>
      <c r="C12" s="120">
        <v>0</v>
      </c>
      <c r="D12" s="123">
        <v>0.14000000000000001</v>
      </c>
      <c r="E12" s="119">
        <f>C12*D12</f>
        <v>0</v>
      </c>
      <c r="F12" s="120"/>
      <c r="G12" s="120"/>
      <c r="H12" s="120"/>
      <c r="I12" s="120"/>
      <c r="J12" s="120"/>
      <c r="K12" s="120"/>
      <c r="L12" s="120"/>
      <c r="M12" s="120"/>
      <c r="N12" s="121">
        <f t="shared" si="1"/>
        <v>0</v>
      </c>
    </row>
    <row r="13" spans="1:14" ht="14.25">
      <c r="A13" s="116">
        <v>1.6</v>
      </c>
      <c r="B13" s="124" t="s">
        <v>151</v>
      </c>
      <c r="C13" s="120">
        <v>0</v>
      </c>
      <c r="D13" s="125"/>
      <c r="E13" s="120"/>
      <c r="F13" s="120"/>
      <c r="G13" s="120"/>
      <c r="H13" s="120"/>
      <c r="I13" s="120"/>
      <c r="J13" s="120"/>
      <c r="K13" s="120"/>
      <c r="L13" s="120"/>
      <c r="M13" s="120"/>
      <c r="N13" s="121">
        <f>SUMPRODUCT($F$6:$M$6,F13:M13)</f>
        <v>0</v>
      </c>
    </row>
    <row r="14" spans="1:14" ht="15">
      <c r="A14" s="116">
        <v>2</v>
      </c>
      <c r="B14" s="126" t="s">
        <v>157</v>
      </c>
      <c r="C14" s="118">
        <f>SUM(C15:C20)</f>
        <v>0</v>
      </c>
      <c r="D14" s="111"/>
      <c r="E14" s="119">
        <f t="shared" ref="E14:M14" si="2">SUM(E15:E20)</f>
        <v>0</v>
      </c>
      <c r="F14" s="120">
        <f t="shared" si="2"/>
        <v>0</v>
      </c>
      <c r="G14" s="120">
        <f t="shared" si="2"/>
        <v>0</v>
      </c>
      <c r="H14" s="120">
        <f t="shared" si="2"/>
        <v>0</v>
      </c>
      <c r="I14" s="120">
        <f t="shared" si="2"/>
        <v>0</v>
      </c>
      <c r="J14" s="120">
        <f t="shared" si="2"/>
        <v>0</v>
      </c>
      <c r="K14" s="120">
        <f t="shared" si="2"/>
        <v>0</v>
      </c>
      <c r="L14" s="120">
        <f t="shared" si="2"/>
        <v>0</v>
      </c>
      <c r="M14" s="120">
        <f t="shared" si="2"/>
        <v>0</v>
      </c>
      <c r="N14" s="121">
        <f>SUM(N15:N20)</f>
        <v>0</v>
      </c>
    </row>
    <row r="15" spans="1:14" ht="14.25">
      <c r="A15" s="116">
        <v>2.1</v>
      </c>
      <c r="B15" s="124" t="s">
        <v>156</v>
      </c>
      <c r="C15" s="120"/>
      <c r="D15" s="123">
        <v>5.0000000000000001E-3</v>
      </c>
      <c r="E15" s="119">
        <f>C15*D15</f>
        <v>0</v>
      </c>
      <c r="F15" s="120"/>
      <c r="G15" s="120"/>
      <c r="H15" s="120"/>
      <c r="I15" s="120"/>
      <c r="J15" s="120"/>
      <c r="K15" s="120"/>
      <c r="L15" s="120"/>
      <c r="M15" s="120"/>
      <c r="N15" s="121">
        <f>SUMPRODUCT($F$6:$M$6,F15:M15)</f>
        <v>0</v>
      </c>
    </row>
    <row r="16" spans="1:14" ht="14.25">
      <c r="A16" s="116">
        <v>2.2000000000000002</v>
      </c>
      <c r="B16" s="124" t="s">
        <v>155</v>
      </c>
      <c r="C16" s="120"/>
      <c r="D16" s="123">
        <v>0.01</v>
      </c>
      <c r="E16" s="119">
        <f>C16*D16</f>
        <v>0</v>
      </c>
      <c r="F16" s="120"/>
      <c r="G16" s="120"/>
      <c r="H16" s="120"/>
      <c r="I16" s="120"/>
      <c r="J16" s="120"/>
      <c r="K16" s="120"/>
      <c r="L16" s="120"/>
      <c r="M16" s="120"/>
      <c r="N16" s="121">
        <f t="shared" ref="N16:N20" si="3">SUMPRODUCT($F$6:$M$6,F16:M16)</f>
        <v>0</v>
      </c>
    </row>
    <row r="17" spans="1:14" ht="14.25">
      <c r="A17" s="116">
        <v>2.2999999999999998</v>
      </c>
      <c r="B17" s="124" t="s">
        <v>154</v>
      </c>
      <c r="C17" s="120"/>
      <c r="D17" s="123">
        <v>0.02</v>
      </c>
      <c r="E17" s="119">
        <f>C17*D17</f>
        <v>0</v>
      </c>
      <c r="F17" s="120"/>
      <c r="G17" s="120"/>
      <c r="H17" s="120"/>
      <c r="I17" s="120"/>
      <c r="J17" s="120"/>
      <c r="K17" s="120"/>
      <c r="L17" s="120"/>
      <c r="M17" s="120"/>
      <c r="N17" s="121">
        <f t="shared" si="3"/>
        <v>0</v>
      </c>
    </row>
    <row r="18" spans="1:14" ht="14.25">
      <c r="A18" s="116">
        <v>2.4</v>
      </c>
      <c r="B18" s="124" t="s">
        <v>153</v>
      </c>
      <c r="C18" s="120"/>
      <c r="D18" s="123">
        <v>0.03</v>
      </c>
      <c r="E18" s="119">
        <f>C18*D18</f>
        <v>0</v>
      </c>
      <c r="F18" s="120"/>
      <c r="G18" s="120"/>
      <c r="H18" s="120"/>
      <c r="I18" s="120"/>
      <c r="J18" s="120"/>
      <c r="K18" s="120"/>
      <c r="L18" s="120"/>
      <c r="M18" s="120"/>
      <c r="N18" s="121">
        <f t="shared" si="3"/>
        <v>0</v>
      </c>
    </row>
    <row r="19" spans="1:14" ht="14.25">
      <c r="A19" s="116">
        <v>2.5</v>
      </c>
      <c r="B19" s="124" t="s">
        <v>152</v>
      </c>
      <c r="C19" s="120"/>
      <c r="D19" s="123">
        <v>0.04</v>
      </c>
      <c r="E19" s="119">
        <f>C19*D19</f>
        <v>0</v>
      </c>
      <c r="F19" s="120"/>
      <c r="G19" s="120"/>
      <c r="H19" s="120"/>
      <c r="I19" s="120"/>
      <c r="J19" s="120"/>
      <c r="K19" s="120"/>
      <c r="L19" s="120"/>
      <c r="M19" s="120"/>
      <c r="N19" s="121">
        <f t="shared" si="3"/>
        <v>0</v>
      </c>
    </row>
    <row r="20" spans="1:14" ht="14.25">
      <c r="A20" s="116">
        <v>2.6</v>
      </c>
      <c r="B20" s="124" t="s">
        <v>151</v>
      </c>
      <c r="C20" s="120"/>
      <c r="D20" s="125"/>
      <c r="E20" s="127"/>
      <c r="F20" s="120"/>
      <c r="G20" s="120"/>
      <c r="H20" s="120"/>
      <c r="I20" s="120"/>
      <c r="J20" s="120"/>
      <c r="K20" s="120"/>
      <c r="L20" s="120"/>
      <c r="M20" s="120"/>
      <c r="N20" s="121">
        <f t="shared" si="3"/>
        <v>0</v>
      </c>
    </row>
    <row r="21" spans="1:14" ht="15.75" thickBot="1">
      <c r="A21" s="128"/>
      <c r="B21" s="129" t="s">
        <v>64</v>
      </c>
      <c r="C21" s="104">
        <f>C14+C7</f>
        <v>0</v>
      </c>
      <c r="D21" s="130"/>
      <c r="E21" s="131">
        <f>E14+E7</f>
        <v>0</v>
      </c>
      <c r="F21" s="132">
        <f>F7+F14</f>
        <v>0</v>
      </c>
      <c r="G21" s="132">
        <f t="shared" ref="G21:L21" si="4">G7+G14</f>
        <v>0</v>
      </c>
      <c r="H21" s="132">
        <f t="shared" si="4"/>
        <v>0</v>
      </c>
      <c r="I21" s="132">
        <f t="shared" si="4"/>
        <v>0</v>
      </c>
      <c r="J21" s="132">
        <f t="shared" si="4"/>
        <v>0</v>
      </c>
      <c r="K21" s="132">
        <f t="shared" si="4"/>
        <v>0</v>
      </c>
      <c r="L21" s="132">
        <f t="shared" si="4"/>
        <v>0</v>
      </c>
      <c r="M21" s="132">
        <f>M7+M14</f>
        <v>0</v>
      </c>
      <c r="N21" s="133">
        <f>N14+N7</f>
        <v>0</v>
      </c>
    </row>
    <row r="22" spans="1:14">
      <c r="E22" s="134"/>
      <c r="F22" s="134"/>
      <c r="G22" s="134"/>
      <c r="H22" s="134"/>
      <c r="I22" s="134"/>
      <c r="J22" s="134"/>
      <c r="K22" s="134"/>
      <c r="L22" s="134"/>
      <c r="M22" s="134"/>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43"/>
  <sheetViews>
    <sheetView topLeftCell="A19" zoomScale="90" zoomScaleNormal="90" workbookViewId="0">
      <selection activeCell="G14" sqref="G14"/>
    </sheetView>
  </sheetViews>
  <sheetFormatPr defaultRowHeight="15"/>
  <cols>
    <col min="1" max="1" width="11.42578125" customWidth="1"/>
    <col min="2" max="2" width="76.85546875" style="257" customWidth="1"/>
    <col min="3" max="3" width="22.85546875" customWidth="1"/>
  </cols>
  <sheetData>
    <row r="1" spans="1:4">
      <c r="A1" s="2" t="s">
        <v>30</v>
      </c>
      <c r="B1" s="3" t="str">
        <f>'Info '!C2</f>
        <v>JSC ProCredit Bank</v>
      </c>
    </row>
    <row r="2" spans="1:4">
      <c r="A2" s="2" t="s">
        <v>31</v>
      </c>
      <c r="B2" s="324">
        <f>'1. key ratios '!B2</f>
        <v>45473</v>
      </c>
    </row>
    <row r="3" spans="1:4">
      <c r="A3" s="4"/>
      <c r="B3"/>
    </row>
    <row r="4" spans="1:4">
      <c r="A4" s="4" t="s">
        <v>308</v>
      </c>
      <c r="B4" t="s">
        <v>309</v>
      </c>
    </row>
    <row r="5" spans="1:4">
      <c r="A5" s="258" t="s">
        <v>310</v>
      </c>
      <c r="B5" s="259"/>
      <c r="C5" s="260"/>
    </row>
    <row r="6" spans="1:4" ht="24">
      <c r="A6" s="261">
        <v>1</v>
      </c>
      <c r="B6" s="262" t="s">
        <v>360</v>
      </c>
      <c r="C6" s="263">
        <v>1893002644.136169</v>
      </c>
      <c r="D6" s="654"/>
    </row>
    <row r="7" spans="1:4">
      <c r="A7" s="261">
        <v>2</v>
      </c>
      <c r="B7" s="262" t="s">
        <v>311</v>
      </c>
      <c r="C7" s="263">
        <v>-10968643.98</v>
      </c>
      <c r="D7" s="654"/>
    </row>
    <row r="8" spans="1:4" ht="24">
      <c r="A8" s="264">
        <v>3</v>
      </c>
      <c r="B8" s="265" t="s">
        <v>312</v>
      </c>
      <c r="C8" s="263">
        <v>1882034000.1561689</v>
      </c>
      <c r="D8" s="654"/>
    </row>
    <row r="9" spans="1:4">
      <c r="A9" s="258" t="s">
        <v>313</v>
      </c>
      <c r="B9" s="259"/>
      <c r="C9" s="266"/>
      <c r="D9" s="654"/>
    </row>
    <row r="10" spans="1:4" ht="24">
      <c r="A10" s="267">
        <v>4</v>
      </c>
      <c r="B10" s="268" t="s">
        <v>314</v>
      </c>
      <c r="C10" s="263">
        <v>0</v>
      </c>
      <c r="D10" s="654"/>
    </row>
    <row r="11" spans="1:4">
      <c r="A11" s="267">
        <v>5</v>
      </c>
      <c r="B11" s="269" t="s">
        <v>315</v>
      </c>
      <c r="C11" s="263">
        <v>0</v>
      </c>
      <c r="D11" s="654"/>
    </row>
    <row r="12" spans="1:4">
      <c r="A12" s="267" t="s">
        <v>316</v>
      </c>
      <c r="B12" s="269" t="s">
        <v>317</v>
      </c>
      <c r="C12" s="263">
        <v>0</v>
      </c>
      <c r="D12" s="654"/>
    </row>
    <row r="13" spans="1:4" ht="24">
      <c r="A13" s="270">
        <v>6</v>
      </c>
      <c r="B13" s="268" t="s">
        <v>318</v>
      </c>
      <c r="C13" s="263">
        <v>0</v>
      </c>
      <c r="D13" s="654"/>
    </row>
    <row r="14" spans="1:4">
      <c r="A14" s="270">
        <v>7</v>
      </c>
      <c r="B14" s="271" t="s">
        <v>319</v>
      </c>
      <c r="C14" s="263">
        <v>0</v>
      </c>
      <c r="D14" s="654"/>
    </row>
    <row r="15" spans="1:4">
      <c r="A15" s="272">
        <v>8</v>
      </c>
      <c r="B15" s="273" t="s">
        <v>320</v>
      </c>
      <c r="C15" s="263">
        <v>0</v>
      </c>
      <c r="D15" s="654"/>
    </row>
    <row r="16" spans="1:4">
      <c r="A16" s="270">
        <v>9</v>
      </c>
      <c r="B16" s="271" t="s">
        <v>321</v>
      </c>
      <c r="C16" s="263">
        <v>0</v>
      </c>
      <c r="D16" s="654"/>
    </row>
    <row r="17" spans="1:4">
      <c r="A17" s="270">
        <v>10</v>
      </c>
      <c r="B17" s="271" t="s">
        <v>322</v>
      </c>
      <c r="C17" s="263">
        <v>0</v>
      </c>
      <c r="D17" s="654"/>
    </row>
    <row r="18" spans="1:4">
      <c r="A18" s="274">
        <v>11</v>
      </c>
      <c r="B18" s="275" t="s">
        <v>323</v>
      </c>
      <c r="C18" s="276">
        <v>0</v>
      </c>
      <c r="D18" s="654"/>
    </row>
    <row r="19" spans="1:4">
      <c r="A19" s="277" t="s">
        <v>324</v>
      </c>
      <c r="B19" s="278"/>
      <c r="C19" s="279"/>
      <c r="D19" s="654"/>
    </row>
    <row r="20" spans="1:4" ht="24">
      <c r="A20" s="280">
        <v>12</v>
      </c>
      <c r="B20" s="268" t="s">
        <v>325</v>
      </c>
      <c r="C20" s="263">
        <v>0</v>
      </c>
      <c r="D20" s="654"/>
    </row>
    <row r="21" spans="1:4">
      <c r="A21" s="280">
        <v>13</v>
      </c>
      <c r="B21" s="268" t="s">
        <v>326</v>
      </c>
      <c r="C21" s="263">
        <v>0</v>
      </c>
      <c r="D21" s="654"/>
    </row>
    <row r="22" spans="1:4">
      <c r="A22" s="280">
        <v>14</v>
      </c>
      <c r="B22" s="268" t="s">
        <v>327</v>
      </c>
      <c r="C22" s="263">
        <v>0</v>
      </c>
      <c r="D22" s="654"/>
    </row>
    <row r="23" spans="1:4" ht="24">
      <c r="A23" s="280" t="s">
        <v>328</v>
      </c>
      <c r="B23" s="268" t="s">
        <v>329</v>
      </c>
      <c r="C23" s="263">
        <v>0</v>
      </c>
      <c r="D23" s="654"/>
    </row>
    <row r="24" spans="1:4">
      <c r="A24" s="280">
        <v>15</v>
      </c>
      <c r="B24" s="268" t="s">
        <v>330</v>
      </c>
      <c r="C24" s="263">
        <v>0</v>
      </c>
      <c r="D24" s="654"/>
    </row>
    <row r="25" spans="1:4">
      <c r="A25" s="280" t="s">
        <v>331</v>
      </c>
      <c r="B25" s="268" t="s">
        <v>332</v>
      </c>
      <c r="C25" s="263">
        <v>0</v>
      </c>
      <c r="D25" s="654"/>
    </row>
    <row r="26" spans="1:4">
      <c r="A26" s="281">
        <v>16</v>
      </c>
      <c r="B26" s="282" t="s">
        <v>333</v>
      </c>
      <c r="C26" s="276">
        <v>0</v>
      </c>
      <c r="D26" s="654"/>
    </row>
    <row r="27" spans="1:4">
      <c r="A27" s="258" t="s">
        <v>334</v>
      </c>
      <c r="B27" s="259"/>
      <c r="C27" s="266"/>
      <c r="D27" s="654"/>
    </row>
    <row r="28" spans="1:4">
      <c r="A28" s="283">
        <v>17</v>
      </c>
      <c r="B28" s="269" t="s">
        <v>335</v>
      </c>
      <c r="C28" s="263">
        <v>164463188.53740001</v>
      </c>
      <c r="D28" s="654"/>
    </row>
    <row r="29" spans="1:4">
      <c r="A29" s="283">
        <v>18</v>
      </c>
      <c r="B29" s="269" t="s">
        <v>336</v>
      </c>
      <c r="C29" s="263">
        <v>-80968904.999300018</v>
      </c>
      <c r="D29" s="654"/>
    </row>
    <row r="30" spans="1:4">
      <c r="A30" s="281">
        <v>19</v>
      </c>
      <c r="B30" s="282" t="s">
        <v>337</v>
      </c>
      <c r="C30" s="276">
        <v>83494283.538099989</v>
      </c>
      <c r="D30" s="654"/>
    </row>
    <row r="31" spans="1:4">
      <c r="A31" s="258" t="s">
        <v>338</v>
      </c>
      <c r="B31" s="259"/>
      <c r="C31" s="266"/>
      <c r="D31" s="654"/>
    </row>
    <row r="32" spans="1:4" ht="24">
      <c r="A32" s="283" t="s">
        <v>339</v>
      </c>
      <c r="B32" s="268" t="s">
        <v>340</v>
      </c>
      <c r="C32" s="284">
        <v>0</v>
      </c>
      <c r="D32" s="654"/>
    </row>
    <row r="33" spans="1:4">
      <c r="A33" s="283" t="s">
        <v>341</v>
      </c>
      <c r="B33" s="269" t="s">
        <v>342</v>
      </c>
      <c r="C33" s="284">
        <v>0</v>
      </c>
      <c r="D33" s="654"/>
    </row>
    <row r="34" spans="1:4">
      <c r="A34" s="258" t="s">
        <v>343</v>
      </c>
      <c r="B34" s="259"/>
      <c r="C34" s="266"/>
      <c r="D34" s="654"/>
    </row>
    <row r="35" spans="1:4">
      <c r="A35" s="285">
        <v>20</v>
      </c>
      <c r="B35" s="286" t="s">
        <v>344</v>
      </c>
      <c r="C35" s="276">
        <v>305025411.4799999</v>
      </c>
      <c r="D35" s="654"/>
    </row>
    <row r="36" spans="1:4">
      <c r="A36" s="281">
        <v>21</v>
      </c>
      <c r="B36" s="282" t="s">
        <v>345</v>
      </c>
      <c r="C36" s="276">
        <v>1965528283.6942689</v>
      </c>
      <c r="D36" s="654"/>
    </row>
    <row r="37" spans="1:4">
      <c r="A37" s="258" t="s">
        <v>346</v>
      </c>
      <c r="B37" s="259"/>
      <c r="C37" s="266"/>
      <c r="D37" s="654"/>
    </row>
    <row r="38" spans="1:4">
      <c r="A38" s="281">
        <v>22</v>
      </c>
      <c r="B38" s="282" t="s">
        <v>346</v>
      </c>
      <c r="C38" s="611">
        <v>0.15518749539777446</v>
      </c>
      <c r="D38" s="654"/>
    </row>
    <row r="39" spans="1:4">
      <c r="A39" s="258" t="s">
        <v>347</v>
      </c>
      <c r="B39" s="259"/>
      <c r="C39" s="266"/>
      <c r="D39" s="654"/>
    </row>
    <row r="40" spans="1:4">
      <c r="A40" s="287" t="s">
        <v>348</v>
      </c>
      <c r="B40" s="268" t="s">
        <v>349</v>
      </c>
      <c r="C40" s="284"/>
      <c r="D40" s="654"/>
    </row>
    <row r="41" spans="1:4" ht="24">
      <c r="A41" s="288" t="s">
        <v>350</v>
      </c>
      <c r="B41" s="262" t="s">
        <v>351</v>
      </c>
      <c r="C41" s="284"/>
      <c r="D41" s="654"/>
    </row>
    <row r="43" spans="1:4">
      <c r="B43" s="257" t="s">
        <v>361</v>
      </c>
    </row>
  </sheetData>
  <pageMargins left="0.7" right="0.7" top="0.75" bottom="0.75" header="0.3" footer="0.3"/>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42"/>
  <sheetViews>
    <sheetView zoomScale="90" zoomScaleNormal="90" workbookViewId="0">
      <pane xSplit="2" ySplit="6" topLeftCell="C25" activePane="bottomRight" state="frozen"/>
      <selection pane="topRight" activeCell="C1" sqref="C1"/>
      <selection pane="bottomLeft" activeCell="A6" sqref="A6"/>
      <selection pane="bottomRight" activeCell="M25" sqref="M25"/>
    </sheetView>
  </sheetViews>
  <sheetFormatPr defaultRowHeight="15"/>
  <cols>
    <col min="1" max="1" width="8.7109375" style="163"/>
    <col min="2" max="2" width="82.5703125" style="170" customWidth="1"/>
    <col min="3" max="7" width="17.5703125" style="163" customWidth="1"/>
  </cols>
  <sheetData>
    <row r="1" spans="1:14">
      <c r="A1" s="163" t="s">
        <v>30</v>
      </c>
      <c r="B1" s="3" t="str">
        <f>'Info '!C2</f>
        <v>JSC ProCredit Bank</v>
      </c>
    </row>
    <row r="2" spans="1:14">
      <c r="A2" s="163" t="s">
        <v>31</v>
      </c>
      <c r="B2" s="324">
        <f>'1. key ratios '!B2</f>
        <v>45473</v>
      </c>
    </row>
    <row r="4" spans="1:14" ht="15.75" thickBot="1">
      <c r="A4" s="163" t="s">
        <v>411</v>
      </c>
      <c r="B4" s="330" t="s">
        <v>372</v>
      </c>
    </row>
    <row r="5" spans="1:14">
      <c r="A5" s="331"/>
      <c r="B5" s="332"/>
      <c r="C5" s="725" t="s">
        <v>373</v>
      </c>
      <c r="D5" s="725"/>
      <c r="E5" s="725"/>
      <c r="F5" s="725"/>
      <c r="G5" s="726" t="s">
        <v>374</v>
      </c>
    </row>
    <row r="6" spans="1:14">
      <c r="A6" s="333"/>
      <c r="B6" s="334"/>
      <c r="C6" s="335" t="s">
        <v>375</v>
      </c>
      <c r="D6" s="335" t="s">
        <v>376</v>
      </c>
      <c r="E6" s="335" t="s">
        <v>377</v>
      </c>
      <c r="F6" s="335" t="s">
        <v>378</v>
      </c>
      <c r="G6" s="727"/>
    </row>
    <row r="7" spans="1:14">
      <c r="A7" s="336"/>
      <c r="B7" s="337" t="s">
        <v>379</v>
      </c>
      <c r="C7" s="338"/>
      <c r="D7" s="338"/>
      <c r="E7" s="338"/>
      <c r="F7" s="338"/>
      <c r="G7" s="339"/>
    </row>
    <row r="8" spans="1:14">
      <c r="A8" s="340">
        <v>1</v>
      </c>
      <c r="B8" s="341" t="s">
        <v>380</v>
      </c>
      <c r="C8" s="342">
        <v>305025411.4799999</v>
      </c>
      <c r="D8" s="342">
        <v>0</v>
      </c>
      <c r="E8" s="342">
        <v>0</v>
      </c>
      <c r="F8" s="342">
        <v>397933055.68507463</v>
      </c>
      <c r="G8" s="343">
        <v>702958467.16507459</v>
      </c>
      <c r="H8" s="654"/>
      <c r="I8" s="654"/>
      <c r="J8" s="654"/>
      <c r="K8" s="654"/>
      <c r="L8" s="654"/>
      <c r="M8" s="654"/>
      <c r="N8" s="654"/>
    </row>
    <row r="9" spans="1:14">
      <c r="A9" s="340">
        <v>2</v>
      </c>
      <c r="B9" s="344" t="s">
        <v>381</v>
      </c>
      <c r="C9" s="342">
        <v>305025411.4799999</v>
      </c>
      <c r="D9" s="342">
        <v>0</v>
      </c>
      <c r="E9" s="342">
        <v>0</v>
      </c>
      <c r="F9" s="342">
        <v>12004800</v>
      </c>
      <c r="G9" s="343">
        <v>317030211.4799999</v>
      </c>
      <c r="H9" s="654"/>
      <c r="I9" s="654"/>
      <c r="J9" s="654"/>
      <c r="K9" s="654"/>
      <c r="L9" s="654"/>
      <c r="M9" s="654"/>
      <c r="N9" s="654"/>
    </row>
    <row r="10" spans="1:14">
      <c r="A10" s="340">
        <v>3</v>
      </c>
      <c r="B10" s="344" t="s">
        <v>382</v>
      </c>
      <c r="C10" s="345"/>
      <c r="D10" s="345"/>
      <c r="E10" s="345"/>
      <c r="F10" s="342">
        <v>385928255.68507463</v>
      </c>
      <c r="G10" s="343">
        <v>385928255.68507463</v>
      </c>
      <c r="H10" s="654"/>
      <c r="I10" s="654"/>
      <c r="J10" s="654"/>
      <c r="K10" s="654"/>
      <c r="L10" s="654"/>
      <c r="M10" s="654"/>
      <c r="N10" s="654"/>
    </row>
    <row r="11" spans="1:14" ht="14.45" customHeight="1">
      <c r="A11" s="340">
        <v>4</v>
      </c>
      <c r="B11" s="341" t="s">
        <v>383</v>
      </c>
      <c r="C11" s="342">
        <v>275377713.48549998</v>
      </c>
      <c r="D11" s="342">
        <v>102736798.37735</v>
      </c>
      <c r="E11" s="342">
        <v>96277195.607775003</v>
      </c>
      <c r="F11" s="342">
        <v>19189465.596799999</v>
      </c>
      <c r="G11" s="343">
        <v>453336291.66077876</v>
      </c>
      <c r="H11" s="654"/>
      <c r="I11" s="654"/>
      <c r="J11" s="654"/>
      <c r="K11" s="654"/>
      <c r="L11" s="654"/>
      <c r="M11" s="654"/>
      <c r="N11" s="654"/>
    </row>
    <row r="12" spans="1:14">
      <c r="A12" s="340">
        <v>5</v>
      </c>
      <c r="B12" s="344" t="s">
        <v>384</v>
      </c>
      <c r="C12" s="342">
        <v>252166405.22830001</v>
      </c>
      <c r="D12" s="346">
        <v>97181320.623449996</v>
      </c>
      <c r="E12" s="342">
        <v>93744403.278575003</v>
      </c>
      <c r="F12" s="342">
        <v>15898326.707599999</v>
      </c>
      <c r="G12" s="343">
        <v>436040933.04602873</v>
      </c>
      <c r="H12" s="654"/>
      <c r="I12" s="654"/>
      <c r="J12" s="654"/>
      <c r="K12" s="654"/>
      <c r="L12" s="654"/>
      <c r="M12" s="654"/>
      <c r="N12" s="654"/>
    </row>
    <row r="13" spans="1:14">
      <c r="A13" s="340">
        <v>6</v>
      </c>
      <c r="B13" s="344" t="s">
        <v>385</v>
      </c>
      <c r="C13" s="342">
        <v>23211308.257200003</v>
      </c>
      <c r="D13" s="346">
        <v>5555477.7538999999</v>
      </c>
      <c r="E13" s="342">
        <v>2532792.3292</v>
      </c>
      <c r="F13" s="342">
        <v>3291138.8892000001</v>
      </c>
      <c r="G13" s="343">
        <v>17295358.614750002</v>
      </c>
      <c r="H13" s="654"/>
      <c r="I13" s="654"/>
      <c r="J13" s="654"/>
      <c r="K13" s="654"/>
      <c r="L13" s="654"/>
      <c r="M13" s="654"/>
      <c r="N13" s="654"/>
    </row>
    <row r="14" spans="1:14">
      <c r="A14" s="340">
        <v>7</v>
      </c>
      <c r="B14" s="341" t="s">
        <v>386</v>
      </c>
      <c r="C14" s="342">
        <v>462345322.24770004</v>
      </c>
      <c r="D14" s="342">
        <v>109813528.3108</v>
      </c>
      <c r="E14" s="342">
        <v>76002474.014699996</v>
      </c>
      <c r="F14" s="342">
        <v>0</v>
      </c>
      <c r="G14" s="343">
        <v>312974771.54645002</v>
      </c>
      <c r="H14" s="654"/>
      <c r="I14" s="654"/>
      <c r="J14" s="654"/>
      <c r="K14" s="654"/>
      <c r="L14" s="654"/>
      <c r="M14" s="654"/>
      <c r="N14" s="654"/>
    </row>
    <row r="15" spans="1:14" ht="39">
      <c r="A15" s="340">
        <v>8</v>
      </c>
      <c r="B15" s="344" t="s">
        <v>387</v>
      </c>
      <c r="C15" s="342">
        <v>447197066.40740001</v>
      </c>
      <c r="D15" s="346">
        <v>102750002.6708</v>
      </c>
      <c r="E15" s="342">
        <v>51137328.574600004</v>
      </c>
      <c r="F15" s="342">
        <v>0</v>
      </c>
      <c r="G15" s="343">
        <v>300542198.82640004</v>
      </c>
      <c r="H15" s="654"/>
      <c r="I15" s="654"/>
      <c r="J15" s="654"/>
      <c r="K15" s="654"/>
      <c r="L15" s="654"/>
      <c r="M15" s="654"/>
      <c r="N15" s="654"/>
    </row>
    <row r="16" spans="1:14" ht="26.25">
      <c r="A16" s="340">
        <v>9</v>
      </c>
      <c r="B16" s="344" t="s">
        <v>388</v>
      </c>
      <c r="C16" s="342">
        <v>15148255.840299999</v>
      </c>
      <c r="D16" s="346">
        <v>7063525.6399999997</v>
      </c>
      <c r="E16" s="342">
        <v>24865145.440099999</v>
      </c>
      <c r="F16" s="342">
        <v>0</v>
      </c>
      <c r="G16" s="343">
        <v>12432572.72005</v>
      </c>
      <c r="H16" s="654"/>
      <c r="I16" s="654"/>
      <c r="J16" s="654"/>
      <c r="K16" s="654"/>
      <c r="L16" s="654"/>
      <c r="M16" s="654"/>
      <c r="N16" s="654"/>
    </row>
    <row r="17" spans="1:14">
      <c r="A17" s="340">
        <v>10</v>
      </c>
      <c r="B17" s="341" t="s">
        <v>389</v>
      </c>
      <c r="C17" s="342">
        <v>0</v>
      </c>
      <c r="D17" s="346">
        <v>0</v>
      </c>
      <c r="E17" s="342">
        <v>0</v>
      </c>
      <c r="F17" s="342">
        <v>0</v>
      </c>
      <c r="G17" s="343">
        <v>0</v>
      </c>
      <c r="H17" s="654"/>
      <c r="I17" s="654"/>
      <c r="J17" s="654"/>
      <c r="K17" s="654"/>
      <c r="L17" s="654"/>
      <c r="M17" s="654"/>
      <c r="N17" s="654"/>
    </row>
    <row r="18" spans="1:14">
      <c r="A18" s="340">
        <v>11</v>
      </c>
      <c r="B18" s="341" t="s">
        <v>390</v>
      </c>
      <c r="C18" s="342">
        <v>0</v>
      </c>
      <c r="D18" s="346">
        <v>37757646.495908</v>
      </c>
      <c r="E18" s="342">
        <v>2599303.0373</v>
      </c>
      <c r="F18" s="342">
        <v>1986713.0754</v>
      </c>
      <c r="G18" s="343">
        <v>0</v>
      </c>
      <c r="H18" s="654"/>
      <c r="I18" s="654"/>
      <c r="J18" s="654"/>
      <c r="K18" s="654"/>
      <c r="L18" s="654"/>
      <c r="M18" s="654"/>
      <c r="N18" s="654"/>
    </row>
    <row r="19" spans="1:14">
      <c r="A19" s="340">
        <v>12</v>
      </c>
      <c r="B19" s="344" t="s">
        <v>391</v>
      </c>
      <c r="C19" s="345"/>
      <c r="D19" s="346">
        <v>5010626.4523</v>
      </c>
      <c r="E19" s="342">
        <v>0</v>
      </c>
      <c r="F19" s="342">
        <v>0</v>
      </c>
      <c r="G19" s="343">
        <v>0</v>
      </c>
      <c r="H19" s="654"/>
      <c r="I19" s="654"/>
      <c r="J19" s="654"/>
      <c r="K19" s="654"/>
      <c r="L19" s="654"/>
      <c r="M19" s="654"/>
      <c r="N19" s="654"/>
    </row>
    <row r="20" spans="1:14">
      <c r="A20" s="340">
        <v>13</v>
      </c>
      <c r="B20" s="344" t="s">
        <v>392</v>
      </c>
      <c r="C20" s="342">
        <v>0</v>
      </c>
      <c r="D20" s="342">
        <v>32747020.043607999</v>
      </c>
      <c r="E20" s="342">
        <v>2599303.0373</v>
      </c>
      <c r="F20" s="342">
        <v>1986713.0754</v>
      </c>
      <c r="G20" s="343">
        <v>0</v>
      </c>
      <c r="H20" s="654"/>
      <c r="I20" s="654"/>
      <c r="J20" s="654"/>
      <c r="K20" s="654"/>
      <c r="L20" s="654"/>
      <c r="M20" s="654"/>
      <c r="N20" s="654"/>
    </row>
    <row r="21" spans="1:14">
      <c r="A21" s="347">
        <v>14</v>
      </c>
      <c r="B21" s="348" t="s">
        <v>393</v>
      </c>
      <c r="C21" s="345"/>
      <c r="D21" s="345"/>
      <c r="E21" s="345"/>
      <c r="F21" s="345"/>
      <c r="G21" s="349">
        <v>1469269530.3723035</v>
      </c>
      <c r="H21" s="654"/>
      <c r="I21" s="654"/>
      <c r="J21" s="654"/>
      <c r="K21" s="654"/>
      <c r="L21" s="654"/>
      <c r="M21" s="654"/>
      <c r="N21" s="654"/>
    </row>
    <row r="22" spans="1:14">
      <c r="A22" s="350"/>
      <c r="B22" s="351" t="s">
        <v>394</v>
      </c>
      <c r="C22" s="352"/>
      <c r="D22" s="353"/>
      <c r="E22" s="352"/>
      <c r="F22" s="352"/>
      <c r="G22" s="354"/>
      <c r="H22" s="654"/>
      <c r="I22" s="654"/>
      <c r="J22" s="654"/>
      <c r="K22" s="654"/>
      <c r="L22" s="654"/>
      <c r="M22" s="654"/>
      <c r="N22" s="654"/>
    </row>
    <row r="23" spans="1:14">
      <c r="A23" s="340">
        <v>15</v>
      </c>
      <c r="B23" s="341" t="s">
        <v>395</v>
      </c>
      <c r="C23" s="355">
        <v>251197330.38269997</v>
      </c>
      <c r="D23" s="356">
        <v>222450828.78549999</v>
      </c>
      <c r="E23" s="355">
        <v>0</v>
      </c>
      <c r="F23" s="355">
        <v>0</v>
      </c>
      <c r="G23" s="343">
        <v>11356541.439275</v>
      </c>
      <c r="H23" s="654"/>
      <c r="I23" s="654"/>
      <c r="J23" s="654"/>
      <c r="K23" s="654"/>
      <c r="L23" s="654"/>
      <c r="M23" s="654"/>
      <c r="N23" s="654"/>
    </row>
    <row r="24" spans="1:14">
      <c r="A24" s="340">
        <v>16</v>
      </c>
      <c r="B24" s="341" t="s">
        <v>396</v>
      </c>
      <c r="C24" s="342">
        <v>0</v>
      </c>
      <c r="D24" s="346">
        <v>125158172.6965</v>
      </c>
      <c r="E24" s="342">
        <v>244331192.6568</v>
      </c>
      <c r="F24" s="342">
        <v>887674762.24439991</v>
      </c>
      <c r="G24" s="343">
        <v>884372390.34351993</v>
      </c>
      <c r="H24" s="654"/>
      <c r="I24" s="654"/>
      <c r="J24" s="654"/>
      <c r="K24" s="654"/>
      <c r="L24" s="654"/>
      <c r="M24" s="654"/>
      <c r="N24" s="654"/>
    </row>
    <row r="25" spans="1:14">
      <c r="A25" s="340">
        <v>17</v>
      </c>
      <c r="B25" s="344" t="s">
        <v>397</v>
      </c>
      <c r="C25" s="342">
        <v>0</v>
      </c>
      <c r="D25" s="346">
        <v>0</v>
      </c>
      <c r="E25" s="342">
        <v>0</v>
      </c>
      <c r="F25" s="342">
        <v>0</v>
      </c>
      <c r="G25" s="343">
        <v>0</v>
      </c>
      <c r="H25" s="654"/>
      <c r="I25" s="654"/>
      <c r="J25" s="654"/>
      <c r="K25" s="654"/>
      <c r="L25" s="654"/>
      <c r="M25" s="654"/>
      <c r="N25" s="654"/>
    </row>
    <row r="26" spans="1:14" ht="26.25">
      <c r="A26" s="340">
        <v>18</v>
      </c>
      <c r="B26" s="344" t="s">
        <v>398</v>
      </c>
      <c r="C26" s="342">
        <v>0</v>
      </c>
      <c r="D26" s="346">
        <v>2340164.69</v>
      </c>
      <c r="E26" s="342">
        <v>0</v>
      </c>
      <c r="F26" s="342">
        <v>292798.90999999997</v>
      </c>
      <c r="G26" s="343">
        <v>394944.54</v>
      </c>
      <c r="H26" s="654"/>
      <c r="I26" s="654"/>
      <c r="J26" s="654"/>
      <c r="K26" s="654"/>
      <c r="L26" s="654"/>
      <c r="M26" s="654"/>
      <c r="N26" s="654"/>
    </row>
    <row r="27" spans="1:14">
      <c r="A27" s="340">
        <v>19</v>
      </c>
      <c r="B27" s="344" t="s">
        <v>399</v>
      </c>
      <c r="C27" s="342">
        <v>0</v>
      </c>
      <c r="D27" s="346">
        <v>94068333.193000004</v>
      </c>
      <c r="E27" s="342">
        <v>202563930.49110001</v>
      </c>
      <c r="F27" s="342">
        <v>727438305.44999993</v>
      </c>
      <c r="G27" s="343">
        <v>731784958.48006499</v>
      </c>
      <c r="H27" s="654"/>
      <c r="I27" s="654"/>
      <c r="J27" s="654"/>
      <c r="K27" s="654"/>
      <c r="L27" s="654"/>
      <c r="M27" s="654"/>
      <c r="N27" s="654"/>
    </row>
    <row r="28" spans="1:14">
      <c r="A28" s="340">
        <v>20</v>
      </c>
      <c r="B28" s="357" t="s">
        <v>400</v>
      </c>
      <c r="C28" s="342">
        <v>0</v>
      </c>
      <c r="D28" s="346">
        <v>0</v>
      </c>
      <c r="E28" s="342">
        <v>0</v>
      </c>
      <c r="F28" s="342">
        <v>0</v>
      </c>
      <c r="G28" s="343">
        <v>0</v>
      </c>
      <c r="H28" s="654"/>
      <c r="I28" s="654"/>
      <c r="J28" s="654"/>
      <c r="K28" s="654"/>
      <c r="L28" s="654"/>
      <c r="M28" s="654"/>
      <c r="N28" s="654"/>
    </row>
    <row r="29" spans="1:14">
      <c r="A29" s="340">
        <v>21</v>
      </c>
      <c r="B29" s="344" t="s">
        <v>401</v>
      </c>
      <c r="C29" s="342">
        <v>0</v>
      </c>
      <c r="D29" s="346">
        <v>25442851.181499999</v>
      </c>
      <c r="E29" s="342">
        <v>41058796.627700001</v>
      </c>
      <c r="F29" s="342">
        <v>157632397.71340001</v>
      </c>
      <c r="G29" s="343">
        <v>148638009.21025503</v>
      </c>
      <c r="H29" s="654"/>
      <c r="I29" s="654"/>
      <c r="J29" s="654"/>
      <c r="K29" s="654"/>
      <c r="L29" s="654"/>
      <c r="M29" s="654"/>
      <c r="N29" s="654"/>
    </row>
    <row r="30" spans="1:14">
      <c r="A30" s="340">
        <v>22</v>
      </c>
      <c r="B30" s="357" t="s">
        <v>400</v>
      </c>
      <c r="C30" s="342">
        <v>0</v>
      </c>
      <c r="D30" s="346">
        <v>7514820.9655999998</v>
      </c>
      <c r="E30" s="342">
        <v>13584970.153899999</v>
      </c>
      <c r="F30" s="342">
        <v>58594670.208200008</v>
      </c>
      <c r="G30" s="343">
        <v>50681880.192129999</v>
      </c>
      <c r="H30" s="654"/>
      <c r="I30" s="654"/>
      <c r="J30" s="654"/>
      <c r="K30" s="654"/>
      <c r="L30" s="654"/>
      <c r="M30" s="654"/>
      <c r="N30" s="654"/>
    </row>
    <row r="31" spans="1:14">
      <c r="A31" s="340">
        <v>23</v>
      </c>
      <c r="B31" s="344" t="s">
        <v>402</v>
      </c>
      <c r="C31" s="342">
        <v>0</v>
      </c>
      <c r="D31" s="346">
        <v>3306823.6320000002</v>
      </c>
      <c r="E31" s="342">
        <v>708465.53799999994</v>
      </c>
      <c r="F31" s="342">
        <v>2311260.1710000001</v>
      </c>
      <c r="G31" s="343">
        <v>3554478.1132000005</v>
      </c>
      <c r="H31" s="654"/>
      <c r="I31" s="654"/>
      <c r="J31" s="654"/>
      <c r="K31" s="654"/>
      <c r="L31" s="654"/>
      <c r="M31" s="654"/>
      <c r="N31" s="654"/>
    </row>
    <row r="32" spans="1:14">
      <c r="A32" s="340">
        <v>24</v>
      </c>
      <c r="B32" s="341" t="s">
        <v>403</v>
      </c>
      <c r="C32" s="342">
        <v>0</v>
      </c>
      <c r="D32" s="346">
        <v>0</v>
      </c>
      <c r="E32" s="342">
        <v>0</v>
      </c>
      <c r="F32" s="342">
        <v>0</v>
      </c>
      <c r="G32" s="343">
        <v>0</v>
      </c>
      <c r="H32" s="654"/>
      <c r="I32" s="654"/>
      <c r="J32" s="654"/>
      <c r="K32" s="654"/>
      <c r="L32" s="654"/>
      <c r="M32" s="654"/>
      <c r="N32" s="654"/>
    </row>
    <row r="33" spans="1:14">
      <c r="A33" s="340">
        <v>25</v>
      </c>
      <c r="B33" s="341" t="s">
        <v>404</v>
      </c>
      <c r="C33" s="342">
        <v>4626312.8416479304</v>
      </c>
      <c r="D33" s="342">
        <v>76825969.783127859</v>
      </c>
      <c r="E33" s="342">
        <v>4272200.3305937918</v>
      </c>
      <c r="F33" s="342">
        <v>70726908.961232513</v>
      </c>
      <c r="G33" s="343">
        <v>98028772.684311271</v>
      </c>
      <c r="H33" s="654"/>
      <c r="I33" s="654"/>
      <c r="J33" s="654"/>
      <c r="K33" s="654"/>
      <c r="L33" s="654"/>
      <c r="M33" s="654"/>
      <c r="N33" s="654"/>
    </row>
    <row r="34" spans="1:14">
      <c r="A34" s="340">
        <v>26</v>
      </c>
      <c r="B34" s="344" t="s">
        <v>405</v>
      </c>
      <c r="C34" s="345"/>
      <c r="D34" s="346">
        <v>5012810</v>
      </c>
      <c r="E34" s="342">
        <v>0</v>
      </c>
      <c r="F34" s="342">
        <v>0</v>
      </c>
      <c r="G34" s="343">
        <v>5012810</v>
      </c>
      <c r="H34" s="654"/>
      <c r="I34" s="654"/>
      <c r="J34" s="654"/>
      <c r="K34" s="654"/>
      <c r="L34" s="654"/>
      <c r="M34" s="654"/>
      <c r="N34" s="654"/>
    </row>
    <row r="35" spans="1:14">
      <c r="A35" s="340">
        <v>27</v>
      </c>
      <c r="B35" s="344" t="s">
        <v>406</v>
      </c>
      <c r="C35" s="342">
        <v>4626312.8416479304</v>
      </c>
      <c r="D35" s="346">
        <v>71813159.783127859</v>
      </c>
      <c r="E35" s="342">
        <v>4272200.3305937918</v>
      </c>
      <c r="F35" s="342">
        <v>70726908.961232513</v>
      </c>
      <c r="G35" s="343">
        <v>93015962.684311271</v>
      </c>
      <c r="H35" s="654"/>
      <c r="I35" s="654"/>
      <c r="J35" s="654"/>
      <c r="K35" s="654"/>
      <c r="L35" s="654"/>
      <c r="M35" s="654"/>
      <c r="N35" s="654"/>
    </row>
    <row r="36" spans="1:14">
      <c r="A36" s="340">
        <v>28</v>
      </c>
      <c r="B36" s="341" t="s">
        <v>407</v>
      </c>
      <c r="C36" s="342">
        <v>0</v>
      </c>
      <c r="D36" s="346">
        <v>106547494.26389997</v>
      </c>
      <c r="E36" s="342">
        <v>17124279.826500002</v>
      </c>
      <c r="F36" s="342">
        <v>41017076.926499993</v>
      </c>
      <c r="G36" s="343">
        <v>12839064.122479999</v>
      </c>
      <c r="H36" s="654"/>
      <c r="I36" s="654"/>
      <c r="J36" s="654"/>
      <c r="K36" s="654"/>
      <c r="L36" s="654"/>
      <c r="M36" s="654"/>
      <c r="N36" s="654"/>
    </row>
    <row r="37" spans="1:14">
      <c r="A37" s="347">
        <v>29</v>
      </c>
      <c r="B37" s="348" t="s">
        <v>408</v>
      </c>
      <c r="C37" s="345"/>
      <c r="D37" s="345"/>
      <c r="E37" s="345"/>
      <c r="F37" s="345"/>
      <c r="G37" s="349">
        <v>1006596768.5895863</v>
      </c>
      <c r="H37" s="654"/>
      <c r="I37" s="654"/>
      <c r="J37" s="654"/>
      <c r="K37" s="654"/>
      <c r="L37" s="654"/>
      <c r="M37" s="654"/>
      <c r="N37" s="654"/>
    </row>
    <row r="38" spans="1:14">
      <c r="A38" s="336"/>
      <c r="B38" s="358"/>
      <c r="C38" s="359"/>
      <c r="D38" s="359"/>
      <c r="E38" s="359"/>
      <c r="F38" s="359"/>
      <c r="G38" s="360"/>
      <c r="H38" s="654"/>
      <c r="I38" s="654"/>
      <c r="J38" s="654"/>
      <c r="K38" s="654"/>
      <c r="L38" s="654"/>
      <c r="M38" s="654"/>
      <c r="N38" s="654"/>
    </row>
    <row r="39" spans="1:14" ht="15.75" thickBot="1">
      <c r="A39" s="361">
        <v>30</v>
      </c>
      <c r="B39" s="362" t="s">
        <v>409</v>
      </c>
      <c r="C39" s="223"/>
      <c r="D39" s="224"/>
      <c r="E39" s="224"/>
      <c r="F39" s="225"/>
      <c r="G39" s="363">
        <v>1.4596406189848996</v>
      </c>
      <c r="H39" s="654"/>
      <c r="I39" s="654"/>
      <c r="J39" s="654"/>
      <c r="K39" s="654"/>
      <c r="L39" s="654"/>
      <c r="M39" s="654"/>
      <c r="N39" s="654"/>
    </row>
    <row r="40" spans="1:14">
      <c r="H40" s="654"/>
      <c r="I40" s="654"/>
      <c r="J40" s="654"/>
      <c r="K40" s="654"/>
      <c r="L40" s="654"/>
      <c r="M40" s="654"/>
      <c r="N40" s="654"/>
    </row>
    <row r="41" spans="1:14">
      <c r="H41" s="654"/>
      <c r="I41" s="654"/>
      <c r="J41" s="654"/>
      <c r="K41" s="654"/>
      <c r="L41" s="654"/>
      <c r="M41" s="654"/>
      <c r="N41" s="654"/>
    </row>
    <row r="42" spans="1:14" ht="39">
      <c r="B42" s="170" t="s">
        <v>410</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zoomScale="76" zoomScaleNormal="76" workbookViewId="0">
      <pane xSplit="1" ySplit="5" topLeftCell="B15" activePane="bottomRight" state="frozen"/>
      <selection activeCell="B9" sqref="B9"/>
      <selection pane="topRight" activeCell="B9" sqref="B9"/>
      <selection pane="bottomLeft" activeCell="B9" sqref="B9"/>
      <selection pane="bottomRight" activeCell="J34" sqref="J34"/>
    </sheetView>
  </sheetViews>
  <sheetFormatPr defaultColWidth="9.140625" defaultRowHeight="14.25"/>
  <cols>
    <col min="1" max="1" width="9.5703125" style="3" bestFit="1" customWidth="1"/>
    <col min="2" max="2" width="86" style="3" customWidth="1"/>
    <col min="3" max="3" width="14.28515625" style="3" bestFit="1" customWidth="1"/>
    <col min="4" max="4" width="13.85546875" style="4" bestFit="1" customWidth="1"/>
    <col min="5" max="7" width="14.28515625" style="4" bestFit="1" customWidth="1"/>
    <col min="8" max="8" width="13.85546875" style="5" bestFit="1" customWidth="1"/>
    <col min="9" max="9" width="6.7109375" style="5" customWidth="1"/>
    <col min="10" max="16384" width="9.140625" style="5"/>
  </cols>
  <sheetData>
    <row r="1" spans="1:12">
      <c r="A1" s="2" t="s">
        <v>30</v>
      </c>
      <c r="B1" s="3" t="str">
        <f>'Info '!C2</f>
        <v>JSC ProCredit Bank</v>
      </c>
    </row>
    <row r="2" spans="1:12">
      <c r="A2" s="2" t="s">
        <v>31</v>
      </c>
      <c r="B2" s="324">
        <v>45473</v>
      </c>
    </row>
    <row r="3" spans="1:12" ht="15" thickBot="1">
      <c r="A3" s="2"/>
    </row>
    <row r="4" spans="1:12" ht="15" customHeight="1" thickBot="1">
      <c r="A4" s="6" t="s">
        <v>93</v>
      </c>
      <c r="B4" s="7" t="s">
        <v>92</v>
      </c>
      <c r="C4" s="7"/>
      <c r="D4" s="670" t="s">
        <v>699</v>
      </c>
      <c r="E4" s="671"/>
      <c r="F4" s="671"/>
      <c r="G4" s="672"/>
    </row>
    <row r="5" spans="1:12">
      <c r="A5" s="8" t="s">
        <v>6</v>
      </c>
      <c r="B5" s="9"/>
      <c r="C5" s="322" t="str">
        <f>INT((MONTH($B$2))/3)&amp;"Q"&amp;"-"&amp;YEAR($B$2)</f>
        <v>2Q-2024</v>
      </c>
      <c r="D5" s="322" t="str">
        <f>IF(INT(MONTH($B$2))=3, "4"&amp;"Q"&amp;"-"&amp;YEAR($B$2)-1, IF(INT(MONTH($B$2))=6, "1"&amp;"Q"&amp;"-"&amp;YEAR($B$2), IF(INT(MONTH($B$2))=9, "2"&amp;"Q"&amp;"-"&amp;YEAR($B$2),IF(INT(MONTH($B$2))=12, "3"&amp;"Q"&amp;"-"&amp;YEAR($B$2), 0))))</f>
        <v>1Q-2024</v>
      </c>
      <c r="E5" s="322" t="str">
        <f>IF(INT(MONTH($B$2))=3, "3"&amp;"Q"&amp;"-"&amp;YEAR($B$2)-1, IF(INT(MONTH($B$2))=6, "4"&amp;"Q"&amp;"-"&amp;YEAR($B$2)-1, IF(INT(MONTH($B$2))=9, "1"&amp;"Q"&amp;"-"&amp;YEAR($B$2),IF(INT(MONTH($B$2))=12, "2"&amp;"Q"&amp;"-"&amp;YEAR($B$2), 0))))</f>
        <v>4Q-2023</v>
      </c>
      <c r="F5" s="322" t="str">
        <f>IF(INT(MONTH($B$2))=3, "2"&amp;"Q"&amp;"-"&amp;YEAR($B$2)-1, IF(INT(MONTH($B$2))=6, "3"&amp;"Q"&amp;"-"&amp;YEAR($B$2)-1, IF(INT(MONTH($B$2))=9, "4"&amp;"Q"&amp;"-"&amp;YEAR($B$2)-1,IF(INT(MONTH($B$2))=12, "1"&amp;"Q"&amp;"-"&amp;YEAR($B$2), 0))))</f>
        <v>3Q-2023</v>
      </c>
      <c r="G5" s="323" t="str">
        <f>IF(INT(MONTH($B$2))=3, "1"&amp;"Q"&amp;"-"&amp;YEAR($B$2)-1, IF(INT(MONTH($B$2))=6, "2"&amp;"Q"&amp;"-"&amp;YEAR($B$2)-1, IF(INT(MONTH($B$2))=9, "3"&amp;"Q"&amp;"-"&amp;YEAR($B$2)-1,IF(INT(MONTH($B$2))=12, "4"&amp;"Q"&amp;"-"&amp;YEAR($B$2)-1, 0))))</f>
        <v>2Q-2023</v>
      </c>
    </row>
    <row r="6" spans="1:12">
      <c r="B6" s="141" t="s">
        <v>91</v>
      </c>
      <c r="C6" s="325"/>
      <c r="D6" s="325"/>
      <c r="E6" s="325"/>
      <c r="F6" s="325"/>
      <c r="G6" s="326"/>
    </row>
    <row r="7" spans="1:12">
      <c r="A7" s="10"/>
      <c r="B7" s="142" t="s">
        <v>89</v>
      </c>
      <c r="C7" s="325"/>
      <c r="D7" s="325"/>
      <c r="E7" s="325"/>
      <c r="F7" s="325"/>
      <c r="G7" s="326"/>
    </row>
    <row r="8" spans="1:12">
      <c r="A8" s="8">
        <v>1</v>
      </c>
      <c r="B8" s="11" t="s">
        <v>362</v>
      </c>
      <c r="C8" s="12">
        <v>305025411.4799999</v>
      </c>
      <c r="D8" s="13">
        <v>298127689.14380586</v>
      </c>
      <c r="E8" s="13">
        <v>287008542.74380583</v>
      </c>
      <c r="F8" s="13">
        <v>283054965.23380589</v>
      </c>
      <c r="G8" s="14">
        <v>298922206.65380591</v>
      </c>
      <c r="H8" s="653"/>
      <c r="I8" s="653"/>
      <c r="J8" s="653"/>
      <c r="K8" s="653"/>
      <c r="L8" s="653"/>
    </row>
    <row r="9" spans="1:12">
      <c r="A9" s="8">
        <v>2</v>
      </c>
      <c r="B9" s="11" t="s">
        <v>363</v>
      </c>
      <c r="C9" s="12">
        <v>305025411.4799999</v>
      </c>
      <c r="D9" s="13">
        <v>298127689.14380586</v>
      </c>
      <c r="E9" s="13">
        <v>287008542.74380583</v>
      </c>
      <c r="F9" s="13">
        <v>283054965.23380589</v>
      </c>
      <c r="G9" s="14">
        <v>298922206.65380591</v>
      </c>
      <c r="H9" s="653"/>
      <c r="I9" s="653"/>
      <c r="J9" s="653"/>
      <c r="K9" s="653"/>
      <c r="L9" s="653"/>
    </row>
    <row r="10" spans="1:12">
      <c r="A10" s="8">
        <v>3</v>
      </c>
      <c r="B10" s="11" t="s">
        <v>142</v>
      </c>
      <c r="C10" s="12">
        <v>317030211.4799999</v>
      </c>
      <c r="D10" s="13">
        <v>309766489.14380586</v>
      </c>
      <c r="E10" s="13">
        <v>298911342.74380583</v>
      </c>
      <c r="F10" s="13">
        <v>294377365.23380589</v>
      </c>
      <c r="G10" s="14">
        <v>313154706.65380591</v>
      </c>
      <c r="H10" s="653"/>
      <c r="I10" s="653"/>
      <c r="J10" s="653"/>
      <c r="K10" s="653"/>
      <c r="L10" s="653"/>
    </row>
    <row r="11" spans="1:12">
      <c r="A11" s="8">
        <v>4</v>
      </c>
      <c r="B11" s="11" t="s">
        <v>365</v>
      </c>
      <c r="C11" s="12">
        <v>178449360.97991788</v>
      </c>
      <c r="D11" s="13">
        <v>167729058.84220782</v>
      </c>
      <c r="E11" s="13">
        <v>160042479.2564382</v>
      </c>
      <c r="F11" s="13">
        <v>141072172.78600076</v>
      </c>
      <c r="G11" s="14">
        <v>140571909.33709431</v>
      </c>
      <c r="H11" s="653"/>
      <c r="I11" s="653"/>
      <c r="J11" s="653"/>
      <c r="K11" s="653"/>
      <c r="L11" s="653"/>
    </row>
    <row r="12" spans="1:12">
      <c r="A12" s="8">
        <v>5</v>
      </c>
      <c r="B12" s="11" t="s">
        <v>366</v>
      </c>
      <c r="C12" s="12">
        <v>218122818.61518836</v>
      </c>
      <c r="D12" s="13">
        <v>204941563.82471949</v>
      </c>
      <c r="E12" s="13">
        <v>196380494.72087747</v>
      </c>
      <c r="F12" s="13">
        <v>172011402.94108945</v>
      </c>
      <c r="G12" s="14">
        <v>171474747.46115938</v>
      </c>
      <c r="H12" s="653"/>
      <c r="I12" s="653"/>
      <c r="J12" s="653"/>
      <c r="K12" s="653"/>
      <c r="L12" s="653"/>
    </row>
    <row r="13" spans="1:12">
      <c r="A13" s="8">
        <v>6</v>
      </c>
      <c r="B13" s="11" t="s">
        <v>364</v>
      </c>
      <c r="C13" s="12">
        <v>270713470.78553778</v>
      </c>
      <c r="D13" s="13">
        <v>254269313.5659427</v>
      </c>
      <c r="E13" s="13">
        <v>244546831.67260399</v>
      </c>
      <c r="F13" s="13">
        <v>213048125.87000981</v>
      </c>
      <c r="G13" s="14">
        <v>212462129.77781522</v>
      </c>
      <c r="H13" s="653"/>
      <c r="I13" s="653"/>
      <c r="J13" s="653"/>
      <c r="K13" s="653"/>
      <c r="L13" s="653"/>
    </row>
    <row r="14" spans="1:12">
      <c r="A14" s="10"/>
      <c r="B14" s="141" t="s">
        <v>368</v>
      </c>
      <c r="C14" s="325"/>
      <c r="D14" s="325"/>
      <c r="E14" s="325"/>
      <c r="F14" s="325"/>
      <c r="G14" s="326"/>
      <c r="H14" s="653"/>
      <c r="I14" s="653"/>
      <c r="J14" s="653"/>
      <c r="K14" s="653"/>
      <c r="L14" s="653"/>
    </row>
    <row r="15" spans="1:12" ht="15" customHeight="1">
      <c r="A15" s="8">
        <v>7</v>
      </c>
      <c r="B15" s="11" t="s">
        <v>367</v>
      </c>
      <c r="C15" s="198">
        <v>1477190070.9753292</v>
      </c>
      <c r="D15" s="13">
        <v>1382924104.0898964</v>
      </c>
      <c r="E15" s="13">
        <v>1342003094.3643045</v>
      </c>
      <c r="F15" s="13">
        <v>1243396354.4535625</v>
      </c>
      <c r="G15" s="14">
        <v>1237862182.9669118</v>
      </c>
      <c r="H15" s="653"/>
      <c r="I15" s="653"/>
      <c r="J15" s="653"/>
      <c r="K15" s="653"/>
      <c r="L15" s="653"/>
    </row>
    <row r="16" spans="1:12">
      <c r="A16" s="10"/>
      <c r="B16" s="141" t="s">
        <v>369</v>
      </c>
      <c r="C16" s="325"/>
      <c r="D16" s="325"/>
      <c r="E16" s="325"/>
      <c r="F16" s="325"/>
      <c r="G16" s="326"/>
      <c r="H16" s="653"/>
      <c r="I16" s="653"/>
      <c r="J16" s="653"/>
      <c r="K16" s="653"/>
      <c r="L16" s="653"/>
    </row>
    <row r="17" spans="1:12">
      <c r="A17" s="8"/>
      <c r="B17" s="142" t="s">
        <v>354</v>
      </c>
      <c r="C17" s="199"/>
      <c r="D17" s="13"/>
      <c r="E17" s="13"/>
      <c r="F17" s="13"/>
      <c r="G17" s="14"/>
      <c r="H17" s="653"/>
      <c r="I17" s="653"/>
      <c r="J17" s="653"/>
      <c r="K17" s="653"/>
      <c r="L17" s="653"/>
    </row>
    <row r="18" spans="1:12">
      <c r="A18" s="8">
        <v>8</v>
      </c>
      <c r="B18" s="11" t="s">
        <v>362</v>
      </c>
      <c r="C18" s="534">
        <v>0.20649029361441881</v>
      </c>
      <c r="D18" s="535">
        <v>0.21557776617105387</v>
      </c>
      <c r="E18" s="535">
        <v>0.21386578313350263</v>
      </c>
      <c r="F18" s="535">
        <v>0.22764661020596327</v>
      </c>
      <c r="G18" s="536">
        <v>0.24148262283717908</v>
      </c>
      <c r="H18" s="653"/>
      <c r="I18" s="653"/>
      <c r="J18" s="653"/>
      <c r="K18" s="653"/>
      <c r="L18" s="653"/>
    </row>
    <row r="19" spans="1:12" ht="15" customHeight="1">
      <c r="A19" s="8">
        <v>9</v>
      </c>
      <c r="B19" s="11" t="s">
        <v>363</v>
      </c>
      <c r="C19" s="534">
        <v>0.20649029361441881</v>
      </c>
      <c r="D19" s="535">
        <v>0.21557776617105387</v>
      </c>
      <c r="E19" s="535">
        <v>0.21386578313350263</v>
      </c>
      <c r="F19" s="535">
        <v>0.22764661020596327</v>
      </c>
      <c r="G19" s="536">
        <v>0.24148262283717908</v>
      </c>
      <c r="H19" s="653"/>
      <c r="I19" s="653"/>
      <c r="J19" s="653"/>
      <c r="K19" s="653"/>
      <c r="L19" s="653"/>
    </row>
    <row r="20" spans="1:12">
      <c r="A20" s="8">
        <v>10</v>
      </c>
      <c r="B20" s="11" t="s">
        <v>142</v>
      </c>
      <c r="C20" s="534">
        <v>0.21461707447754344</v>
      </c>
      <c r="D20" s="535">
        <v>0.22399384624774002</v>
      </c>
      <c r="E20" s="535">
        <v>0.22273521126670545</v>
      </c>
      <c r="F20" s="535">
        <v>0.23675263658238441</v>
      </c>
      <c r="G20" s="536">
        <v>0.25298026788671724</v>
      </c>
      <c r="H20" s="653"/>
      <c r="I20" s="653"/>
      <c r="J20" s="653"/>
      <c r="K20" s="653"/>
      <c r="L20" s="653"/>
    </row>
    <row r="21" spans="1:12">
      <c r="A21" s="8">
        <v>11</v>
      </c>
      <c r="B21" s="11" t="s">
        <v>365</v>
      </c>
      <c r="C21" s="534">
        <v>0.12080324968749279</v>
      </c>
      <c r="D21" s="535">
        <v>0.12128580183551754</v>
      </c>
      <c r="E21" s="535">
        <v>0.11925641597141692</v>
      </c>
      <c r="F21" s="535">
        <v>0.11345712272736877</v>
      </c>
      <c r="G21" s="536">
        <v>0.11356022606666208</v>
      </c>
      <c r="H21" s="653"/>
      <c r="I21" s="653"/>
      <c r="J21" s="653"/>
      <c r="K21" s="653"/>
      <c r="L21" s="653"/>
    </row>
    <row r="22" spans="1:12">
      <c r="A22" s="8">
        <v>12</v>
      </c>
      <c r="B22" s="11" t="s">
        <v>366</v>
      </c>
      <c r="C22" s="534">
        <v>0.14766063142515617</v>
      </c>
      <c r="D22" s="535">
        <v>0.14819436816425419</v>
      </c>
      <c r="E22" s="535">
        <v>0.1463338613342775</v>
      </c>
      <c r="F22" s="535">
        <v>0.13833996080572683</v>
      </c>
      <c r="G22" s="536">
        <v>0.13852490997840178</v>
      </c>
      <c r="H22" s="653"/>
      <c r="I22" s="653"/>
      <c r="J22" s="653"/>
      <c r="K22" s="653"/>
      <c r="L22" s="653"/>
    </row>
    <row r="23" spans="1:12">
      <c r="A23" s="8">
        <v>13</v>
      </c>
      <c r="B23" s="11" t="s">
        <v>364</v>
      </c>
      <c r="C23" s="534">
        <v>0.18326244950102905</v>
      </c>
      <c r="D23" s="535">
        <v>0.18386353438627606</v>
      </c>
      <c r="E23" s="535">
        <v>0.18222523681172564</v>
      </c>
      <c r="F23" s="535">
        <v>0.1713436951193559</v>
      </c>
      <c r="G23" s="536">
        <v>0.17163633617805929</v>
      </c>
      <c r="H23" s="653"/>
      <c r="I23" s="653"/>
      <c r="J23" s="653"/>
      <c r="K23" s="653"/>
      <c r="L23" s="653"/>
    </row>
    <row r="24" spans="1:12">
      <c r="A24" s="10"/>
      <c r="B24" s="141" t="s">
        <v>88</v>
      </c>
      <c r="C24" s="537"/>
      <c r="D24" s="537"/>
      <c r="E24" s="537"/>
      <c r="F24" s="537"/>
      <c r="G24" s="538"/>
      <c r="H24" s="653"/>
      <c r="I24" s="653"/>
      <c r="J24" s="653"/>
      <c r="K24" s="653"/>
      <c r="L24" s="653"/>
    </row>
    <row r="25" spans="1:12" ht="15" customHeight="1">
      <c r="A25" s="327">
        <v>14</v>
      </c>
      <c r="B25" s="11" t="s">
        <v>87</v>
      </c>
      <c r="C25" s="539">
        <v>6.9725225821018658E-2</v>
      </c>
      <c r="D25" s="540">
        <v>6.9214358124663491E-2</v>
      </c>
      <c r="E25" s="540">
        <v>6.9146920518058083E-2</v>
      </c>
      <c r="F25" s="540">
        <v>6.9183975767834041E-2</v>
      </c>
      <c r="G25" s="541">
        <v>6.8637984105944322E-2</v>
      </c>
      <c r="H25" s="653"/>
      <c r="I25" s="653"/>
      <c r="J25" s="653"/>
      <c r="K25" s="653"/>
      <c r="L25" s="653"/>
    </row>
    <row r="26" spans="1:12">
      <c r="A26" s="327">
        <v>15</v>
      </c>
      <c r="B26" s="11" t="s">
        <v>86</v>
      </c>
      <c r="C26" s="539">
        <v>2.9058506002081149E-2</v>
      </c>
      <c r="D26" s="540">
        <v>2.7723558864994533E-2</v>
      </c>
      <c r="E26" s="540">
        <v>2.4156529995658309E-2</v>
      </c>
      <c r="F26" s="540">
        <v>2.3519104563282073E-2</v>
      </c>
      <c r="G26" s="541">
        <v>2.2862436515609732E-2</v>
      </c>
      <c r="H26" s="653"/>
      <c r="I26" s="653"/>
      <c r="J26" s="653"/>
      <c r="K26" s="653"/>
      <c r="L26" s="653"/>
    </row>
    <row r="27" spans="1:12">
      <c r="A27" s="327">
        <v>16</v>
      </c>
      <c r="B27" s="11" t="s">
        <v>85</v>
      </c>
      <c r="C27" s="539">
        <v>3.1859152249020806E-2</v>
      </c>
      <c r="D27" s="540">
        <v>3.218385732535136E-2</v>
      </c>
      <c r="E27" s="540">
        <v>4.6673281609437151E-2</v>
      </c>
      <c r="F27" s="540">
        <v>4.7251028695005713E-2</v>
      </c>
      <c r="G27" s="541">
        <v>4.8127364469636974E-2</v>
      </c>
      <c r="H27" s="653"/>
      <c r="I27" s="653"/>
      <c r="J27" s="653"/>
      <c r="K27" s="653"/>
      <c r="L27" s="653"/>
    </row>
    <row r="28" spans="1:12">
      <c r="A28" s="327">
        <v>17</v>
      </c>
      <c r="B28" s="11" t="s">
        <v>84</v>
      </c>
      <c r="C28" s="539">
        <v>4.0666719818937505E-2</v>
      </c>
      <c r="D28" s="540">
        <v>4.1490799259668969E-2</v>
      </c>
      <c r="E28" s="540">
        <v>4.4990390522399754E-2</v>
      </c>
      <c r="F28" s="540">
        <v>4.5664871204551975E-2</v>
      </c>
      <c r="G28" s="541">
        <v>4.5775547590334587E-2</v>
      </c>
      <c r="H28" s="653"/>
      <c r="I28" s="653"/>
      <c r="J28" s="653"/>
      <c r="K28" s="653"/>
      <c r="L28" s="653"/>
    </row>
    <row r="29" spans="1:12">
      <c r="A29" s="327">
        <v>18</v>
      </c>
      <c r="B29" s="11" t="s">
        <v>166</v>
      </c>
      <c r="C29" s="539">
        <v>1.9684728763202222E-2</v>
      </c>
      <c r="D29" s="540">
        <v>2.4629642449946445E-2</v>
      </c>
      <c r="E29" s="540">
        <v>2.5744294582123399E-2</v>
      </c>
      <c r="F29" s="540">
        <v>3.0842540785519474E-2</v>
      </c>
      <c r="G29" s="541">
        <v>3.140103397167647E-2</v>
      </c>
      <c r="H29" s="653"/>
      <c r="I29" s="653"/>
      <c r="J29" s="653"/>
      <c r="K29" s="653"/>
      <c r="L29" s="653"/>
    </row>
    <row r="30" spans="1:12">
      <c r="A30" s="327">
        <v>19</v>
      </c>
      <c r="B30" s="11" t="s">
        <v>167</v>
      </c>
      <c r="C30" s="539">
        <v>0.11730783511639671</v>
      </c>
      <c r="D30" s="540">
        <v>0.14655796969095089</v>
      </c>
      <c r="E30" s="540">
        <v>0.14702591346427371</v>
      </c>
      <c r="F30" s="540">
        <v>0.17357444243253081</v>
      </c>
      <c r="G30" s="541">
        <v>0.17507682042882444</v>
      </c>
      <c r="H30" s="653"/>
      <c r="I30" s="653"/>
      <c r="J30" s="653"/>
      <c r="K30" s="653"/>
      <c r="L30" s="653"/>
    </row>
    <row r="31" spans="1:12">
      <c r="A31" s="10"/>
      <c r="B31" s="141" t="s">
        <v>229</v>
      </c>
      <c r="C31" s="537"/>
      <c r="D31" s="537"/>
      <c r="E31" s="537"/>
      <c r="F31" s="537"/>
      <c r="G31" s="538"/>
      <c r="H31" s="653"/>
      <c r="I31" s="653"/>
      <c r="J31" s="653"/>
      <c r="K31" s="653"/>
      <c r="L31" s="653"/>
    </row>
    <row r="32" spans="1:12">
      <c r="A32" s="327">
        <v>20</v>
      </c>
      <c r="B32" s="11" t="s">
        <v>83</v>
      </c>
      <c r="C32" s="539">
        <v>2.9819012778367675E-2</v>
      </c>
      <c r="D32" s="540">
        <v>2.8043174962515783E-2</v>
      </c>
      <c r="E32" s="540">
        <v>3.1465534264227504E-2</v>
      </c>
      <c r="F32" s="540">
        <v>2.7169635141406967E-2</v>
      </c>
      <c r="G32" s="541">
        <v>2.9156245298270617E-2</v>
      </c>
      <c r="H32" s="653"/>
      <c r="I32" s="653"/>
      <c r="J32" s="653"/>
      <c r="K32" s="653"/>
      <c r="L32" s="653"/>
    </row>
    <row r="33" spans="1:12" ht="15" customHeight="1">
      <c r="A33" s="327">
        <v>21</v>
      </c>
      <c r="B33" s="11" t="s">
        <v>709</v>
      </c>
      <c r="C33" s="539">
        <v>2.2362859637434139E-2</v>
      </c>
      <c r="D33" s="540">
        <v>2.2782750873374724E-2</v>
      </c>
      <c r="E33" s="540">
        <v>2.445448948004602E-2</v>
      </c>
      <c r="F33" s="540">
        <v>2.2454660299243326E-2</v>
      </c>
      <c r="G33" s="541">
        <v>2.3159556899518194E-2</v>
      </c>
      <c r="H33" s="653"/>
      <c r="I33" s="653"/>
      <c r="J33" s="653"/>
      <c r="K33" s="653"/>
      <c r="L33" s="653"/>
    </row>
    <row r="34" spans="1:12">
      <c r="A34" s="327">
        <v>22</v>
      </c>
      <c r="B34" s="11" t="s">
        <v>82</v>
      </c>
      <c r="C34" s="539">
        <v>0.67440968935586365</v>
      </c>
      <c r="D34" s="540">
        <v>0.68427635643226647</v>
      </c>
      <c r="E34" s="540">
        <v>0.69807568477183235</v>
      </c>
      <c r="F34" s="540">
        <v>0.68327507747242855</v>
      </c>
      <c r="G34" s="541">
        <v>0.69502880331460082</v>
      </c>
      <c r="H34" s="653"/>
      <c r="I34" s="653"/>
      <c r="J34" s="653"/>
      <c r="K34" s="653"/>
      <c r="L34" s="653"/>
    </row>
    <row r="35" spans="1:12" ht="15" customHeight="1">
      <c r="A35" s="327">
        <v>23</v>
      </c>
      <c r="B35" s="11" t="s">
        <v>81</v>
      </c>
      <c r="C35" s="539">
        <v>0.62735970875986913</v>
      </c>
      <c r="D35" s="540">
        <v>0.6211213516645554</v>
      </c>
      <c r="E35" s="540">
        <v>0.62082725127850613</v>
      </c>
      <c r="F35" s="540">
        <v>0.63193808414608676</v>
      </c>
      <c r="G35" s="541">
        <v>0.64001178093249167</v>
      </c>
      <c r="H35" s="653"/>
      <c r="I35" s="653"/>
      <c r="J35" s="653"/>
      <c r="K35" s="653"/>
      <c r="L35" s="653"/>
    </row>
    <row r="36" spans="1:12">
      <c r="A36" s="327">
        <v>24</v>
      </c>
      <c r="B36" s="11" t="s">
        <v>80</v>
      </c>
      <c r="C36" s="539">
        <v>0.10703605021892224</v>
      </c>
      <c r="D36" s="540">
        <v>6.5592736608521565E-2</v>
      </c>
      <c r="E36" s="540">
        <v>3.5671695774088227E-2</v>
      </c>
      <c r="F36" s="540">
        <v>-4.3586346145689193E-3</v>
      </c>
      <c r="G36" s="541">
        <v>-1.8573562230968888E-2</v>
      </c>
      <c r="H36" s="653"/>
      <c r="I36" s="653"/>
      <c r="J36" s="653"/>
      <c r="K36" s="653"/>
      <c r="L36" s="653"/>
    </row>
    <row r="37" spans="1:12" ht="15" customHeight="1">
      <c r="A37" s="10"/>
      <c r="B37" s="141" t="s">
        <v>230</v>
      </c>
      <c r="C37" s="537"/>
      <c r="D37" s="537"/>
      <c r="E37" s="537"/>
      <c r="F37" s="537"/>
      <c r="G37" s="538"/>
      <c r="H37" s="653"/>
      <c r="I37" s="653"/>
      <c r="J37" s="653"/>
      <c r="K37" s="653"/>
      <c r="L37" s="653"/>
    </row>
    <row r="38" spans="1:12" ht="15" customHeight="1">
      <c r="A38" s="327">
        <v>25</v>
      </c>
      <c r="B38" s="11" t="s">
        <v>79</v>
      </c>
      <c r="C38" s="534">
        <v>0.27662304685690892</v>
      </c>
      <c r="D38" s="542">
        <v>0.30594756265946521</v>
      </c>
      <c r="E38" s="542">
        <v>0.31488130959197752</v>
      </c>
      <c r="F38" s="542">
        <v>0.31575356486332257</v>
      </c>
      <c r="G38" s="543">
        <v>0.31209190939307657</v>
      </c>
      <c r="H38" s="653"/>
      <c r="I38" s="653"/>
      <c r="J38" s="653"/>
      <c r="K38" s="653"/>
      <c r="L38" s="653"/>
    </row>
    <row r="39" spans="1:12" ht="15" customHeight="1">
      <c r="A39" s="327">
        <v>26</v>
      </c>
      <c r="B39" s="11" t="s">
        <v>78</v>
      </c>
      <c r="C39" s="534">
        <v>0.74945128187848487</v>
      </c>
      <c r="D39" s="542">
        <v>0.74745487672270083</v>
      </c>
      <c r="E39" s="542">
        <v>0.74817474367060344</v>
      </c>
      <c r="F39" s="542">
        <v>0.76128144222776595</v>
      </c>
      <c r="G39" s="543">
        <v>0.77793795573371038</v>
      </c>
      <c r="H39" s="653"/>
      <c r="I39" s="653"/>
      <c r="J39" s="653"/>
      <c r="K39" s="653"/>
      <c r="L39" s="653"/>
    </row>
    <row r="40" spans="1:12" ht="15" customHeight="1">
      <c r="A40" s="327">
        <v>27</v>
      </c>
      <c r="B40" s="11" t="s">
        <v>77</v>
      </c>
      <c r="C40" s="534">
        <v>0.38943108419361061</v>
      </c>
      <c r="D40" s="542">
        <v>0.36822471873603341</v>
      </c>
      <c r="E40" s="542">
        <v>0.40416596945710787</v>
      </c>
      <c r="F40" s="542">
        <v>0.40840042549288175</v>
      </c>
      <c r="G40" s="543">
        <v>0.37595177997486096</v>
      </c>
      <c r="H40" s="653"/>
      <c r="I40" s="653"/>
      <c r="J40" s="653"/>
      <c r="K40" s="653"/>
      <c r="L40" s="653"/>
    </row>
    <row r="41" spans="1:12" ht="15" customHeight="1">
      <c r="A41" s="328"/>
      <c r="B41" s="141" t="s">
        <v>271</v>
      </c>
      <c r="C41" s="325"/>
      <c r="D41" s="325"/>
      <c r="E41" s="325"/>
      <c r="F41" s="325"/>
      <c r="G41" s="326"/>
      <c r="H41" s="653"/>
      <c r="I41" s="653"/>
      <c r="J41" s="653"/>
      <c r="K41" s="653"/>
      <c r="L41" s="653"/>
    </row>
    <row r="42" spans="1:12">
      <c r="A42" s="327">
        <v>28</v>
      </c>
      <c r="B42" s="11" t="s">
        <v>254</v>
      </c>
      <c r="C42" s="15">
        <v>463139759.03000003</v>
      </c>
      <c r="D42" s="16">
        <v>556792245.74498093</v>
      </c>
      <c r="E42" s="16">
        <v>562635920.89750004</v>
      </c>
      <c r="F42" s="16">
        <v>528274924.461371</v>
      </c>
      <c r="G42" s="17">
        <v>526833372.49870002</v>
      </c>
      <c r="H42" s="653"/>
      <c r="I42" s="653"/>
      <c r="J42" s="653"/>
      <c r="K42" s="653"/>
      <c r="L42" s="653"/>
    </row>
    <row r="43" spans="1:12" ht="15" customHeight="1">
      <c r="A43" s="327">
        <v>29</v>
      </c>
      <c r="B43" s="11" t="s">
        <v>266</v>
      </c>
      <c r="C43" s="15">
        <v>322246428.53574556</v>
      </c>
      <c r="D43" s="16">
        <v>306316613.22774899</v>
      </c>
      <c r="E43" s="16">
        <v>296248908.39557755</v>
      </c>
      <c r="F43" s="16">
        <v>269669183.03660256</v>
      </c>
      <c r="G43" s="17">
        <v>268973058.60497099</v>
      </c>
      <c r="H43" s="653"/>
      <c r="I43" s="653"/>
      <c r="J43" s="653"/>
      <c r="K43" s="653"/>
      <c r="L43" s="653"/>
    </row>
    <row r="44" spans="1:12" ht="15" customHeight="1">
      <c r="A44" s="364">
        <v>30</v>
      </c>
      <c r="B44" s="365" t="s">
        <v>255</v>
      </c>
      <c r="C44" s="544">
        <v>1.4372223181323038</v>
      </c>
      <c r="D44" s="545">
        <v>1.8177017559638569</v>
      </c>
      <c r="E44" s="545">
        <v>1.8991999799918897</v>
      </c>
      <c r="F44" s="545">
        <v>1.9589740233301614</v>
      </c>
      <c r="G44" s="546">
        <v>1.958684543467371</v>
      </c>
      <c r="H44" s="653"/>
      <c r="I44" s="653"/>
      <c r="J44" s="653"/>
      <c r="K44" s="653"/>
      <c r="L44" s="653"/>
    </row>
    <row r="45" spans="1:12" ht="15" customHeight="1">
      <c r="A45" s="364"/>
      <c r="B45" s="141" t="s">
        <v>372</v>
      </c>
      <c r="C45" s="366"/>
      <c r="D45" s="367"/>
      <c r="E45" s="367"/>
      <c r="F45" s="367"/>
      <c r="G45" s="368"/>
      <c r="H45" s="653"/>
      <c r="I45" s="653"/>
      <c r="J45" s="653"/>
      <c r="K45" s="653"/>
      <c r="L45" s="653"/>
    </row>
    <row r="46" spans="1:12" ht="15" customHeight="1">
      <c r="A46" s="364">
        <v>31</v>
      </c>
      <c r="B46" s="365" t="s">
        <v>379</v>
      </c>
      <c r="C46" s="366">
        <v>1469269530.3723035</v>
      </c>
      <c r="D46" s="367">
        <v>1413007453.9242656</v>
      </c>
      <c r="E46" s="367">
        <v>1375445188.4344397</v>
      </c>
      <c r="F46" s="367">
        <v>1326873255.0597618</v>
      </c>
      <c r="G46" s="368">
        <v>1339350668.6287146</v>
      </c>
      <c r="H46" s="653"/>
      <c r="I46" s="653"/>
      <c r="J46" s="653"/>
      <c r="K46" s="653"/>
      <c r="L46" s="653"/>
    </row>
    <row r="47" spans="1:12" ht="15" customHeight="1">
      <c r="A47" s="364">
        <v>32</v>
      </c>
      <c r="B47" s="365" t="s">
        <v>394</v>
      </c>
      <c r="C47" s="366">
        <v>1006596768.5895195</v>
      </c>
      <c r="D47" s="367">
        <v>940092073.70785427</v>
      </c>
      <c r="E47" s="367">
        <v>905676691.55636537</v>
      </c>
      <c r="F47" s="367">
        <v>863691594.62303758</v>
      </c>
      <c r="G47" s="368">
        <v>882093818.73078132</v>
      </c>
      <c r="H47" s="653"/>
      <c r="I47" s="653"/>
      <c r="J47" s="653"/>
      <c r="K47" s="653"/>
      <c r="L47" s="653"/>
    </row>
    <row r="48" spans="1:12" ht="15" thickBot="1">
      <c r="A48" s="329">
        <v>33</v>
      </c>
      <c r="B48" s="143" t="s">
        <v>412</v>
      </c>
      <c r="C48" s="547">
        <v>1.4596406189849964</v>
      </c>
      <c r="D48" s="548">
        <v>1.5030521939741148</v>
      </c>
      <c r="E48" s="548">
        <v>1.5186933717713302</v>
      </c>
      <c r="F48" s="548">
        <v>1.5362813107367128</v>
      </c>
      <c r="G48" s="549">
        <v>1.518376662650087</v>
      </c>
      <c r="H48" s="653"/>
      <c r="I48" s="653"/>
      <c r="J48" s="653"/>
      <c r="K48" s="653"/>
      <c r="L48" s="653"/>
    </row>
    <row r="49" spans="1:2">
      <c r="A49" s="18"/>
    </row>
    <row r="50" spans="1:2" ht="38.25">
      <c r="B50" s="201" t="s">
        <v>706</v>
      </c>
    </row>
    <row r="51" spans="1:2" ht="51">
      <c r="B51" s="201" t="s">
        <v>270</v>
      </c>
    </row>
    <row r="53" spans="1:2">
      <c r="B53" s="200"/>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40"/>
  <sheetViews>
    <sheetView showGridLines="0" zoomScaleNormal="100" workbookViewId="0">
      <selection activeCell="C25" sqref="C25"/>
    </sheetView>
  </sheetViews>
  <sheetFormatPr defaultColWidth="9.140625" defaultRowHeight="15"/>
  <cols>
    <col min="1" max="1" width="11.85546875" style="371" bestFit="1" customWidth="1"/>
    <col min="2" max="2" width="105.140625" style="371" bestFit="1" customWidth="1"/>
    <col min="3" max="4" width="15.28515625" style="371" bestFit="1" customWidth="1"/>
    <col min="5" max="5" width="17.5703125" style="371" bestFit="1" customWidth="1"/>
    <col min="6" max="6" width="15.28515625" style="371" bestFit="1" customWidth="1"/>
    <col min="7" max="7" width="16.7109375" style="371" bestFit="1" customWidth="1"/>
    <col min="8" max="8" width="14.28515625" style="371" bestFit="1" customWidth="1"/>
    <col min="9" max="16384" width="9.140625" style="371"/>
  </cols>
  <sheetData>
    <row r="1" spans="1:8">
      <c r="A1" s="369" t="s">
        <v>30</v>
      </c>
      <c r="B1" s="452" t="str">
        <f>'Info '!C2</f>
        <v>JSC ProCredit Bank</v>
      </c>
    </row>
    <row r="2" spans="1:8">
      <c r="A2" s="369" t="s">
        <v>31</v>
      </c>
      <c r="B2" s="451">
        <f>'1. key ratios '!B2</f>
        <v>45473</v>
      </c>
    </row>
    <row r="3" spans="1:8">
      <c r="A3" s="370" t="s">
        <v>415</v>
      </c>
    </row>
    <row r="5" spans="1:8" ht="12" customHeight="1">
      <c r="A5" s="728" t="s">
        <v>416</v>
      </c>
      <c r="B5" s="729"/>
      <c r="C5" s="734" t="s">
        <v>417</v>
      </c>
      <c r="D5" s="735"/>
      <c r="E5" s="735"/>
      <c r="F5" s="735"/>
      <c r="G5" s="735"/>
      <c r="H5" s="736"/>
    </row>
    <row r="6" spans="1:8">
      <c r="A6" s="730"/>
      <c r="B6" s="731"/>
      <c r="C6" s="737"/>
      <c r="D6" s="738"/>
      <c r="E6" s="738"/>
      <c r="F6" s="738"/>
      <c r="G6" s="738"/>
      <c r="H6" s="739"/>
    </row>
    <row r="7" spans="1:8">
      <c r="A7" s="732"/>
      <c r="B7" s="733"/>
      <c r="C7" s="450" t="s">
        <v>418</v>
      </c>
      <c r="D7" s="450" t="s">
        <v>419</v>
      </c>
      <c r="E7" s="450" t="s">
        <v>420</v>
      </c>
      <c r="F7" s="450" t="s">
        <v>421</v>
      </c>
      <c r="G7" s="450" t="s">
        <v>422</v>
      </c>
      <c r="H7" s="450" t="s">
        <v>64</v>
      </c>
    </row>
    <row r="8" spans="1:8">
      <c r="A8" s="446">
        <v>1</v>
      </c>
      <c r="B8" s="445" t="s">
        <v>51</v>
      </c>
      <c r="C8" s="612">
        <v>204997551.25739998</v>
      </c>
      <c r="D8" s="612">
        <v>93891769.11999999</v>
      </c>
      <c r="E8" s="612">
        <v>22354482.130000003</v>
      </c>
      <c r="F8" s="612"/>
      <c r="G8" s="612"/>
      <c r="H8" s="612">
        <v>321243802.50739998</v>
      </c>
    </row>
    <row r="9" spans="1:8">
      <c r="A9" s="446">
        <v>2</v>
      </c>
      <c r="B9" s="445" t="s">
        <v>52</v>
      </c>
      <c r="C9" s="612"/>
      <c r="D9" s="612"/>
      <c r="E9" s="612"/>
      <c r="F9" s="612"/>
      <c r="G9" s="612"/>
      <c r="H9" s="612">
        <v>0</v>
      </c>
    </row>
    <row r="10" spans="1:8">
      <c r="A10" s="446">
        <v>3</v>
      </c>
      <c r="B10" s="445" t="s">
        <v>164</v>
      </c>
      <c r="C10" s="612"/>
      <c r="D10" s="612"/>
      <c r="E10" s="612"/>
      <c r="F10" s="612"/>
      <c r="G10" s="612"/>
      <c r="H10" s="612">
        <v>0</v>
      </c>
    </row>
    <row r="11" spans="1:8">
      <c r="A11" s="446">
        <v>4</v>
      </c>
      <c r="B11" s="445" t="s">
        <v>53</v>
      </c>
      <c r="C11" s="612"/>
      <c r="D11" s="612"/>
      <c r="E11" s="612"/>
      <c r="F11" s="612"/>
      <c r="G11" s="612"/>
      <c r="H11" s="612">
        <v>0</v>
      </c>
    </row>
    <row r="12" spans="1:8">
      <c r="A12" s="446">
        <v>5</v>
      </c>
      <c r="B12" s="445" t="s">
        <v>54</v>
      </c>
      <c r="C12" s="612"/>
      <c r="D12" s="612"/>
      <c r="E12" s="612"/>
      <c r="F12" s="612"/>
      <c r="G12" s="612"/>
      <c r="H12" s="612">
        <v>0</v>
      </c>
    </row>
    <row r="13" spans="1:8">
      <c r="A13" s="446">
        <v>6</v>
      </c>
      <c r="B13" s="445" t="s">
        <v>55</v>
      </c>
      <c r="C13" s="612">
        <v>102525542.06860001</v>
      </c>
      <c r="D13" s="612">
        <v>50175545.229999997</v>
      </c>
      <c r="E13" s="612">
        <v>0</v>
      </c>
      <c r="F13" s="612"/>
      <c r="G13" s="612">
        <v>1677656.0888</v>
      </c>
      <c r="H13" s="612">
        <v>154378743.38740003</v>
      </c>
    </row>
    <row r="14" spans="1:8">
      <c r="A14" s="446">
        <v>7</v>
      </c>
      <c r="B14" s="445" t="s">
        <v>56</v>
      </c>
      <c r="C14" s="612">
        <v>0</v>
      </c>
      <c r="D14" s="612">
        <v>244601418.99489999</v>
      </c>
      <c r="E14" s="612">
        <v>265456234.2464</v>
      </c>
      <c r="F14" s="612">
        <v>384185391.23180002</v>
      </c>
      <c r="G14" s="612">
        <v>582161.94400000002</v>
      </c>
      <c r="H14" s="612">
        <v>894825206.41709995</v>
      </c>
    </row>
    <row r="15" spans="1:8">
      <c r="A15" s="446">
        <v>8</v>
      </c>
      <c r="B15" s="447" t="s">
        <v>57</v>
      </c>
      <c r="C15" s="612">
        <v>0</v>
      </c>
      <c r="D15" s="612">
        <v>59553184.849699996</v>
      </c>
      <c r="E15" s="612">
        <v>110698525.33970007</v>
      </c>
      <c r="F15" s="612">
        <v>144394189.71070001</v>
      </c>
      <c r="G15" s="612">
        <v>181281.3475</v>
      </c>
      <c r="H15" s="612">
        <v>314827181.24760014</v>
      </c>
    </row>
    <row r="16" spans="1:8">
      <c r="A16" s="446">
        <v>9</v>
      </c>
      <c r="B16" s="445" t="s">
        <v>58</v>
      </c>
      <c r="C16" s="612">
        <v>0</v>
      </c>
      <c r="D16" s="612">
        <v>17959250.852299999</v>
      </c>
      <c r="E16" s="612">
        <v>30764385.844700001</v>
      </c>
      <c r="F16" s="612">
        <v>37912224.858499996</v>
      </c>
      <c r="G16" s="612">
        <v>1099.49</v>
      </c>
      <c r="H16" s="612">
        <v>86636961.045499995</v>
      </c>
    </row>
    <row r="17" spans="1:8">
      <c r="A17" s="446">
        <v>10</v>
      </c>
      <c r="B17" s="449" t="s">
        <v>430</v>
      </c>
      <c r="C17" s="612">
        <v>0</v>
      </c>
      <c r="D17" s="612">
        <v>4519329.3602</v>
      </c>
      <c r="E17" s="612">
        <v>4370408.0662000002</v>
      </c>
      <c r="F17" s="612">
        <v>1416785.7571</v>
      </c>
      <c r="G17" s="612">
        <v>745406.04949999996</v>
      </c>
      <c r="H17" s="612">
        <v>11051929.232999999</v>
      </c>
    </row>
    <row r="18" spans="1:8">
      <c r="A18" s="446">
        <v>11</v>
      </c>
      <c r="B18" s="445" t="s">
        <v>60</v>
      </c>
      <c r="C18" s="612"/>
      <c r="D18" s="612"/>
      <c r="E18" s="612"/>
      <c r="F18" s="612"/>
      <c r="G18" s="612">
        <v>4202548.95</v>
      </c>
      <c r="H18" s="612">
        <v>4202548.95</v>
      </c>
    </row>
    <row r="19" spans="1:8">
      <c r="A19" s="446">
        <v>12</v>
      </c>
      <c r="B19" s="445" t="s">
        <v>61</v>
      </c>
      <c r="C19" s="612"/>
      <c r="D19" s="612"/>
      <c r="E19" s="612"/>
      <c r="F19" s="612"/>
      <c r="G19" s="612"/>
      <c r="H19" s="612">
        <v>0</v>
      </c>
    </row>
    <row r="20" spans="1:8">
      <c r="A20" s="448">
        <v>13</v>
      </c>
      <c r="B20" s="447" t="s">
        <v>144</v>
      </c>
      <c r="C20" s="612"/>
      <c r="D20" s="612"/>
      <c r="E20" s="612"/>
      <c r="F20" s="612"/>
      <c r="G20" s="612"/>
      <c r="H20" s="612">
        <v>0</v>
      </c>
    </row>
    <row r="21" spans="1:8">
      <c r="A21" s="446">
        <v>14</v>
      </c>
      <c r="B21" s="445" t="s">
        <v>63</v>
      </c>
      <c r="C21" s="612">
        <v>51450878.255999997</v>
      </c>
      <c r="D21" s="612">
        <v>556386.94938047626</v>
      </c>
      <c r="E21" s="612">
        <v>16410.67543252006</v>
      </c>
      <c r="F21" s="612"/>
      <c r="G21" s="612">
        <v>53895880.714790143</v>
      </c>
      <c r="H21" s="612">
        <v>105919556.59560314</v>
      </c>
    </row>
    <row r="22" spans="1:8">
      <c r="A22" s="444">
        <v>15</v>
      </c>
      <c r="B22" s="443" t="s">
        <v>64</v>
      </c>
      <c r="C22" s="612">
        <v>358973971.58199996</v>
      </c>
      <c r="D22" s="612">
        <v>466737555.99628043</v>
      </c>
      <c r="E22" s="612">
        <v>429290038.23623258</v>
      </c>
      <c r="F22" s="612">
        <v>566491805.801</v>
      </c>
      <c r="G22" s="612">
        <v>60540628.535090148</v>
      </c>
      <c r="H22" s="612">
        <v>1882034000.1506031</v>
      </c>
    </row>
    <row r="26" spans="1:8" ht="30">
      <c r="B26" s="374" t="s">
        <v>517</v>
      </c>
      <c r="C26" s="661"/>
      <c r="D26" s="661"/>
      <c r="E26" s="661"/>
      <c r="F26" s="661"/>
      <c r="G26" s="661"/>
      <c r="H26" s="661"/>
    </row>
    <row r="27" spans="1:8">
      <c r="C27" s="661"/>
      <c r="D27" s="661"/>
      <c r="E27" s="661"/>
      <c r="F27" s="661"/>
      <c r="G27" s="661"/>
      <c r="H27" s="661"/>
    </row>
    <row r="28" spans="1:8">
      <c r="C28" s="661"/>
      <c r="D28" s="661"/>
      <c r="E28" s="661"/>
      <c r="F28" s="661"/>
      <c r="G28" s="661"/>
      <c r="H28" s="661"/>
    </row>
    <row r="29" spans="1:8">
      <c r="C29" s="661"/>
      <c r="D29" s="661"/>
      <c r="E29" s="661"/>
      <c r="F29" s="661"/>
      <c r="G29" s="661"/>
      <c r="H29" s="661"/>
    </row>
    <row r="30" spans="1:8">
      <c r="C30" s="661"/>
      <c r="D30" s="661"/>
      <c r="E30" s="661"/>
      <c r="F30" s="661"/>
      <c r="G30" s="661"/>
      <c r="H30" s="661"/>
    </row>
    <row r="31" spans="1:8">
      <c r="C31" s="661"/>
      <c r="D31" s="661"/>
      <c r="E31" s="661"/>
      <c r="F31" s="661"/>
      <c r="G31" s="661"/>
      <c r="H31" s="661"/>
    </row>
    <row r="32" spans="1:8">
      <c r="C32" s="661"/>
      <c r="D32" s="661"/>
      <c r="E32" s="661"/>
      <c r="F32" s="661"/>
      <c r="G32" s="661"/>
      <c r="H32" s="661"/>
    </row>
    <row r="33" spans="3:8">
      <c r="C33" s="661"/>
      <c r="D33" s="661"/>
      <c r="E33" s="661"/>
      <c r="F33" s="661"/>
      <c r="G33" s="661"/>
      <c r="H33" s="661"/>
    </row>
    <row r="34" spans="3:8">
      <c r="C34" s="661"/>
      <c r="D34" s="661"/>
      <c r="E34" s="661"/>
      <c r="F34" s="661"/>
      <c r="G34" s="661"/>
      <c r="H34" s="661"/>
    </row>
    <row r="35" spans="3:8">
      <c r="C35" s="661"/>
      <c r="D35" s="661"/>
      <c r="E35" s="661"/>
      <c r="F35" s="661"/>
      <c r="G35" s="661"/>
      <c r="H35" s="661"/>
    </row>
    <row r="36" spans="3:8">
      <c r="C36" s="661"/>
      <c r="D36" s="661"/>
      <c r="E36" s="661"/>
      <c r="F36" s="661"/>
      <c r="G36" s="661"/>
      <c r="H36" s="661"/>
    </row>
    <row r="37" spans="3:8">
      <c r="C37" s="661"/>
      <c r="D37" s="661"/>
      <c r="E37" s="661"/>
      <c r="F37" s="661"/>
      <c r="G37" s="661"/>
      <c r="H37" s="661"/>
    </row>
    <row r="38" spans="3:8">
      <c r="C38" s="661"/>
      <c r="D38" s="661"/>
      <c r="E38" s="661"/>
      <c r="F38" s="661"/>
      <c r="G38" s="661"/>
      <c r="H38" s="661"/>
    </row>
    <row r="39" spans="3:8">
      <c r="C39" s="661"/>
      <c r="D39" s="661"/>
      <c r="E39" s="661"/>
      <c r="F39" s="661"/>
      <c r="G39" s="661"/>
      <c r="H39" s="661"/>
    </row>
    <row r="40" spans="3:8">
      <c r="C40" s="661"/>
      <c r="D40" s="661"/>
      <c r="E40" s="661"/>
      <c r="F40" s="661"/>
      <c r="G40" s="661"/>
      <c r="H40" s="661"/>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2"/>
  <sheetViews>
    <sheetView showGridLines="0" zoomScaleNormal="100" workbookViewId="0">
      <selection activeCell="B32" sqref="B32"/>
    </sheetView>
  </sheetViews>
  <sheetFormatPr defaultColWidth="9.140625" defaultRowHeight="15"/>
  <cols>
    <col min="1" max="1" width="11.85546875" style="453" bestFit="1" customWidth="1"/>
    <col min="2" max="2" width="86.85546875" style="371" customWidth="1"/>
    <col min="3" max="4" width="31.5703125" style="371" customWidth="1"/>
    <col min="5" max="5" width="17.7109375" style="371" customWidth="1"/>
    <col min="6" max="6" width="18" style="371" customWidth="1"/>
    <col min="7" max="7" width="20.7109375" style="371" customWidth="1"/>
    <col min="8" max="8" width="15.5703125" style="371" customWidth="1"/>
    <col min="9" max="16384" width="9.140625" style="371"/>
  </cols>
  <sheetData>
    <row r="1" spans="1:8">
      <c r="A1" s="369" t="s">
        <v>30</v>
      </c>
      <c r="B1" s="452" t="str">
        <f>'Info '!C2</f>
        <v>JSC ProCredit Bank</v>
      </c>
      <c r="C1" s="465"/>
      <c r="D1" s="465"/>
      <c r="E1" s="465"/>
      <c r="F1" s="465"/>
      <c r="G1" s="465"/>
      <c r="H1" s="465"/>
    </row>
    <row r="2" spans="1:8">
      <c r="A2" s="369" t="s">
        <v>31</v>
      </c>
      <c r="B2" s="451">
        <f>'1. key ratios '!B2</f>
        <v>45473</v>
      </c>
      <c r="C2" s="465"/>
      <c r="D2" s="465"/>
      <c r="E2" s="465"/>
      <c r="F2" s="465"/>
      <c r="G2" s="465"/>
      <c r="H2" s="465"/>
    </row>
    <row r="3" spans="1:8">
      <c r="A3" s="370" t="s">
        <v>423</v>
      </c>
      <c r="B3" s="465"/>
      <c r="C3" s="465"/>
      <c r="D3" s="465"/>
      <c r="E3" s="465"/>
      <c r="F3" s="465"/>
      <c r="G3" s="465"/>
      <c r="H3" s="465"/>
    </row>
    <row r="4" spans="1:8">
      <c r="A4" s="466"/>
      <c r="B4" s="465"/>
      <c r="C4" s="464" t="s">
        <v>0</v>
      </c>
      <c r="D4" s="464" t="s">
        <v>1</v>
      </c>
      <c r="E4" s="464" t="s">
        <v>2</v>
      </c>
      <c r="F4" s="464" t="s">
        <v>3</v>
      </c>
      <c r="G4" s="464" t="s">
        <v>4</v>
      </c>
      <c r="H4" s="464" t="s">
        <v>5</v>
      </c>
    </row>
    <row r="5" spans="1:8" ht="33.950000000000003" customHeight="1">
      <c r="A5" s="728" t="s">
        <v>424</v>
      </c>
      <c r="B5" s="729"/>
      <c r="C5" s="742" t="s">
        <v>425</v>
      </c>
      <c r="D5" s="742"/>
      <c r="E5" s="742" t="s">
        <v>662</v>
      </c>
      <c r="F5" s="740" t="s">
        <v>426</v>
      </c>
      <c r="G5" s="740" t="s">
        <v>427</v>
      </c>
      <c r="H5" s="462" t="s">
        <v>661</v>
      </c>
    </row>
    <row r="6" spans="1:8" ht="30">
      <c r="A6" s="732"/>
      <c r="B6" s="733"/>
      <c r="C6" s="463" t="s">
        <v>428</v>
      </c>
      <c r="D6" s="463" t="s">
        <v>429</v>
      </c>
      <c r="E6" s="742"/>
      <c r="F6" s="741"/>
      <c r="G6" s="741"/>
      <c r="H6" s="462" t="s">
        <v>660</v>
      </c>
    </row>
    <row r="7" spans="1:8">
      <c r="A7" s="460">
        <v>1</v>
      </c>
      <c r="B7" s="445" t="s">
        <v>51</v>
      </c>
      <c r="C7" s="613"/>
      <c r="D7" s="613">
        <v>321406581.33669996</v>
      </c>
      <c r="E7" s="613">
        <v>162778.51999999999</v>
      </c>
      <c r="F7" s="613"/>
      <c r="G7" s="613"/>
      <c r="H7" s="614">
        <f>C7+D7-E7-F7</f>
        <v>321243802.81669998</v>
      </c>
    </row>
    <row r="8" spans="1:8">
      <c r="A8" s="460">
        <v>2</v>
      </c>
      <c r="B8" s="445" t="s">
        <v>52</v>
      </c>
      <c r="C8" s="613"/>
      <c r="D8" s="613">
        <v>0</v>
      </c>
      <c r="E8" s="613">
        <v>0</v>
      </c>
      <c r="F8" s="613"/>
      <c r="G8" s="613"/>
      <c r="H8" s="614">
        <f t="shared" ref="H8:H20" si="0">C8+D8-E8-F8</f>
        <v>0</v>
      </c>
    </row>
    <row r="9" spans="1:8">
      <c r="A9" s="460">
        <v>3</v>
      </c>
      <c r="B9" s="445" t="s">
        <v>164</v>
      </c>
      <c r="C9" s="613"/>
      <c r="D9" s="613">
        <v>0</v>
      </c>
      <c r="E9" s="613">
        <v>0</v>
      </c>
      <c r="F9" s="613"/>
      <c r="G9" s="613"/>
      <c r="H9" s="614">
        <f t="shared" si="0"/>
        <v>0</v>
      </c>
    </row>
    <row r="10" spans="1:8">
      <c r="A10" s="460">
        <v>4</v>
      </c>
      <c r="B10" s="445" t="s">
        <v>53</v>
      </c>
      <c r="C10" s="613"/>
      <c r="D10" s="613">
        <v>0</v>
      </c>
      <c r="E10" s="613">
        <v>0</v>
      </c>
      <c r="F10" s="613"/>
      <c r="G10" s="613"/>
      <c r="H10" s="614">
        <f t="shared" si="0"/>
        <v>0</v>
      </c>
    </row>
    <row r="11" spans="1:8">
      <c r="A11" s="460">
        <v>5</v>
      </c>
      <c r="B11" s="445" t="s">
        <v>54</v>
      </c>
      <c r="C11" s="613"/>
      <c r="D11" s="613">
        <v>0</v>
      </c>
      <c r="E11" s="613">
        <v>0</v>
      </c>
      <c r="F11" s="613"/>
      <c r="G11" s="613"/>
      <c r="H11" s="614">
        <f t="shared" si="0"/>
        <v>0</v>
      </c>
    </row>
    <row r="12" spans="1:8">
      <c r="A12" s="460">
        <v>6</v>
      </c>
      <c r="B12" s="445" t="s">
        <v>55</v>
      </c>
      <c r="C12" s="613"/>
      <c r="D12" s="613">
        <v>154399975.26829997</v>
      </c>
      <c r="E12" s="613">
        <v>21231.88</v>
      </c>
      <c r="F12" s="613"/>
      <c r="G12" s="613"/>
      <c r="H12" s="614">
        <f t="shared" si="0"/>
        <v>154378743.38829997</v>
      </c>
    </row>
    <row r="13" spans="1:8">
      <c r="A13" s="460">
        <v>7</v>
      </c>
      <c r="B13" s="445" t="s">
        <v>56</v>
      </c>
      <c r="C13" s="613">
        <v>33884594.139256999</v>
      </c>
      <c r="D13" s="613">
        <v>884647970.40784502</v>
      </c>
      <c r="E13" s="613">
        <v>24186257.56363</v>
      </c>
      <c r="F13" s="613"/>
      <c r="G13" s="613">
        <v>2666664.7800000003</v>
      </c>
      <c r="H13" s="614">
        <f t="shared" si="0"/>
        <v>894346306.98347199</v>
      </c>
    </row>
    <row r="14" spans="1:8">
      <c r="A14" s="460">
        <v>8</v>
      </c>
      <c r="B14" s="447" t="s">
        <v>57</v>
      </c>
      <c r="C14" s="613">
        <v>4485483.6145559996</v>
      </c>
      <c r="D14" s="613">
        <v>315022311.92850506</v>
      </c>
      <c r="E14" s="613">
        <v>4211721.1667839987</v>
      </c>
      <c r="F14" s="613"/>
      <c r="G14" s="613">
        <v>0</v>
      </c>
      <c r="H14" s="614">
        <f t="shared" si="0"/>
        <v>315296074.37627709</v>
      </c>
    </row>
    <row r="15" spans="1:8">
      <c r="A15" s="460">
        <v>9</v>
      </c>
      <c r="B15" s="445" t="s">
        <v>58</v>
      </c>
      <c r="C15" s="613">
        <v>1661355.0477120001</v>
      </c>
      <c r="D15" s="613">
        <v>86590323.612124994</v>
      </c>
      <c r="E15" s="613">
        <v>1604711.619586</v>
      </c>
      <c r="F15" s="613"/>
      <c r="G15" s="613">
        <v>0</v>
      </c>
      <c r="H15" s="614">
        <f t="shared" si="0"/>
        <v>86646967.040250987</v>
      </c>
    </row>
    <row r="16" spans="1:8">
      <c r="A16" s="460">
        <v>10</v>
      </c>
      <c r="B16" s="449" t="s">
        <v>430</v>
      </c>
      <c r="C16" s="613">
        <v>27382615.500401001</v>
      </c>
      <c r="D16" s="613"/>
      <c r="E16" s="613">
        <v>16330686.267299999</v>
      </c>
      <c r="F16" s="613"/>
      <c r="G16" s="613"/>
      <c r="H16" s="614">
        <f t="shared" si="0"/>
        <v>11051929.233101003</v>
      </c>
    </row>
    <row r="17" spans="1:8">
      <c r="A17" s="460">
        <v>11</v>
      </c>
      <c r="B17" s="445" t="s">
        <v>60</v>
      </c>
      <c r="C17" s="613"/>
      <c r="D17" s="613">
        <v>4202548.95</v>
      </c>
      <c r="E17" s="613">
        <v>0</v>
      </c>
      <c r="F17" s="613"/>
      <c r="G17" s="613"/>
      <c r="H17" s="614">
        <f t="shared" si="0"/>
        <v>4202548.95</v>
      </c>
    </row>
    <row r="18" spans="1:8">
      <c r="A18" s="460">
        <v>12</v>
      </c>
      <c r="B18" s="445" t="s">
        <v>61</v>
      </c>
      <c r="C18" s="613"/>
      <c r="D18" s="613">
        <v>0</v>
      </c>
      <c r="E18" s="613">
        <v>0</v>
      </c>
      <c r="F18" s="613"/>
      <c r="G18" s="613"/>
      <c r="H18" s="614">
        <f t="shared" si="0"/>
        <v>0</v>
      </c>
    </row>
    <row r="19" spans="1:8">
      <c r="A19" s="461">
        <v>13</v>
      </c>
      <c r="B19" s="447" t="s">
        <v>144</v>
      </c>
      <c r="C19" s="613"/>
      <c r="D19" s="613">
        <v>0</v>
      </c>
      <c r="E19" s="613">
        <v>0</v>
      </c>
      <c r="F19" s="613"/>
      <c r="G19" s="613"/>
      <c r="H19" s="614">
        <f t="shared" si="0"/>
        <v>0</v>
      </c>
    </row>
    <row r="20" spans="1:8">
      <c r="A20" s="460">
        <v>14</v>
      </c>
      <c r="B20" s="445" t="s">
        <v>63</v>
      </c>
      <c r="C20" s="613"/>
      <c r="D20" s="613">
        <v>105944077.35890003</v>
      </c>
      <c r="E20" s="613">
        <v>24520.763296830992</v>
      </c>
      <c r="F20" s="613"/>
      <c r="G20" s="613"/>
      <c r="H20" s="614">
        <f t="shared" si="0"/>
        <v>105919556.5956032</v>
      </c>
    </row>
    <row r="21" spans="1:8" s="457" customFormat="1">
      <c r="A21" s="459">
        <v>15</v>
      </c>
      <c r="B21" s="458" t="s">
        <v>64</v>
      </c>
      <c r="C21" s="615">
        <v>40031432.801524997</v>
      </c>
      <c r="D21" s="615">
        <v>1872213788.862375</v>
      </c>
      <c r="E21" s="615">
        <v>30211221.513296828</v>
      </c>
      <c r="F21" s="615">
        <v>0</v>
      </c>
      <c r="G21" s="615">
        <v>2666664.7800000003</v>
      </c>
      <c r="H21" s="614">
        <f t="shared" ref="H21" si="1">SUM(H7:H15)+SUM(H17:H20)</f>
        <v>1882034000.1506031</v>
      </c>
    </row>
    <row r="22" spans="1:8">
      <c r="A22" s="456">
        <v>16</v>
      </c>
      <c r="B22" s="455" t="s">
        <v>431</v>
      </c>
      <c r="C22" s="613">
        <v>39533882.801524997</v>
      </c>
      <c r="D22" s="613">
        <v>1286260605.9484751</v>
      </c>
      <c r="E22" s="613">
        <v>29648556.059999999</v>
      </c>
      <c r="F22" s="613"/>
      <c r="G22" s="613">
        <v>2666664.7800000003</v>
      </c>
      <c r="H22" s="614">
        <f>C22+D22-E22-F22</f>
        <v>1296145932.6900001</v>
      </c>
    </row>
    <row r="23" spans="1:8">
      <c r="A23" s="456">
        <v>17</v>
      </c>
      <c r="B23" s="455" t="s">
        <v>432</v>
      </c>
      <c r="C23" s="613"/>
      <c r="D23" s="613">
        <v>126304885.39</v>
      </c>
      <c r="E23" s="613">
        <v>32973.26</v>
      </c>
      <c r="F23" s="613"/>
      <c r="G23" s="613"/>
      <c r="H23" s="614">
        <f>C23+D23-E23-F23</f>
        <v>126271912.13</v>
      </c>
    </row>
    <row r="26" spans="1:8" ht="42.6" customHeight="1">
      <c r="B26" s="374" t="s">
        <v>517</v>
      </c>
      <c r="C26" s="661"/>
      <c r="D26" s="661"/>
      <c r="E26" s="661"/>
      <c r="F26" s="661"/>
      <c r="G26" s="661"/>
      <c r="H26" s="661"/>
    </row>
    <row r="27" spans="1:8">
      <c r="C27" s="661"/>
      <c r="D27" s="661"/>
      <c r="E27" s="661"/>
      <c r="F27" s="661"/>
      <c r="G27" s="661"/>
      <c r="H27" s="661"/>
    </row>
    <row r="28" spans="1:8">
      <c r="C28" s="661"/>
      <c r="D28" s="661"/>
      <c r="E28" s="661"/>
      <c r="F28" s="661"/>
      <c r="G28" s="661"/>
      <c r="H28" s="661"/>
    </row>
    <row r="29" spans="1:8">
      <c r="C29" s="661"/>
      <c r="D29" s="661"/>
      <c r="E29" s="661"/>
      <c r="F29" s="661"/>
      <c r="G29" s="661"/>
      <c r="H29" s="661"/>
    </row>
    <row r="30" spans="1:8">
      <c r="C30" s="661"/>
      <c r="D30" s="661"/>
      <c r="E30" s="661"/>
      <c r="F30" s="661"/>
      <c r="G30" s="661"/>
      <c r="H30" s="661"/>
    </row>
    <row r="31" spans="1:8">
      <c r="C31" s="661"/>
      <c r="D31" s="661"/>
      <c r="E31" s="661"/>
      <c r="F31" s="661"/>
      <c r="G31" s="661"/>
      <c r="H31" s="661"/>
    </row>
    <row r="32" spans="1:8">
      <c r="C32" s="661"/>
      <c r="D32" s="661"/>
      <c r="E32" s="661"/>
      <c r="F32" s="661"/>
      <c r="G32" s="661"/>
      <c r="H32" s="661"/>
    </row>
    <row r="33" spans="3:8">
      <c r="C33" s="661"/>
      <c r="D33" s="661"/>
      <c r="E33" s="661"/>
      <c r="F33" s="661"/>
      <c r="G33" s="661"/>
      <c r="H33" s="661"/>
    </row>
    <row r="34" spans="3:8">
      <c r="C34" s="661"/>
      <c r="D34" s="661"/>
      <c r="E34" s="661"/>
      <c r="F34" s="661"/>
      <c r="G34" s="661"/>
      <c r="H34" s="661"/>
    </row>
    <row r="35" spans="3:8">
      <c r="C35" s="661"/>
      <c r="D35" s="661"/>
      <c r="E35" s="661"/>
      <c r="F35" s="661"/>
      <c r="G35" s="661"/>
      <c r="H35" s="661"/>
    </row>
    <row r="36" spans="3:8">
      <c r="C36" s="661"/>
      <c r="D36" s="661"/>
      <c r="E36" s="661"/>
      <c r="F36" s="661"/>
      <c r="G36" s="661"/>
      <c r="H36" s="661"/>
    </row>
    <row r="37" spans="3:8">
      <c r="C37" s="661"/>
      <c r="D37" s="661"/>
      <c r="E37" s="661"/>
      <c r="F37" s="661"/>
      <c r="G37" s="661"/>
      <c r="H37" s="661"/>
    </row>
    <row r="38" spans="3:8">
      <c r="C38" s="661"/>
      <c r="D38" s="661"/>
      <c r="E38" s="661"/>
      <c r="F38" s="661"/>
      <c r="G38" s="661"/>
      <c r="H38" s="661"/>
    </row>
    <row r="39" spans="3:8">
      <c r="C39" s="661"/>
      <c r="D39" s="661"/>
      <c r="E39" s="661"/>
      <c r="F39" s="661"/>
      <c r="G39" s="661"/>
      <c r="H39" s="661"/>
    </row>
    <row r="40" spans="3:8">
      <c r="C40" s="661"/>
      <c r="D40" s="661"/>
      <c r="E40" s="661"/>
      <c r="F40" s="661"/>
      <c r="G40" s="661"/>
      <c r="H40" s="661"/>
    </row>
    <row r="41" spans="3:8">
      <c r="C41" s="661"/>
      <c r="D41" s="661"/>
      <c r="E41" s="661"/>
      <c r="F41" s="661"/>
      <c r="G41" s="661"/>
      <c r="H41" s="661"/>
    </row>
    <row r="42" spans="3:8">
      <c r="C42" s="661"/>
      <c r="D42" s="661"/>
      <c r="E42" s="661"/>
      <c r="F42" s="661"/>
      <c r="G42" s="661"/>
      <c r="H42" s="661"/>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86"/>
  <sheetViews>
    <sheetView showGridLines="0" zoomScaleNormal="100" workbookViewId="0">
      <selection activeCell="D30" sqref="D30"/>
    </sheetView>
  </sheetViews>
  <sheetFormatPr defaultColWidth="9.140625" defaultRowHeight="15"/>
  <cols>
    <col min="1" max="1" width="11" style="371" bestFit="1" customWidth="1"/>
    <col min="2" max="2" width="93.42578125" style="371" customWidth="1"/>
    <col min="3" max="4" width="35" style="371" customWidth="1"/>
    <col min="5" max="5" width="15.140625" style="371" bestFit="1" customWidth="1"/>
    <col min="6" max="6" width="11.85546875" style="371" bestFit="1" customWidth="1"/>
    <col min="7" max="7" width="22" style="371" customWidth="1"/>
    <col min="8" max="8" width="19.85546875" style="371" customWidth="1"/>
    <col min="9" max="16384" width="9.140625" style="371"/>
  </cols>
  <sheetData>
    <row r="1" spans="1:8">
      <c r="A1" s="369" t="s">
        <v>30</v>
      </c>
      <c r="B1" s="452" t="str">
        <f>'Info '!C2</f>
        <v>JSC ProCredit Bank</v>
      </c>
      <c r="C1" s="465"/>
      <c r="D1" s="465"/>
      <c r="E1" s="465"/>
      <c r="F1" s="465"/>
      <c r="G1" s="465"/>
      <c r="H1" s="465"/>
    </row>
    <row r="2" spans="1:8">
      <c r="A2" s="369" t="s">
        <v>31</v>
      </c>
      <c r="B2" s="451">
        <f>'1. key ratios '!B2</f>
        <v>45473</v>
      </c>
      <c r="C2" s="465"/>
      <c r="D2" s="465"/>
      <c r="E2" s="465"/>
      <c r="F2" s="465"/>
      <c r="G2" s="465"/>
      <c r="H2" s="465"/>
    </row>
    <row r="3" spans="1:8">
      <c r="A3" s="370" t="s">
        <v>433</v>
      </c>
      <c r="B3" s="465"/>
      <c r="C3" s="465"/>
      <c r="D3" s="465"/>
      <c r="E3" s="465"/>
      <c r="F3" s="465"/>
      <c r="G3" s="465"/>
      <c r="H3" s="465"/>
    </row>
    <row r="4" spans="1:8">
      <c r="A4" s="466"/>
      <c r="B4" s="465"/>
      <c r="C4" s="464" t="s">
        <v>0</v>
      </c>
      <c r="D4" s="464" t="s">
        <v>1</v>
      </c>
      <c r="E4" s="464" t="s">
        <v>2</v>
      </c>
      <c r="F4" s="464" t="s">
        <v>3</v>
      </c>
      <c r="G4" s="464" t="s">
        <v>4</v>
      </c>
      <c r="H4" s="464" t="s">
        <v>5</v>
      </c>
    </row>
    <row r="5" spans="1:8" ht="41.45" customHeight="1">
      <c r="A5" s="728" t="s">
        <v>424</v>
      </c>
      <c r="B5" s="729"/>
      <c r="C5" s="742" t="s">
        <v>425</v>
      </c>
      <c r="D5" s="742"/>
      <c r="E5" s="742" t="s">
        <v>662</v>
      </c>
      <c r="F5" s="740" t="s">
        <v>426</v>
      </c>
      <c r="G5" s="740" t="s">
        <v>427</v>
      </c>
      <c r="H5" s="462" t="s">
        <v>661</v>
      </c>
    </row>
    <row r="6" spans="1:8" ht="30">
      <c r="A6" s="732"/>
      <c r="B6" s="733"/>
      <c r="C6" s="463" t="s">
        <v>428</v>
      </c>
      <c r="D6" s="463" t="s">
        <v>429</v>
      </c>
      <c r="E6" s="742"/>
      <c r="F6" s="741"/>
      <c r="G6" s="741"/>
      <c r="H6" s="462" t="s">
        <v>660</v>
      </c>
    </row>
    <row r="7" spans="1:8">
      <c r="A7" s="454">
        <v>1</v>
      </c>
      <c r="B7" s="469" t="s">
        <v>521</v>
      </c>
      <c r="C7" s="613">
        <v>0</v>
      </c>
      <c r="D7" s="613">
        <v>322660742.49869019</v>
      </c>
      <c r="E7" s="613">
        <v>203550.761612</v>
      </c>
      <c r="F7" s="613"/>
      <c r="G7" s="613">
        <v>0</v>
      </c>
      <c r="H7" s="614">
        <f t="shared" ref="H7:H34" si="0">C7+D7-E7-F7</f>
        <v>322457191.73707819</v>
      </c>
    </row>
    <row r="8" spans="1:8">
      <c r="A8" s="454">
        <v>2</v>
      </c>
      <c r="B8" s="469" t="s">
        <v>434</v>
      </c>
      <c r="C8" s="613">
        <v>0</v>
      </c>
      <c r="D8" s="613">
        <v>163812248.99822196</v>
      </c>
      <c r="E8" s="613">
        <v>124843.620286</v>
      </c>
      <c r="F8" s="613"/>
      <c r="G8" s="613">
        <v>0</v>
      </c>
      <c r="H8" s="614">
        <f t="shared" si="0"/>
        <v>163687405.37793598</v>
      </c>
    </row>
    <row r="9" spans="1:8">
      <c r="A9" s="454">
        <v>3</v>
      </c>
      <c r="B9" s="469" t="s">
        <v>435</v>
      </c>
      <c r="C9" s="613">
        <v>0</v>
      </c>
      <c r="D9" s="613">
        <v>0</v>
      </c>
      <c r="E9" s="613">
        <v>0</v>
      </c>
      <c r="F9" s="613"/>
      <c r="G9" s="613">
        <v>0</v>
      </c>
      <c r="H9" s="614">
        <f t="shared" si="0"/>
        <v>0</v>
      </c>
    </row>
    <row r="10" spans="1:8">
      <c r="A10" s="454">
        <v>4</v>
      </c>
      <c r="B10" s="469" t="s">
        <v>522</v>
      </c>
      <c r="C10" s="613">
        <v>0</v>
      </c>
      <c r="D10" s="613">
        <v>19449778.002165001</v>
      </c>
      <c r="E10" s="613">
        <v>95667.222735000003</v>
      </c>
      <c r="F10" s="613"/>
      <c r="G10" s="613">
        <v>0</v>
      </c>
      <c r="H10" s="614">
        <f t="shared" si="0"/>
        <v>19354110.779430002</v>
      </c>
    </row>
    <row r="11" spans="1:8">
      <c r="A11" s="454">
        <v>5</v>
      </c>
      <c r="B11" s="469" t="s">
        <v>436</v>
      </c>
      <c r="C11" s="613">
        <v>347609.32832204999</v>
      </c>
      <c r="D11" s="613">
        <v>173011506.82433099</v>
      </c>
      <c r="E11" s="613">
        <v>1167578.238716</v>
      </c>
      <c r="F11" s="613"/>
      <c r="G11" s="613">
        <v>0</v>
      </c>
      <c r="H11" s="614">
        <f t="shared" si="0"/>
        <v>172191537.91393703</v>
      </c>
    </row>
    <row r="12" spans="1:8">
      <c r="A12" s="454">
        <v>6</v>
      </c>
      <c r="B12" s="469" t="s">
        <v>437</v>
      </c>
      <c r="C12" s="613">
        <v>3526604.0003999998</v>
      </c>
      <c r="D12" s="613">
        <v>59138213.803897001</v>
      </c>
      <c r="E12" s="613">
        <v>2891973.620323</v>
      </c>
      <c r="F12" s="613"/>
      <c r="G12" s="613">
        <v>0</v>
      </c>
      <c r="H12" s="614">
        <f t="shared" si="0"/>
        <v>59772844.183973998</v>
      </c>
    </row>
    <row r="13" spans="1:8">
      <c r="A13" s="454">
        <v>7</v>
      </c>
      <c r="B13" s="469" t="s">
        <v>438</v>
      </c>
      <c r="C13" s="613">
        <v>153336.1460029</v>
      </c>
      <c r="D13" s="613">
        <v>142501892.498005</v>
      </c>
      <c r="E13" s="613">
        <v>534503.94162299996</v>
      </c>
      <c r="F13" s="613"/>
      <c r="G13" s="613">
        <v>0</v>
      </c>
      <c r="H13" s="614">
        <f t="shared" si="0"/>
        <v>142120724.70238489</v>
      </c>
    </row>
    <row r="14" spans="1:8">
      <c r="A14" s="454">
        <v>8</v>
      </c>
      <c r="B14" s="469" t="s">
        <v>439</v>
      </c>
      <c r="C14" s="613">
        <v>1267175.8515844501</v>
      </c>
      <c r="D14" s="613">
        <v>109948728.785716</v>
      </c>
      <c r="E14" s="613">
        <v>1046179.667614</v>
      </c>
      <c r="F14" s="613"/>
      <c r="G14" s="613">
        <v>0</v>
      </c>
      <c r="H14" s="614">
        <f t="shared" si="0"/>
        <v>110169724.96968645</v>
      </c>
    </row>
    <row r="15" spans="1:8">
      <c r="A15" s="454">
        <v>9</v>
      </c>
      <c r="B15" s="469" t="s">
        <v>440</v>
      </c>
      <c r="C15" s="613">
        <v>16443356.953389401</v>
      </c>
      <c r="D15" s="613">
        <v>68613222.205230594</v>
      </c>
      <c r="E15" s="613">
        <v>8722196.6980109997</v>
      </c>
      <c r="F15" s="613"/>
      <c r="G15" s="613">
        <v>0</v>
      </c>
      <c r="H15" s="614">
        <f t="shared" si="0"/>
        <v>76334382.460609004</v>
      </c>
    </row>
    <row r="16" spans="1:8">
      <c r="A16" s="454">
        <v>10</v>
      </c>
      <c r="B16" s="469" t="s">
        <v>441</v>
      </c>
      <c r="C16" s="613">
        <v>0</v>
      </c>
      <c r="D16" s="613">
        <v>101369349.391193</v>
      </c>
      <c r="E16" s="613">
        <v>208346.95750399999</v>
      </c>
      <c r="F16" s="613"/>
      <c r="G16" s="613">
        <v>0</v>
      </c>
      <c r="H16" s="614">
        <f t="shared" si="0"/>
        <v>101161002.433689</v>
      </c>
    </row>
    <row r="17" spans="1:8">
      <c r="A17" s="454">
        <v>11</v>
      </c>
      <c r="B17" s="469" t="s">
        <v>442</v>
      </c>
      <c r="C17" s="613">
        <v>0</v>
      </c>
      <c r="D17" s="613">
        <v>18743274.034554899</v>
      </c>
      <c r="E17" s="613">
        <v>20791.003337999999</v>
      </c>
      <c r="F17" s="613"/>
      <c r="G17" s="613">
        <v>0</v>
      </c>
      <c r="H17" s="614">
        <f t="shared" si="0"/>
        <v>18722483.031216897</v>
      </c>
    </row>
    <row r="18" spans="1:8">
      <c r="A18" s="454">
        <v>12</v>
      </c>
      <c r="B18" s="469" t="s">
        <v>443</v>
      </c>
      <c r="C18" s="613">
        <v>219615.9779</v>
      </c>
      <c r="D18" s="613">
        <v>77233517.886413693</v>
      </c>
      <c r="E18" s="613">
        <v>329458.743587</v>
      </c>
      <c r="F18" s="613"/>
      <c r="G18" s="613">
        <v>2666664.7800000003</v>
      </c>
      <c r="H18" s="614">
        <f t="shared" si="0"/>
        <v>77123675.12072669</v>
      </c>
    </row>
    <row r="19" spans="1:8">
      <c r="A19" s="454">
        <v>13</v>
      </c>
      <c r="B19" s="469" t="s">
        <v>444</v>
      </c>
      <c r="C19" s="613">
        <v>0</v>
      </c>
      <c r="D19" s="613">
        <v>56177802.054848</v>
      </c>
      <c r="E19" s="613">
        <v>208422.77471299999</v>
      </c>
      <c r="F19" s="613"/>
      <c r="G19" s="613">
        <v>0</v>
      </c>
      <c r="H19" s="614">
        <f t="shared" si="0"/>
        <v>55969379.280134998</v>
      </c>
    </row>
    <row r="20" spans="1:8">
      <c r="A20" s="454">
        <v>14</v>
      </c>
      <c r="B20" s="469" t="s">
        <v>445</v>
      </c>
      <c r="C20" s="613">
        <v>9361099.5620098207</v>
      </c>
      <c r="D20" s="613">
        <v>62304081.771862097</v>
      </c>
      <c r="E20" s="613">
        <v>7434096.1236374397</v>
      </c>
      <c r="F20" s="613"/>
      <c r="G20" s="613">
        <v>0</v>
      </c>
      <c r="H20" s="614">
        <f t="shared" si="0"/>
        <v>64231085.210234478</v>
      </c>
    </row>
    <row r="21" spans="1:8">
      <c r="A21" s="454">
        <v>15</v>
      </c>
      <c r="B21" s="469" t="s">
        <v>446</v>
      </c>
      <c r="C21" s="613">
        <v>41881.178115000002</v>
      </c>
      <c r="D21" s="613">
        <v>18366787.999354798</v>
      </c>
      <c r="E21" s="613">
        <v>89388.257324000006</v>
      </c>
      <c r="F21" s="613"/>
      <c r="G21" s="613">
        <v>0</v>
      </c>
      <c r="H21" s="614">
        <f t="shared" si="0"/>
        <v>18319280.920145798</v>
      </c>
    </row>
    <row r="22" spans="1:8">
      <c r="A22" s="454">
        <v>16</v>
      </c>
      <c r="B22" s="469" t="s">
        <v>447</v>
      </c>
      <c r="C22" s="613">
        <v>0</v>
      </c>
      <c r="D22" s="613">
        <v>1198113.8429159999</v>
      </c>
      <c r="E22" s="613">
        <v>9515.2929239999994</v>
      </c>
      <c r="F22" s="613"/>
      <c r="G22" s="613">
        <v>0</v>
      </c>
      <c r="H22" s="614">
        <f t="shared" si="0"/>
        <v>1188598.549992</v>
      </c>
    </row>
    <row r="23" spans="1:8">
      <c r="A23" s="454">
        <v>17</v>
      </c>
      <c r="B23" s="469" t="s">
        <v>525</v>
      </c>
      <c r="C23" s="613">
        <v>0</v>
      </c>
      <c r="D23" s="613">
        <v>1715500.041765</v>
      </c>
      <c r="E23" s="613">
        <v>3889.09015</v>
      </c>
      <c r="F23" s="613"/>
      <c r="G23" s="613">
        <v>0</v>
      </c>
      <c r="H23" s="614">
        <f t="shared" si="0"/>
        <v>1711610.9516149999</v>
      </c>
    </row>
    <row r="24" spans="1:8">
      <c r="A24" s="454">
        <v>18</v>
      </c>
      <c r="B24" s="469" t="s">
        <v>448</v>
      </c>
      <c r="C24" s="613">
        <v>0</v>
      </c>
      <c r="D24" s="613">
        <v>3369423.7748639998</v>
      </c>
      <c r="E24" s="613">
        <v>45512.703681999999</v>
      </c>
      <c r="F24" s="613"/>
      <c r="G24" s="613">
        <v>0</v>
      </c>
      <c r="H24" s="614">
        <f t="shared" si="0"/>
        <v>3323911.071182</v>
      </c>
    </row>
    <row r="25" spans="1:8">
      <c r="A25" s="454">
        <v>19</v>
      </c>
      <c r="B25" s="469" t="s">
        <v>449</v>
      </c>
      <c r="C25" s="613">
        <v>0</v>
      </c>
      <c r="D25" s="613">
        <v>6985249.1102799997</v>
      </c>
      <c r="E25" s="613">
        <v>7966.858005</v>
      </c>
      <c r="F25" s="613"/>
      <c r="G25" s="613">
        <v>0</v>
      </c>
      <c r="H25" s="614">
        <f t="shared" si="0"/>
        <v>6977282.2522749994</v>
      </c>
    </row>
    <row r="26" spans="1:8">
      <c r="A26" s="454">
        <v>20</v>
      </c>
      <c r="B26" s="469" t="s">
        <v>524</v>
      </c>
      <c r="C26" s="613">
        <v>0</v>
      </c>
      <c r="D26" s="613">
        <v>66296988.134472802</v>
      </c>
      <c r="E26" s="613">
        <v>129570.37966799999</v>
      </c>
      <c r="F26" s="613"/>
      <c r="G26" s="613">
        <v>0</v>
      </c>
      <c r="H26" s="614">
        <f t="shared" si="0"/>
        <v>66167417.754804805</v>
      </c>
    </row>
    <row r="27" spans="1:8">
      <c r="A27" s="454">
        <v>21</v>
      </c>
      <c r="B27" s="469" t="s">
        <v>450</v>
      </c>
      <c r="C27" s="613">
        <v>442449.10477500001</v>
      </c>
      <c r="D27" s="613">
        <v>39749631.435405798</v>
      </c>
      <c r="E27" s="613">
        <v>238897.61933299998</v>
      </c>
      <c r="F27" s="613"/>
      <c r="G27" s="613">
        <v>0</v>
      </c>
      <c r="H27" s="614">
        <f t="shared" si="0"/>
        <v>39953182.920847796</v>
      </c>
    </row>
    <row r="28" spans="1:8">
      <c r="A28" s="454">
        <v>22</v>
      </c>
      <c r="B28" s="469" t="s">
        <v>451</v>
      </c>
      <c r="C28" s="613">
        <v>0</v>
      </c>
      <c r="D28" s="613">
        <v>16980725.069688998</v>
      </c>
      <c r="E28" s="613">
        <v>76490.328794000001</v>
      </c>
      <c r="F28" s="613"/>
      <c r="G28" s="613">
        <v>0</v>
      </c>
      <c r="H28" s="614">
        <f t="shared" si="0"/>
        <v>16904234.740894999</v>
      </c>
    </row>
    <row r="29" spans="1:8">
      <c r="A29" s="454">
        <v>23</v>
      </c>
      <c r="B29" s="469" t="s">
        <v>452</v>
      </c>
      <c r="C29" s="613">
        <v>6827966.1909260703</v>
      </c>
      <c r="D29" s="613">
        <v>145102158.46262401</v>
      </c>
      <c r="E29" s="613">
        <v>4844098.0466680005</v>
      </c>
      <c r="F29" s="613"/>
      <c r="G29" s="613">
        <v>0</v>
      </c>
      <c r="H29" s="614">
        <f t="shared" si="0"/>
        <v>147086026.6068821</v>
      </c>
    </row>
    <row r="30" spans="1:8">
      <c r="A30" s="454">
        <v>24</v>
      </c>
      <c r="B30" s="469" t="s">
        <v>523</v>
      </c>
      <c r="C30" s="613">
        <v>273383.329608</v>
      </c>
      <c r="D30" s="613">
        <v>24194944.9374572</v>
      </c>
      <c r="E30" s="613">
        <v>208226.070121</v>
      </c>
      <c r="F30" s="613"/>
      <c r="G30" s="613">
        <v>0</v>
      </c>
      <c r="H30" s="614">
        <f t="shared" si="0"/>
        <v>24260102.1969442</v>
      </c>
    </row>
    <row r="31" spans="1:8">
      <c r="A31" s="454">
        <v>25</v>
      </c>
      <c r="B31" s="469" t="s">
        <v>453</v>
      </c>
      <c r="C31" s="613">
        <v>65980.821060000002</v>
      </c>
      <c r="D31" s="613">
        <v>4875954.3379646996</v>
      </c>
      <c r="E31" s="613">
        <v>55217.979590000003</v>
      </c>
      <c r="F31" s="613"/>
      <c r="G31" s="613">
        <v>0</v>
      </c>
      <c r="H31" s="614">
        <f t="shared" si="0"/>
        <v>4886717.1794346999</v>
      </c>
    </row>
    <row r="32" spans="1:8">
      <c r="A32" s="454">
        <v>26</v>
      </c>
      <c r="B32" s="469" t="s">
        <v>520</v>
      </c>
      <c r="C32" s="613">
        <v>563424.35743295006</v>
      </c>
      <c r="D32" s="613">
        <v>58764876.651552647</v>
      </c>
      <c r="E32" s="613">
        <v>1136184.4600415598</v>
      </c>
      <c r="F32" s="613"/>
      <c r="G32" s="613">
        <v>0</v>
      </c>
      <c r="H32" s="614">
        <f t="shared" si="0"/>
        <v>58192116.548944034</v>
      </c>
    </row>
    <row r="33" spans="1:9">
      <c r="A33" s="454">
        <v>27</v>
      </c>
      <c r="B33" s="454" t="s">
        <v>454</v>
      </c>
      <c r="C33" s="613">
        <v>497549.99999935925</v>
      </c>
      <c r="D33" s="613">
        <v>109649076.30890036</v>
      </c>
      <c r="E33" s="613">
        <v>378655.05329682678</v>
      </c>
      <c r="F33" s="613"/>
      <c r="G33" s="613">
        <v>0</v>
      </c>
      <c r="H33" s="614">
        <f t="shared" si="0"/>
        <v>109767971.2556029</v>
      </c>
    </row>
    <row r="34" spans="1:9">
      <c r="A34" s="454">
        <v>28</v>
      </c>
      <c r="B34" s="458" t="s">
        <v>64</v>
      </c>
      <c r="C34" s="615">
        <f>SUM(C7:C33)</f>
        <v>40031432.801524997</v>
      </c>
      <c r="D34" s="615">
        <f>SUM(D7:D33)</f>
        <v>1872213788.862375</v>
      </c>
      <c r="E34" s="615">
        <f>SUM(E7:E33)</f>
        <v>30211221.513296828</v>
      </c>
      <c r="F34" s="615">
        <f>SUM(F7:F33)</f>
        <v>0</v>
      </c>
      <c r="G34" s="615">
        <f>SUM(G7:G33)</f>
        <v>2666664.7800000003</v>
      </c>
      <c r="H34" s="614">
        <f t="shared" si="0"/>
        <v>1882034000.1506031</v>
      </c>
    </row>
    <row r="36" spans="1:9">
      <c r="B36" s="468"/>
    </row>
    <row r="37" spans="1:9">
      <c r="C37" s="661"/>
      <c r="D37" s="661"/>
      <c r="E37" s="661"/>
      <c r="F37" s="661"/>
      <c r="G37" s="661"/>
      <c r="H37" s="661"/>
      <c r="I37" s="661"/>
    </row>
    <row r="38" spans="1:9">
      <c r="C38" s="661"/>
      <c r="D38" s="661"/>
      <c r="E38" s="661"/>
      <c r="F38" s="661"/>
      <c r="G38" s="661"/>
      <c r="H38" s="661"/>
      <c r="I38" s="661"/>
    </row>
    <row r="39" spans="1:9">
      <c r="C39" s="661"/>
      <c r="D39" s="661"/>
      <c r="E39" s="661"/>
      <c r="F39" s="661"/>
      <c r="G39" s="661"/>
      <c r="H39" s="661"/>
      <c r="I39" s="661"/>
    </row>
    <row r="40" spans="1:9">
      <c r="C40" s="661"/>
      <c r="D40" s="661"/>
      <c r="E40" s="661"/>
      <c r="F40" s="661"/>
      <c r="G40" s="661"/>
      <c r="H40" s="661"/>
      <c r="I40" s="661"/>
    </row>
    <row r="41" spans="1:9">
      <c r="C41" s="661"/>
      <c r="D41" s="661"/>
      <c r="E41" s="661"/>
      <c r="F41" s="661"/>
      <c r="G41" s="661"/>
      <c r="H41" s="661"/>
      <c r="I41" s="661"/>
    </row>
    <row r="42" spans="1:9">
      <c r="C42" s="661"/>
      <c r="D42" s="661"/>
      <c r="E42" s="661"/>
      <c r="F42" s="661"/>
      <c r="G42" s="661"/>
      <c r="H42" s="661"/>
      <c r="I42" s="661"/>
    </row>
    <row r="43" spans="1:9">
      <c r="C43" s="661"/>
      <c r="D43" s="661"/>
      <c r="E43" s="661"/>
      <c r="F43" s="661"/>
      <c r="G43" s="661"/>
      <c r="H43" s="661"/>
      <c r="I43" s="661"/>
    </row>
    <row r="44" spans="1:9">
      <c r="C44" s="661"/>
      <c r="D44" s="661"/>
      <c r="E44" s="661"/>
      <c r="F44" s="661"/>
      <c r="G44" s="661"/>
      <c r="H44" s="661"/>
      <c r="I44" s="661"/>
    </row>
    <row r="45" spans="1:9">
      <c r="C45" s="661"/>
      <c r="D45" s="661"/>
      <c r="E45" s="661"/>
      <c r="F45" s="661"/>
      <c r="G45" s="661"/>
      <c r="H45" s="661"/>
      <c r="I45" s="661"/>
    </row>
    <row r="46" spans="1:9">
      <c r="C46" s="661"/>
      <c r="D46" s="661"/>
      <c r="E46" s="661"/>
      <c r="F46" s="661"/>
      <c r="G46" s="661"/>
      <c r="H46" s="661"/>
      <c r="I46" s="661"/>
    </row>
    <row r="47" spans="1:9">
      <c r="C47" s="661"/>
      <c r="D47" s="661"/>
      <c r="E47" s="661"/>
      <c r="F47" s="661"/>
      <c r="G47" s="661"/>
      <c r="H47" s="661"/>
      <c r="I47" s="661"/>
    </row>
    <row r="48" spans="1:9">
      <c r="C48" s="661"/>
      <c r="D48" s="661"/>
      <c r="E48" s="661"/>
      <c r="F48" s="661"/>
      <c r="G48" s="661"/>
      <c r="H48" s="661"/>
      <c r="I48" s="661"/>
    </row>
    <row r="49" spans="3:9">
      <c r="C49" s="661"/>
      <c r="D49" s="661"/>
      <c r="E49" s="661"/>
      <c r="F49" s="661"/>
      <c r="G49" s="661"/>
      <c r="H49" s="661"/>
      <c r="I49" s="661"/>
    </row>
    <row r="50" spans="3:9">
      <c r="C50" s="661"/>
      <c r="D50" s="661"/>
      <c r="E50" s="661"/>
      <c r="F50" s="661"/>
      <c r="G50" s="661"/>
      <c r="H50" s="661"/>
      <c r="I50" s="661"/>
    </row>
    <row r="51" spans="3:9">
      <c r="C51" s="661"/>
      <c r="D51" s="661"/>
      <c r="E51" s="661"/>
      <c r="F51" s="661"/>
      <c r="G51" s="661"/>
      <c r="H51" s="661"/>
      <c r="I51" s="661"/>
    </row>
    <row r="52" spans="3:9">
      <c r="C52" s="661"/>
      <c r="D52" s="661"/>
      <c r="E52" s="661"/>
      <c r="F52" s="661"/>
      <c r="G52" s="661"/>
      <c r="H52" s="661"/>
      <c r="I52" s="661"/>
    </row>
    <row r="53" spans="3:9">
      <c r="C53" s="661"/>
      <c r="D53" s="661"/>
      <c r="E53" s="661"/>
      <c r="F53" s="661"/>
      <c r="G53" s="661"/>
      <c r="H53" s="661"/>
      <c r="I53" s="661"/>
    </row>
    <row r="54" spans="3:9">
      <c r="C54" s="661"/>
      <c r="D54" s="661"/>
      <c r="E54" s="661"/>
      <c r="F54" s="661"/>
      <c r="G54" s="661"/>
      <c r="H54" s="661"/>
      <c r="I54" s="661"/>
    </row>
    <row r="55" spans="3:9">
      <c r="C55" s="661"/>
      <c r="D55" s="661"/>
      <c r="E55" s="661"/>
      <c r="F55" s="661"/>
      <c r="G55" s="661"/>
      <c r="H55" s="661"/>
      <c r="I55" s="661"/>
    </row>
    <row r="56" spans="3:9">
      <c r="C56" s="661"/>
      <c r="D56" s="661"/>
      <c r="E56" s="661"/>
      <c r="F56" s="661"/>
      <c r="G56" s="661"/>
      <c r="H56" s="661"/>
      <c r="I56" s="661"/>
    </row>
    <row r="57" spans="3:9">
      <c r="C57" s="661"/>
      <c r="D57" s="661"/>
      <c r="E57" s="661"/>
      <c r="F57" s="661"/>
      <c r="G57" s="661"/>
      <c r="H57" s="661"/>
      <c r="I57" s="661"/>
    </row>
    <row r="58" spans="3:9">
      <c r="C58" s="661"/>
      <c r="D58" s="661"/>
      <c r="E58" s="661"/>
      <c r="F58" s="661"/>
      <c r="G58" s="661"/>
      <c r="H58" s="661"/>
      <c r="I58" s="661"/>
    </row>
    <row r="59" spans="3:9">
      <c r="C59" s="661"/>
      <c r="D59" s="661"/>
      <c r="E59" s="661"/>
      <c r="F59" s="661"/>
      <c r="G59" s="661"/>
      <c r="H59" s="661"/>
      <c r="I59" s="661"/>
    </row>
    <row r="60" spans="3:9">
      <c r="C60" s="661"/>
      <c r="D60" s="661"/>
      <c r="E60" s="661"/>
      <c r="F60" s="661"/>
      <c r="G60" s="661"/>
      <c r="H60" s="661"/>
      <c r="I60" s="661"/>
    </row>
    <row r="61" spans="3:9">
      <c r="C61" s="661"/>
      <c r="D61" s="661"/>
      <c r="E61" s="661"/>
      <c r="F61" s="661"/>
      <c r="G61" s="661"/>
      <c r="H61" s="661"/>
      <c r="I61" s="661"/>
    </row>
    <row r="62" spans="3:9">
      <c r="C62" s="661"/>
      <c r="D62" s="661"/>
      <c r="E62" s="661"/>
      <c r="F62" s="661"/>
      <c r="G62" s="661"/>
      <c r="H62" s="661"/>
      <c r="I62" s="661"/>
    </row>
    <row r="63" spans="3:9">
      <c r="C63" s="661"/>
      <c r="D63" s="661"/>
      <c r="E63" s="661"/>
      <c r="F63" s="661"/>
      <c r="G63" s="661"/>
      <c r="H63" s="661"/>
      <c r="I63" s="661"/>
    </row>
    <row r="64" spans="3:9">
      <c r="C64" s="661"/>
      <c r="D64" s="661"/>
      <c r="E64" s="661"/>
      <c r="F64" s="661"/>
      <c r="G64" s="661"/>
      <c r="H64" s="661"/>
      <c r="I64" s="661"/>
    </row>
    <row r="65" spans="3:9">
      <c r="C65" s="661"/>
      <c r="D65" s="661"/>
      <c r="E65" s="661"/>
      <c r="F65" s="661"/>
      <c r="G65" s="661"/>
      <c r="H65" s="661"/>
      <c r="I65" s="661"/>
    </row>
    <row r="66" spans="3:9">
      <c r="C66" s="661"/>
      <c r="D66" s="661"/>
      <c r="E66" s="661"/>
      <c r="F66" s="661"/>
      <c r="G66" s="661"/>
      <c r="H66" s="661"/>
      <c r="I66" s="661"/>
    </row>
    <row r="67" spans="3:9">
      <c r="C67" s="661"/>
      <c r="D67" s="661"/>
      <c r="E67" s="661"/>
      <c r="F67" s="661"/>
      <c r="G67" s="661"/>
      <c r="H67" s="661"/>
      <c r="I67" s="661"/>
    </row>
    <row r="68" spans="3:9">
      <c r="C68" s="661"/>
      <c r="D68" s="661"/>
      <c r="E68" s="661"/>
      <c r="F68" s="661"/>
      <c r="G68" s="661"/>
      <c r="H68" s="661"/>
      <c r="I68" s="661"/>
    </row>
    <row r="69" spans="3:9">
      <c r="C69" s="661"/>
      <c r="D69" s="661"/>
      <c r="E69" s="661"/>
      <c r="F69" s="661"/>
      <c r="G69" s="661"/>
      <c r="H69" s="661"/>
      <c r="I69" s="661"/>
    </row>
    <row r="70" spans="3:9">
      <c r="C70" s="661"/>
      <c r="D70" s="661"/>
      <c r="E70" s="661"/>
      <c r="F70" s="661"/>
      <c r="G70" s="661"/>
      <c r="H70" s="661"/>
      <c r="I70" s="661"/>
    </row>
    <row r="71" spans="3:9">
      <c r="C71" s="661"/>
      <c r="D71" s="661"/>
      <c r="E71" s="661"/>
      <c r="F71" s="661"/>
      <c r="G71" s="661"/>
      <c r="H71" s="661"/>
      <c r="I71" s="661"/>
    </row>
    <row r="72" spans="3:9">
      <c r="C72" s="661"/>
      <c r="D72" s="661"/>
      <c r="E72" s="661"/>
      <c r="F72" s="661"/>
      <c r="G72" s="661"/>
      <c r="H72" s="661"/>
      <c r="I72" s="661"/>
    </row>
    <row r="73" spans="3:9">
      <c r="C73" s="661"/>
      <c r="D73" s="661"/>
      <c r="E73" s="661"/>
      <c r="F73" s="661"/>
      <c r="G73" s="661"/>
      <c r="H73" s="661"/>
      <c r="I73" s="661"/>
    </row>
    <row r="74" spans="3:9">
      <c r="C74" s="661"/>
      <c r="D74" s="661"/>
      <c r="E74" s="661"/>
      <c r="F74" s="661"/>
      <c r="G74" s="661"/>
      <c r="H74" s="661"/>
      <c r="I74" s="661"/>
    </row>
    <row r="75" spans="3:9">
      <c r="C75" s="661"/>
      <c r="D75" s="661"/>
      <c r="E75" s="661"/>
      <c r="F75" s="661"/>
      <c r="G75" s="661"/>
      <c r="H75" s="661"/>
      <c r="I75" s="661"/>
    </row>
    <row r="76" spans="3:9">
      <c r="C76" s="661"/>
      <c r="D76" s="661"/>
      <c r="E76" s="661"/>
      <c r="F76" s="661"/>
      <c r="G76" s="661"/>
      <c r="H76" s="661"/>
      <c r="I76" s="661"/>
    </row>
    <row r="77" spans="3:9">
      <c r="C77" s="661"/>
      <c r="D77" s="661"/>
      <c r="E77" s="661"/>
      <c r="F77" s="661"/>
      <c r="G77" s="661"/>
      <c r="H77" s="661"/>
      <c r="I77" s="661"/>
    </row>
    <row r="78" spans="3:9">
      <c r="C78" s="661"/>
      <c r="D78" s="661"/>
      <c r="E78" s="661"/>
      <c r="F78" s="661"/>
      <c r="G78" s="661"/>
      <c r="H78" s="661"/>
      <c r="I78" s="661"/>
    </row>
    <row r="79" spans="3:9">
      <c r="C79" s="661"/>
      <c r="D79" s="661"/>
      <c r="E79" s="661"/>
      <c r="F79" s="661"/>
      <c r="G79" s="661"/>
      <c r="H79" s="661"/>
      <c r="I79" s="661"/>
    </row>
    <row r="80" spans="3:9">
      <c r="C80" s="661"/>
      <c r="D80" s="661"/>
      <c r="E80" s="661"/>
      <c r="F80" s="661"/>
      <c r="G80" s="661"/>
      <c r="H80" s="661"/>
      <c r="I80" s="661"/>
    </row>
    <row r="81" spans="3:9">
      <c r="C81" s="661"/>
      <c r="D81" s="661"/>
      <c r="E81" s="661"/>
      <c r="F81" s="661"/>
      <c r="G81" s="661"/>
      <c r="H81" s="661"/>
      <c r="I81" s="661"/>
    </row>
    <row r="82" spans="3:9">
      <c r="C82" s="661"/>
      <c r="D82" s="661"/>
      <c r="E82" s="661"/>
      <c r="F82" s="661"/>
      <c r="G82" s="661"/>
      <c r="H82" s="661"/>
      <c r="I82" s="661"/>
    </row>
    <row r="83" spans="3:9">
      <c r="C83" s="661"/>
      <c r="D83" s="661"/>
      <c r="E83" s="661"/>
      <c r="F83" s="661"/>
      <c r="G83" s="661"/>
      <c r="H83" s="661"/>
      <c r="I83" s="661"/>
    </row>
    <row r="84" spans="3:9">
      <c r="C84" s="661"/>
      <c r="D84" s="661"/>
      <c r="E84" s="661"/>
      <c r="F84" s="661"/>
      <c r="G84" s="661"/>
      <c r="H84" s="661"/>
      <c r="I84" s="661"/>
    </row>
    <row r="85" spans="3:9">
      <c r="C85" s="661"/>
      <c r="D85" s="661"/>
      <c r="E85" s="661"/>
      <c r="F85" s="661"/>
      <c r="G85" s="661"/>
      <c r="H85" s="661"/>
      <c r="I85" s="661"/>
    </row>
    <row r="86" spans="3:9">
      <c r="C86" s="661"/>
      <c r="D86" s="661"/>
      <c r="E86" s="661"/>
      <c r="F86" s="661"/>
      <c r="G86" s="661"/>
      <c r="H86" s="661"/>
      <c r="I86" s="661"/>
    </row>
    <row r="87" spans="3:9">
      <c r="C87" s="661"/>
      <c r="D87" s="661"/>
      <c r="E87" s="661"/>
      <c r="F87" s="661"/>
      <c r="G87" s="661"/>
      <c r="H87" s="661"/>
      <c r="I87" s="661"/>
    </row>
    <row r="88" spans="3:9">
      <c r="C88" s="661"/>
      <c r="D88" s="661"/>
      <c r="E88" s="661"/>
      <c r="F88" s="661"/>
      <c r="G88" s="661"/>
      <c r="H88" s="661"/>
      <c r="I88" s="661"/>
    </row>
    <row r="89" spans="3:9">
      <c r="C89" s="661"/>
      <c r="D89" s="661"/>
      <c r="E89" s="661"/>
      <c r="F89" s="661"/>
      <c r="G89" s="661"/>
      <c r="H89" s="661"/>
      <c r="I89" s="661"/>
    </row>
    <row r="90" spans="3:9">
      <c r="C90" s="661"/>
      <c r="D90" s="661"/>
      <c r="E90" s="661"/>
      <c r="F90" s="661"/>
      <c r="G90" s="661"/>
      <c r="H90" s="661"/>
      <c r="I90" s="661"/>
    </row>
    <row r="91" spans="3:9">
      <c r="C91" s="661"/>
      <c r="D91" s="661"/>
      <c r="E91" s="661"/>
      <c r="F91" s="661"/>
      <c r="G91" s="661"/>
      <c r="H91" s="661"/>
      <c r="I91" s="661"/>
    </row>
    <row r="92" spans="3:9">
      <c r="C92" s="661"/>
      <c r="D92" s="661"/>
      <c r="E92" s="661"/>
      <c r="F92" s="661"/>
      <c r="G92" s="661"/>
      <c r="H92" s="661"/>
      <c r="I92" s="661"/>
    </row>
    <row r="93" spans="3:9">
      <c r="C93" s="661"/>
      <c r="D93" s="661"/>
      <c r="E93" s="661"/>
      <c r="F93" s="661"/>
      <c r="G93" s="661"/>
      <c r="H93" s="661"/>
      <c r="I93" s="661"/>
    </row>
    <row r="94" spans="3:9">
      <c r="C94" s="661"/>
      <c r="D94" s="661"/>
      <c r="E94" s="661"/>
      <c r="F94" s="661"/>
      <c r="G94" s="661"/>
      <c r="H94" s="661"/>
      <c r="I94" s="661"/>
    </row>
    <row r="95" spans="3:9">
      <c r="C95" s="661"/>
      <c r="D95" s="661"/>
      <c r="E95" s="661"/>
      <c r="F95" s="661"/>
      <c r="G95" s="661"/>
      <c r="H95" s="661"/>
      <c r="I95" s="661"/>
    </row>
    <row r="96" spans="3:9">
      <c r="C96" s="661"/>
      <c r="D96" s="661"/>
      <c r="E96" s="661"/>
      <c r="F96" s="661"/>
      <c r="G96" s="661"/>
      <c r="H96" s="661"/>
      <c r="I96" s="661"/>
    </row>
    <row r="97" spans="3:9">
      <c r="C97" s="661"/>
      <c r="D97" s="661"/>
      <c r="E97" s="661"/>
      <c r="F97" s="661"/>
      <c r="G97" s="661"/>
      <c r="H97" s="661"/>
      <c r="I97" s="661"/>
    </row>
    <row r="98" spans="3:9">
      <c r="C98" s="661"/>
      <c r="D98" s="661"/>
      <c r="E98" s="661"/>
      <c r="F98" s="661"/>
      <c r="G98" s="661"/>
      <c r="H98" s="661"/>
      <c r="I98" s="661"/>
    </row>
    <row r="99" spans="3:9">
      <c r="C99" s="661"/>
      <c r="D99" s="661"/>
      <c r="E99" s="661"/>
      <c r="F99" s="661"/>
      <c r="G99" s="661"/>
      <c r="H99" s="661"/>
      <c r="I99" s="661"/>
    </row>
    <row r="100" spans="3:9">
      <c r="C100" s="661"/>
      <c r="D100" s="661"/>
      <c r="E100" s="661"/>
      <c r="F100" s="661"/>
      <c r="G100" s="661"/>
      <c r="H100" s="661"/>
      <c r="I100" s="661"/>
    </row>
    <row r="101" spans="3:9">
      <c r="C101" s="661"/>
      <c r="D101" s="661"/>
      <c r="E101" s="661"/>
      <c r="F101" s="661"/>
      <c r="G101" s="661"/>
      <c r="H101" s="661"/>
      <c r="I101" s="661"/>
    </row>
    <row r="102" spans="3:9">
      <c r="C102" s="661"/>
      <c r="D102" s="661"/>
      <c r="E102" s="661"/>
      <c r="F102" s="661"/>
      <c r="G102" s="661"/>
      <c r="H102" s="661"/>
      <c r="I102" s="661"/>
    </row>
    <row r="103" spans="3:9">
      <c r="C103" s="661"/>
      <c r="D103" s="661"/>
      <c r="E103" s="661"/>
      <c r="F103" s="661"/>
      <c r="G103" s="661"/>
      <c r="H103" s="661"/>
      <c r="I103" s="661"/>
    </row>
    <row r="104" spans="3:9">
      <c r="C104" s="661"/>
      <c r="D104" s="661"/>
      <c r="E104" s="661"/>
      <c r="F104" s="661"/>
      <c r="G104" s="661"/>
      <c r="H104" s="661"/>
      <c r="I104" s="661"/>
    </row>
    <row r="105" spans="3:9">
      <c r="C105" s="661"/>
      <c r="D105" s="661"/>
      <c r="E105" s="661"/>
      <c r="F105" s="661"/>
      <c r="G105" s="661"/>
      <c r="H105" s="661"/>
      <c r="I105" s="661"/>
    </row>
    <row r="106" spans="3:9">
      <c r="C106" s="661"/>
      <c r="D106" s="661"/>
      <c r="E106" s="661"/>
      <c r="F106" s="661"/>
      <c r="G106" s="661"/>
      <c r="H106" s="661"/>
      <c r="I106" s="661"/>
    </row>
    <row r="107" spans="3:9">
      <c r="C107" s="661"/>
      <c r="D107" s="661"/>
      <c r="E107" s="661"/>
      <c r="F107" s="661"/>
      <c r="G107" s="661"/>
      <c r="H107" s="661"/>
      <c r="I107" s="661"/>
    </row>
    <row r="108" spans="3:9">
      <c r="C108" s="661"/>
      <c r="D108" s="661"/>
      <c r="E108" s="661"/>
      <c r="F108" s="661"/>
      <c r="G108" s="661"/>
      <c r="H108" s="661"/>
      <c r="I108" s="661"/>
    </row>
    <row r="109" spans="3:9">
      <c r="C109" s="661"/>
      <c r="D109" s="661"/>
      <c r="E109" s="661"/>
      <c r="F109" s="661"/>
      <c r="G109" s="661"/>
      <c r="H109" s="661"/>
      <c r="I109" s="661"/>
    </row>
    <row r="110" spans="3:9">
      <c r="C110" s="661"/>
      <c r="D110" s="661"/>
      <c r="E110" s="661"/>
      <c r="F110" s="661"/>
      <c r="G110" s="661"/>
      <c r="H110" s="661"/>
      <c r="I110" s="661"/>
    </row>
    <row r="111" spans="3:9">
      <c r="C111" s="661"/>
      <c r="D111" s="661"/>
      <c r="E111" s="661"/>
      <c r="F111" s="661"/>
      <c r="G111" s="661"/>
      <c r="H111" s="661"/>
      <c r="I111" s="661"/>
    </row>
    <row r="112" spans="3:9">
      <c r="C112" s="661"/>
      <c r="D112" s="661"/>
      <c r="E112" s="661"/>
      <c r="F112" s="661"/>
      <c r="G112" s="661"/>
      <c r="H112" s="661"/>
      <c r="I112" s="661"/>
    </row>
    <row r="113" spans="3:9">
      <c r="C113" s="661"/>
      <c r="D113" s="661"/>
      <c r="E113" s="661"/>
      <c r="F113" s="661"/>
      <c r="G113" s="661"/>
      <c r="H113" s="661"/>
      <c r="I113" s="661"/>
    </row>
    <row r="114" spans="3:9">
      <c r="C114" s="661"/>
      <c r="D114" s="661"/>
      <c r="E114" s="661"/>
      <c r="F114" s="661"/>
      <c r="G114" s="661"/>
      <c r="H114" s="661"/>
      <c r="I114" s="661"/>
    </row>
    <row r="115" spans="3:9">
      <c r="C115" s="661"/>
      <c r="D115" s="661"/>
      <c r="E115" s="661"/>
      <c r="F115" s="661"/>
      <c r="G115" s="661"/>
      <c r="H115" s="661"/>
      <c r="I115" s="661"/>
    </row>
    <row r="116" spans="3:9">
      <c r="C116" s="661"/>
      <c r="D116" s="661"/>
      <c r="E116" s="661"/>
      <c r="F116" s="661"/>
      <c r="G116" s="661"/>
      <c r="H116" s="661"/>
      <c r="I116" s="661"/>
    </row>
    <row r="117" spans="3:9">
      <c r="C117" s="661"/>
      <c r="D117" s="661"/>
      <c r="E117" s="661"/>
      <c r="F117" s="661"/>
      <c r="G117" s="661"/>
      <c r="H117" s="661"/>
      <c r="I117" s="661"/>
    </row>
    <row r="118" spans="3:9">
      <c r="C118" s="661"/>
      <c r="D118" s="661"/>
      <c r="E118" s="661"/>
      <c r="F118" s="661"/>
      <c r="G118" s="661"/>
      <c r="H118" s="661"/>
      <c r="I118" s="661"/>
    </row>
    <row r="119" spans="3:9">
      <c r="C119" s="661"/>
      <c r="D119" s="661"/>
      <c r="E119" s="661"/>
      <c r="F119" s="661"/>
      <c r="G119" s="661"/>
      <c r="H119" s="661"/>
      <c r="I119" s="661"/>
    </row>
    <row r="120" spans="3:9">
      <c r="C120" s="661"/>
      <c r="D120" s="661"/>
      <c r="E120" s="661"/>
      <c r="F120" s="661"/>
      <c r="G120" s="661"/>
      <c r="H120" s="661"/>
      <c r="I120" s="661"/>
    </row>
    <row r="121" spans="3:9">
      <c r="C121" s="661"/>
      <c r="D121" s="661"/>
      <c r="E121" s="661"/>
      <c r="F121" s="661"/>
      <c r="G121" s="661"/>
      <c r="H121" s="661"/>
      <c r="I121" s="661"/>
    </row>
    <row r="122" spans="3:9">
      <c r="C122" s="661"/>
      <c r="D122" s="661"/>
      <c r="E122" s="661"/>
      <c r="F122" s="661"/>
      <c r="G122" s="661"/>
      <c r="H122" s="661"/>
      <c r="I122" s="661"/>
    </row>
    <row r="123" spans="3:9">
      <c r="C123" s="661"/>
      <c r="D123" s="661"/>
      <c r="E123" s="661"/>
      <c r="F123" s="661"/>
      <c r="G123" s="661"/>
      <c r="H123" s="661"/>
      <c r="I123" s="661"/>
    </row>
    <row r="124" spans="3:9">
      <c r="C124" s="661"/>
      <c r="D124" s="661"/>
      <c r="E124" s="661"/>
      <c r="F124" s="661"/>
      <c r="G124" s="661"/>
      <c r="H124" s="661"/>
      <c r="I124" s="661"/>
    </row>
    <row r="125" spans="3:9">
      <c r="C125" s="661"/>
      <c r="D125" s="661"/>
      <c r="E125" s="661"/>
      <c r="F125" s="661"/>
      <c r="G125" s="661"/>
      <c r="H125" s="661"/>
      <c r="I125" s="661"/>
    </row>
    <row r="126" spans="3:9">
      <c r="C126" s="661"/>
      <c r="D126" s="661"/>
      <c r="E126" s="661"/>
      <c r="F126" s="661"/>
      <c r="G126" s="661"/>
      <c r="H126" s="661"/>
      <c r="I126" s="661"/>
    </row>
    <row r="127" spans="3:9">
      <c r="C127" s="661"/>
      <c r="D127" s="661"/>
      <c r="E127" s="661"/>
      <c r="F127" s="661"/>
      <c r="G127" s="661"/>
      <c r="H127" s="661"/>
      <c r="I127" s="661"/>
    </row>
    <row r="128" spans="3:9">
      <c r="C128" s="661"/>
      <c r="D128" s="661"/>
      <c r="E128" s="661"/>
      <c r="F128" s="661"/>
      <c r="G128" s="661"/>
      <c r="H128" s="661"/>
      <c r="I128" s="661"/>
    </row>
    <row r="129" spans="3:9">
      <c r="C129" s="661"/>
      <c r="D129" s="661"/>
      <c r="E129" s="661"/>
      <c r="F129" s="661"/>
      <c r="G129" s="661"/>
      <c r="H129" s="661"/>
      <c r="I129" s="661"/>
    </row>
    <row r="130" spans="3:9">
      <c r="C130" s="661"/>
      <c r="D130" s="661"/>
      <c r="E130" s="661"/>
      <c r="F130" s="661"/>
      <c r="G130" s="661"/>
      <c r="H130" s="661"/>
      <c r="I130" s="661"/>
    </row>
    <row r="131" spans="3:9">
      <c r="C131" s="661"/>
      <c r="D131" s="661"/>
      <c r="E131" s="661"/>
      <c r="F131" s="661"/>
      <c r="G131" s="661"/>
      <c r="H131" s="661"/>
      <c r="I131" s="661"/>
    </row>
    <row r="132" spans="3:9">
      <c r="C132" s="661"/>
      <c r="D132" s="661"/>
      <c r="E132" s="661"/>
      <c r="F132" s="661"/>
      <c r="G132" s="661"/>
      <c r="H132" s="661"/>
      <c r="I132" s="661"/>
    </row>
    <row r="133" spans="3:9">
      <c r="C133" s="661"/>
      <c r="D133" s="661"/>
      <c r="E133" s="661"/>
      <c r="F133" s="661"/>
      <c r="G133" s="661"/>
      <c r="H133" s="661"/>
      <c r="I133" s="661"/>
    </row>
    <row r="134" spans="3:9">
      <c r="C134" s="661"/>
      <c r="D134" s="661"/>
      <c r="E134" s="661"/>
      <c r="F134" s="661"/>
      <c r="G134" s="661"/>
      <c r="H134" s="661"/>
      <c r="I134" s="661"/>
    </row>
    <row r="135" spans="3:9">
      <c r="C135" s="661"/>
      <c r="D135" s="661"/>
      <c r="E135" s="661"/>
      <c r="F135" s="661"/>
      <c r="G135" s="661"/>
      <c r="H135" s="661"/>
      <c r="I135" s="661"/>
    </row>
    <row r="136" spans="3:9">
      <c r="C136" s="661"/>
      <c r="D136" s="661"/>
      <c r="E136" s="661"/>
      <c r="F136" s="661"/>
      <c r="G136" s="661"/>
      <c r="H136" s="661"/>
      <c r="I136" s="661"/>
    </row>
    <row r="137" spans="3:9">
      <c r="C137" s="661"/>
      <c r="D137" s="661"/>
      <c r="E137" s="661"/>
      <c r="F137" s="661"/>
      <c r="G137" s="661"/>
      <c r="H137" s="661"/>
      <c r="I137" s="661"/>
    </row>
    <row r="138" spans="3:9">
      <c r="C138" s="661"/>
      <c r="D138" s="661"/>
      <c r="E138" s="661"/>
      <c r="F138" s="661"/>
      <c r="G138" s="661"/>
      <c r="H138" s="661"/>
      <c r="I138" s="661"/>
    </row>
    <row r="139" spans="3:9">
      <c r="C139" s="661"/>
      <c r="D139" s="661"/>
      <c r="E139" s="661"/>
      <c r="F139" s="661"/>
      <c r="G139" s="661"/>
      <c r="H139" s="661"/>
      <c r="I139" s="661"/>
    </row>
    <row r="140" spans="3:9">
      <c r="C140" s="661"/>
      <c r="D140" s="661"/>
      <c r="E140" s="661"/>
      <c r="F140" s="661"/>
      <c r="G140" s="661"/>
      <c r="H140" s="661"/>
      <c r="I140" s="661"/>
    </row>
    <row r="141" spans="3:9">
      <c r="C141" s="661"/>
      <c r="D141" s="661"/>
      <c r="E141" s="661"/>
      <c r="F141" s="661"/>
      <c r="G141" s="661"/>
      <c r="H141" s="661"/>
      <c r="I141" s="661"/>
    </row>
    <row r="142" spans="3:9">
      <c r="C142" s="661"/>
      <c r="D142" s="661"/>
      <c r="E142" s="661"/>
      <c r="F142" s="661"/>
      <c r="G142" s="661"/>
      <c r="H142" s="661"/>
      <c r="I142" s="661"/>
    </row>
    <row r="143" spans="3:9">
      <c r="C143" s="661"/>
      <c r="D143" s="661"/>
      <c r="E143" s="661"/>
      <c r="F143" s="661"/>
      <c r="G143" s="661"/>
      <c r="H143" s="661"/>
      <c r="I143" s="661"/>
    </row>
    <row r="144" spans="3:9">
      <c r="C144" s="661"/>
      <c r="D144" s="661"/>
      <c r="E144" s="661"/>
      <c r="F144" s="661"/>
      <c r="G144" s="661"/>
      <c r="H144" s="661"/>
      <c r="I144" s="661"/>
    </row>
    <row r="145" spans="3:9">
      <c r="C145" s="661"/>
      <c r="D145" s="661"/>
      <c r="E145" s="661"/>
      <c r="F145" s="661"/>
      <c r="G145" s="661"/>
      <c r="H145" s="661"/>
      <c r="I145" s="661"/>
    </row>
    <row r="146" spans="3:9">
      <c r="C146" s="661"/>
      <c r="D146" s="661"/>
      <c r="E146" s="661"/>
      <c r="F146" s="661"/>
      <c r="G146" s="661"/>
      <c r="H146" s="661"/>
      <c r="I146" s="661"/>
    </row>
    <row r="147" spans="3:9">
      <c r="C147" s="661"/>
      <c r="D147" s="661"/>
      <c r="E147" s="661"/>
      <c r="F147" s="661"/>
      <c r="G147" s="661"/>
      <c r="H147" s="661"/>
      <c r="I147" s="661"/>
    </row>
    <row r="148" spans="3:9">
      <c r="C148" s="661"/>
      <c r="D148" s="661"/>
      <c r="E148" s="661"/>
      <c r="F148" s="661"/>
      <c r="G148" s="661"/>
      <c r="H148" s="661"/>
      <c r="I148" s="661"/>
    </row>
    <row r="149" spans="3:9">
      <c r="C149" s="661"/>
      <c r="D149" s="661"/>
      <c r="E149" s="661"/>
      <c r="F149" s="661"/>
      <c r="G149" s="661"/>
      <c r="H149" s="661"/>
      <c r="I149" s="661"/>
    </row>
    <row r="150" spans="3:9">
      <c r="C150" s="661"/>
      <c r="D150" s="661"/>
      <c r="E150" s="661"/>
      <c r="F150" s="661"/>
      <c r="G150" s="661"/>
      <c r="H150" s="661"/>
      <c r="I150" s="661"/>
    </row>
    <row r="151" spans="3:9">
      <c r="C151" s="661"/>
      <c r="D151" s="661"/>
      <c r="E151" s="661"/>
      <c r="F151" s="661"/>
      <c r="G151" s="661"/>
      <c r="H151" s="661"/>
      <c r="I151" s="661"/>
    </row>
    <row r="152" spans="3:9">
      <c r="C152" s="661"/>
      <c r="D152" s="661"/>
      <c r="E152" s="661"/>
      <c r="F152" s="661"/>
      <c r="G152" s="661"/>
      <c r="H152" s="661"/>
      <c r="I152" s="661"/>
    </row>
    <row r="153" spans="3:9">
      <c r="C153" s="661"/>
      <c r="D153" s="661"/>
      <c r="E153" s="661"/>
      <c r="F153" s="661"/>
      <c r="G153" s="661"/>
      <c r="H153" s="661"/>
      <c r="I153" s="661"/>
    </row>
    <row r="154" spans="3:9">
      <c r="C154" s="661"/>
      <c r="D154" s="661"/>
      <c r="E154" s="661"/>
      <c r="F154" s="661"/>
      <c r="G154" s="661"/>
      <c r="H154" s="661"/>
      <c r="I154" s="661"/>
    </row>
    <row r="155" spans="3:9">
      <c r="C155" s="661"/>
      <c r="D155" s="661"/>
      <c r="E155" s="661"/>
      <c r="F155" s="661"/>
      <c r="G155" s="661"/>
      <c r="H155" s="661"/>
      <c r="I155" s="661"/>
    </row>
    <row r="156" spans="3:9">
      <c r="C156" s="661"/>
      <c r="D156" s="661"/>
      <c r="E156" s="661"/>
      <c r="F156" s="661"/>
      <c r="G156" s="661"/>
      <c r="H156" s="661"/>
      <c r="I156" s="661"/>
    </row>
    <row r="157" spans="3:9">
      <c r="C157" s="661"/>
      <c r="D157" s="661"/>
      <c r="E157" s="661"/>
      <c r="F157" s="661"/>
      <c r="G157" s="661"/>
      <c r="H157" s="661"/>
      <c r="I157" s="661"/>
    </row>
    <row r="158" spans="3:9">
      <c r="C158" s="661"/>
      <c r="D158" s="661"/>
      <c r="E158" s="661"/>
      <c r="F158" s="661"/>
      <c r="G158" s="661"/>
      <c r="H158" s="661"/>
      <c r="I158" s="661"/>
    </row>
    <row r="159" spans="3:9">
      <c r="C159" s="661"/>
      <c r="D159" s="661"/>
      <c r="E159" s="661"/>
      <c r="F159" s="661"/>
      <c r="G159" s="661"/>
      <c r="H159" s="661"/>
      <c r="I159" s="661"/>
    </row>
    <row r="160" spans="3:9">
      <c r="C160" s="661"/>
      <c r="D160" s="661"/>
      <c r="E160" s="661"/>
      <c r="F160" s="661"/>
      <c r="G160" s="661"/>
      <c r="H160" s="661"/>
      <c r="I160" s="661"/>
    </row>
    <row r="161" spans="3:9">
      <c r="C161" s="661"/>
      <c r="D161" s="661"/>
      <c r="E161" s="661"/>
      <c r="F161" s="661"/>
      <c r="G161" s="661"/>
      <c r="H161" s="661"/>
      <c r="I161" s="661"/>
    </row>
    <row r="162" spans="3:9">
      <c r="C162" s="661"/>
      <c r="D162" s="661"/>
      <c r="E162" s="661"/>
      <c r="F162" s="661"/>
      <c r="G162" s="661"/>
      <c r="H162" s="661"/>
      <c r="I162" s="661"/>
    </row>
    <row r="163" spans="3:9">
      <c r="C163" s="661"/>
      <c r="D163" s="661"/>
      <c r="E163" s="661"/>
      <c r="F163" s="661"/>
      <c r="G163" s="661"/>
      <c r="H163" s="661"/>
      <c r="I163" s="661"/>
    </row>
    <row r="164" spans="3:9">
      <c r="C164" s="661"/>
      <c r="D164" s="661"/>
      <c r="E164" s="661"/>
      <c r="F164" s="661"/>
      <c r="G164" s="661"/>
      <c r="H164" s="661"/>
      <c r="I164" s="661"/>
    </row>
    <row r="165" spans="3:9">
      <c r="C165" s="661"/>
      <c r="D165" s="661"/>
      <c r="E165" s="661"/>
      <c r="F165" s="661"/>
      <c r="G165" s="661"/>
      <c r="H165" s="661"/>
      <c r="I165" s="661"/>
    </row>
    <row r="166" spans="3:9">
      <c r="C166" s="661"/>
      <c r="D166" s="661"/>
      <c r="E166" s="661"/>
      <c r="F166" s="661"/>
      <c r="G166" s="661"/>
      <c r="H166" s="661"/>
      <c r="I166" s="661"/>
    </row>
    <row r="167" spans="3:9">
      <c r="C167" s="661"/>
      <c r="D167" s="661"/>
      <c r="E167" s="661"/>
      <c r="F167" s="661"/>
      <c r="G167" s="661"/>
      <c r="H167" s="661"/>
      <c r="I167" s="661"/>
    </row>
    <row r="168" spans="3:9">
      <c r="C168" s="661"/>
      <c r="D168" s="661"/>
      <c r="E168" s="661"/>
      <c r="F168" s="661"/>
      <c r="G168" s="661"/>
      <c r="H168" s="661"/>
      <c r="I168" s="661"/>
    </row>
    <row r="169" spans="3:9">
      <c r="C169" s="661"/>
      <c r="D169" s="661"/>
      <c r="E169" s="661"/>
      <c r="F169" s="661"/>
      <c r="G169" s="661"/>
      <c r="H169" s="661"/>
      <c r="I169" s="661"/>
    </row>
    <row r="170" spans="3:9">
      <c r="C170" s="661"/>
      <c r="D170" s="661"/>
      <c r="E170" s="661"/>
      <c r="F170" s="661"/>
      <c r="G170" s="661"/>
      <c r="H170" s="661"/>
      <c r="I170" s="661"/>
    </row>
    <row r="171" spans="3:9">
      <c r="C171" s="661"/>
      <c r="D171" s="661"/>
      <c r="E171" s="661"/>
      <c r="F171" s="661"/>
      <c r="G171" s="661"/>
      <c r="H171" s="661"/>
      <c r="I171" s="661"/>
    </row>
    <row r="172" spans="3:9">
      <c r="C172" s="661"/>
      <c r="D172" s="661"/>
      <c r="E172" s="661"/>
      <c r="F172" s="661"/>
      <c r="G172" s="661"/>
      <c r="H172" s="661"/>
      <c r="I172" s="661"/>
    </row>
    <row r="173" spans="3:9">
      <c r="C173" s="661"/>
      <c r="D173" s="661"/>
      <c r="E173" s="661"/>
      <c r="F173" s="661"/>
      <c r="G173" s="661"/>
      <c r="H173" s="661"/>
      <c r="I173" s="661"/>
    </row>
    <row r="174" spans="3:9">
      <c r="C174" s="661"/>
      <c r="D174" s="661"/>
      <c r="E174" s="661"/>
      <c r="F174" s="661"/>
      <c r="G174" s="661"/>
      <c r="H174" s="661"/>
      <c r="I174" s="661"/>
    </row>
    <row r="175" spans="3:9">
      <c r="C175" s="661"/>
      <c r="D175" s="661"/>
      <c r="E175" s="661"/>
      <c r="F175" s="661"/>
      <c r="G175" s="661"/>
      <c r="H175" s="661"/>
      <c r="I175" s="661"/>
    </row>
    <row r="176" spans="3:9">
      <c r="C176" s="661"/>
      <c r="D176" s="661"/>
      <c r="E176" s="661"/>
      <c r="F176" s="661"/>
      <c r="G176" s="661"/>
      <c r="H176" s="661"/>
      <c r="I176" s="661"/>
    </row>
    <row r="177" spans="3:9">
      <c r="C177" s="661"/>
      <c r="D177" s="661"/>
      <c r="E177" s="661"/>
      <c r="F177" s="661"/>
      <c r="G177" s="661"/>
      <c r="H177" s="661"/>
      <c r="I177" s="661"/>
    </row>
    <row r="178" spans="3:9">
      <c r="C178" s="661"/>
      <c r="D178" s="661"/>
      <c r="E178" s="661"/>
      <c r="F178" s="661"/>
      <c r="G178" s="661"/>
      <c r="H178" s="661"/>
      <c r="I178" s="661"/>
    </row>
    <row r="179" spans="3:9">
      <c r="C179" s="661"/>
      <c r="D179" s="661"/>
      <c r="E179" s="661"/>
      <c r="F179" s="661"/>
      <c r="G179" s="661"/>
      <c r="H179" s="661"/>
      <c r="I179" s="661"/>
    </row>
    <row r="180" spans="3:9">
      <c r="C180" s="661"/>
      <c r="D180" s="661"/>
      <c r="E180" s="661"/>
      <c r="F180" s="661"/>
      <c r="G180" s="661"/>
      <c r="H180" s="661"/>
      <c r="I180" s="661"/>
    </row>
    <row r="181" spans="3:9">
      <c r="C181" s="661"/>
      <c r="D181" s="661"/>
      <c r="E181" s="661"/>
      <c r="F181" s="661"/>
      <c r="G181" s="661"/>
      <c r="H181" s="661"/>
      <c r="I181" s="661"/>
    </row>
    <row r="182" spans="3:9">
      <c r="C182" s="661"/>
      <c r="D182" s="661"/>
      <c r="E182" s="661"/>
      <c r="F182" s="661"/>
      <c r="G182" s="661"/>
      <c r="H182" s="661"/>
      <c r="I182" s="661"/>
    </row>
    <row r="183" spans="3:9">
      <c r="C183" s="661"/>
      <c r="D183" s="661"/>
      <c r="E183" s="661"/>
      <c r="F183" s="661"/>
      <c r="G183" s="661"/>
      <c r="H183" s="661"/>
      <c r="I183" s="661"/>
    </row>
    <row r="184" spans="3:9">
      <c r="C184" s="661"/>
      <c r="D184" s="661"/>
      <c r="E184" s="661"/>
      <c r="F184" s="661"/>
      <c r="G184" s="661"/>
      <c r="H184" s="661"/>
      <c r="I184" s="661"/>
    </row>
    <row r="185" spans="3:9">
      <c r="C185" s="661"/>
      <c r="D185" s="661"/>
      <c r="E185" s="661"/>
      <c r="F185" s="661"/>
      <c r="G185" s="661"/>
      <c r="H185" s="661"/>
      <c r="I185" s="661"/>
    </row>
    <row r="186" spans="3:9">
      <c r="C186" s="661"/>
      <c r="D186" s="661"/>
      <c r="E186" s="661"/>
      <c r="F186" s="661"/>
      <c r="G186" s="661"/>
      <c r="H186" s="661"/>
      <c r="I186" s="661"/>
    </row>
    <row r="187" spans="3:9">
      <c r="C187" s="661"/>
      <c r="D187" s="661"/>
      <c r="E187" s="661"/>
      <c r="F187" s="661"/>
      <c r="G187" s="661"/>
      <c r="H187" s="661"/>
      <c r="I187" s="661"/>
    </row>
    <row r="188" spans="3:9">
      <c r="C188" s="661"/>
      <c r="D188" s="661"/>
      <c r="E188" s="661"/>
      <c r="F188" s="661"/>
      <c r="G188" s="661"/>
      <c r="H188" s="661"/>
      <c r="I188" s="661"/>
    </row>
    <row r="189" spans="3:9">
      <c r="C189" s="661"/>
      <c r="D189" s="661"/>
      <c r="E189" s="661"/>
      <c r="F189" s="661"/>
      <c r="G189" s="661"/>
      <c r="H189" s="661"/>
      <c r="I189" s="661"/>
    </row>
    <row r="190" spans="3:9">
      <c r="C190" s="661"/>
      <c r="D190" s="661"/>
      <c r="E190" s="661"/>
      <c r="F190" s="661"/>
      <c r="G190" s="661"/>
      <c r="H190" s="661"/>
      <c r="I190" s="661"/>
    </row>
    <row r="191" spans="3:9">
      <c r="C191" s="661"/>
      <c r="D191" s="661"/>
      <c r="E191" s="661"/>
      <c r="F191" s="661"/>
      <c r="G191" s="661"/>
      <c r="H191" s="661"/>
      <c r="I191" s="661"/>
    </row>
    <row r="192" spans="3:9">
      <c r="C192" s="661"/>
      <c r="D192" s="661"/>
      <c r="E192" s="661"/>
      <c r="F192" s="661"/>
      <c r="G192" s="661"/>
      <c r="H192" s="661"/>
      <c r="I192" s="661"/>
    </row>
    <row r="193" spans="3:9">
      <c r="C193" s="661"/>
      <c r="D193" s="661"/>
      <c r="E193" s="661"/>
      <c r="F193" s="661"/>
      <c r="G193" s="661"/>
      <c r="H193" s="661"/>
      <c r="I193" s="661"/>
    </row>
    <row r="194" spans="3:9">
      <c r="C194" s="661"/>
      <c r="D194" s="661"/>
      <c r="E194" s="661"/>
      <c r="F194" s="661"/>
      <c r="G194" s="661"/>
      <c r="H194" s="661"/>
      <c r="I194" s="661"/>
    </row>
    <row r="195" spans="3:9">
      <c r="C195" s="661"/>
      <c r="D195" s="661"/>
      <c r="E195" s="661"/>
      <c r="F195" s="661"/>
      <c r="G195" s="661"/>
      <c r="H195" s="661"/>
      <c r="I195" s="661"/>
    </row>
    <row r="196" spans="3:9">
      <c r="C196" s="661"/>
      <c r="D196" s="661"/>
      <c r="E196" s="661"/>
      <c r="F196" s="661"/>
      <c r="G196" s="661"/>
      <c r="H196" s="661"/>
      <c r="I196" s="661"/>
    </row>
    <row r="197" spans="3:9">
      <c r="C197" s="661"/>
      <c r="D197" s="661"/>
      <c r="E197" s="661"/>
      <c r="F197" s="661"/>
      <c r="G197" s="661"/>
      <c r="H197" s="661"/>
      <c r="I197" s="661"/>
    </row>
    <row r="198" spans="3:9">
      <c r="C198" s="661"/>
      <c r="D198" s="661"/>
      <c r="E198" s="661"/>
      <c r="F198" s="661"/>
      <c r="G198" s="661"/>
      <c r="H198" s="661"/>
      <c r="I198" s="661"/>
    </row>
    <row r="199" spans="3:9">
      <c r="C199" s="661"/>
      <c r="D199" s="661"/>
      <c r="E199" s="661"/>
      <c r="F199" s="661"/>
      <c r="G199" s="661"/>
      <c r="H199" s="661"/>
      <c r="I199" s="661"/>
    </row>
    <row r="200" spans="3:9">
      <c r="C200" s="661"/>
      <c r="D200" s="661"/>
      <c r="E200" s="661"/>
      <c r="F200" s="661"/>
      <c r="G200" s="661"/>
      <c r="H200" s="661"/>
      <c r="I200" s="661"/>
    </row>
    <row r="201" spans="3:9">
      <c r="C201" s="661"/>
      <c r="D201" s="661"/>
      <c r="E201" s="661"/>
      <c r="F201" s="661"/>
      <c r="G201" s="661"/>
      <c r="H201" s="661"/>
      <c r="I201" s="661"/>
    </row>
    <row r="202" spans="3:9">
      <c r="C202" s="661"/>
      <c r="D202" s="661"/>
      <c r="E202" s="661"/>
      <c r="F202" s="661"/>
      <c r="G202" s="661"/>
      <c r="H202" s="661"/>
      <c r="I202" s="661"/>
    </row>
    <row r="203" spans="3:9">
      <c r="C203" s="661"/>
      <c r="D203" s="661"/>
      <c r="E203" s="661"/>
      <c r="F203" s="661"/>
      <c r="G203" s="661"/>
      <c r="H203" s="661"/>
      <c r="I203" s="661"/>
    </row>
    <row r="204" spans="3:9">
      <c r="C204" s="661"/>
      <c r="D204" s="661"/>
      <c r="E204" s="661"/>
      <c r="F204" s="661"/>
      <c r="G204" s="661"/>
      <c r="H204" s="661"/>
      <c r="I204" s="661"/>
    </row>
    <row r="205" spans="3:9">
      <c r="C205" s="661"/>
      <c r="D205" s="661"/>
      <c r="E205" s="661"/>
      <c r="F205" s="661"/>
      <c r="G205" s="661"/>
      <c r="H205" s="661"/>
      <c r="I205" s="661"/>
    </row>
    <row r="206" spans="3:9">
      <c r="C206" s="661"/>
      <c r="D206" s="661"/>
      <c r="E206" s="661"/>
      <c r="F206" s="661"/>
      <c r="G206" s="661"/>
      <c r="H206" s="661"/>
      <c r="I206" s="661"/>
    </row>
    <row r="207" spans="3:9">
      <c r="C207" s="661"/>
      <c r="D207" s="661"/>
      <c r="E207" s="661"/>
      <c r="F207" s="661"/>
      <c r="G207" s="661"/>
      <c r="H207" s="661"/>
      <c r="I207" s="661"/>
    </row>
    <row r="208" spans="3:9">
      <c r="C208" s="661"/>
      <c r="D208" s="661"/>
      <c r="E208" s="661"/>
      <c r="F208" s="661"/>
      <c r="G208" s="661"/>
      <c r="H208" s="661"/>
      <c r="I208" s="661"/>
    </row>
    <row r="209" spans="3:9">
      <c r="C209" s="661"/>
      <c r="D209" s="661"/>
      <c r="E209" s="661"/>
      <c r="F209" s="661"/>
      <c r="G209" s="661"/>
      <c r="H209" s="661"/>
      <c r="I209" s="661"/>
    </row>
    <row r="210" spans="3:9">
      <c r="C210" s="661"/>
      <c r="D210" s="661"/>
      <c r="E210" s="661"/>
      <c r="F210" s="661"/>
      <c r="G210" s="661"/>
      <c r="H210" s="661"/>
      <c r="I210" s="661"/>
    </row>
    <row r="211" spans="3:9">
      <c r="C211" s="661"/>
      <c r="D211" s="661"/>
      <c r="E211" s="661"/>
      <c r="F211" s="661"/>
      <c r="G211" s="661"/>
      <c r="H211" s="661"/>
      <c r="I211" s="661"/>
    </row>
    <row r="212" spans="3:9">
      <c r="C212" s="661"/>
      <c r="D212" s="661"/>
      <c r="E212" s="661"/>
      <c r="F212" s="661"/>
      <c r="G212" s="661"/>
      <c r="H212" s="661"/>
      <c r="I212" s="661"/>
    </row>
    <row r="213" spans="3:9">
      <c r="C213" s="661"/>
      <c r="D213" s="661"/>
      <c r="E213" s="661"/>
      <c r="F213" s="661"/>
      <c r="G213" s="661"/>
      <c r="H213" s="661"/>
      <c r="I213" s="661"/>
    </row>
    <row r="214" spans="3:9">
      <c r="C214" s="661"/>
      <c r="D214" s="661"/>
      <c r="E214" s="661"/>
      <c r="F214" s="661"/>
      <c r="G214" s="661"/>
      <c r="H214" s="661"/>
      <c r="I214" s="661"/>
    </row>
    <row r="215" spans="3:9">
      <c r="C215" s="661"/>
      <c r="D215" s="661"/>
      <c r="E215" s="661"/>
      <c r="F215" s="661"/>
      <c r="G215" s="661"/>
      <c r="H215" s="661"/>
      <c r="I215" s="661"/>
    </row>
    <row r="216" spans="3:9">
      <c r="C216" s="661"/>
      <c r="D216" s="661"/>
      <c r="E216" s="661"/>
      <c r="F216" s="661"/>
      <c r="G216" s="661"/>
      <c r="H216" s="661"/>
      <c r="I216" s="661"/>
    </row>
    <row r="217" spans="3:9">
      <c r="C217" s="661"/>
      <c r="D217" s="661"/>
      <c r="E217" s="661"/>
      <c r="F217" s="661"/>
      <c r="G217" s="661"/>
      <c r="H217" s="661"/>
      <c r="I217" s="661"/>
    </row>
    <row r="218" spans="3:9">
      <c r="C218" s="661"/>
      <c r="D218" s="661"/>
      <c r="E218" s="661"/>
      <c r="F218" s="661"/>
      <c r="G218" s="661"/>
      <c r="H218" s="661"/>
      <c r="I218" s="661"/>
    </row>
    <row r="219" spans="3:9">
      <c r="C219" s="661"/>
      <c r="D219" s="661"/>
      <c r="E219" s="661"/>
      <c r="F219" s="661"/>
      <c r="G219" s="661"/>
      <c r="H219" s="661"/>
      <c r="I219" s="661"/>
    </row>
    <row r="220" spans="3:9">
      <c r="C220" s="661"/>
      <c r="D220" s="661"/>
      <c r="E220" s="661"/>
      <c r="F220" s="661"/>
      <c r="G220" s="661"/>
      <c r="H220" s="661"/>
      <c r="I220" s="661"/>
    </row>
    <row r="221" spans="3:9">
      <c r="C221" s="661"/>
      <c r="D221" s="661"/>
      <c r="E221" s="661"/>
      <c r="F221" s="661"/>
      <c r="G221" s="661"/>
      <c r="H221" s="661"/>
      <c r="I221" s="661"/>
    </row>
    <row r="222" spans="3:9">
      <c r="C222" s="661"/>
      <c r="D222" s="661"/>
      <c r="E222" s="661"/>
      <c r="F222" s="661"/>
      <c r="G222" s="661"/>
      <c r="H222" s="661"/>
      <c r="I222" s="661"/>
    </row>
    <row r="223" spans="3:9">
      <c r="C223" s="661"/>
      <c r="D223" s="661"/>
      <c r="E223" s="661"/>
      <c r="F223" s="661"/>
      <c r="G223" s="661"/>
      <c r="H223" s="661"/>
      <c r="I223" s="661"/>
    </row>
    <row r="224" spans="3:9">
      <c r="C224" s="661"/>
      <c r="D224" s="661"/>
      <c r="E224" s="661"/>
      <c r="F224" s="661"/>
      <c r="G224" s="661"/>
      <c r="H224" s="661"/>
      <c r="I224" s="661"/>
    </row>
    <row r="225" spans="3:9">
      <c r="C225" s="661"/>
      <c r="D225" s="661"/>
      <c r="E225" s="661"/>
      <c r="F225" s="661"/>
      <c r="G225" s="661"/>
      <c r="H225" s="661"/>
      <c r="I225" s="661"/>
    </row>
    <row r="226" spans="3:9">
      <c r="C226" s="661"/>
      <c r="D226" s="661"/>
      <c r="E226" s="661"/>
      <c r="F226" s="661"/>
      <c r="G226" s="661"/>
      <c r="H226" s="661"/>
      <c r="I226" s="661"/>
    </row>
    <row r="227" spans="3:9">
      <c r="C227" s="661"/>
      <c r="D227" s="661"/>
      <c r="E227" s="661"/>
      <c r="F227" s="661"/>
      <c r="G227" s="661"/>
      <c r="H227" s="661"/>
      <c r="I227" s="661"/>
    </row>
    <row r="228" spans="3:9">
      <c r="C228" s="661"/>
      <c r="D228" s="661"/>
      <c r="E228" s="661"/>
      <c r="F228" s="661"/>
      <c r="G228" s="661"/>
      <c r="H228" s="661"/>
      <c r="I228" s="661"/>
    </row>
    <row r="229" spans="3:9">
      <c r="C229" s="661"/>
      <c r="D229" s="661"/>
      <c r="E229" s="661"/>
      <c r="F229" s="661"/>
      <c r="G229" s="661"/>
      <c r="H229" s="661"/>
      <c r="I229" s="661"/>
    </row>
    <row r="230" spans="3:9">
      <c r="C230" s="661"/>
      <c r="D230" s="661"/>
      <c r="E230" s="661"/>
      <c r="F230" s="661"/>
      <c r="G230" s="661"/>
      <c r="H230" s="661"/>
      <c r="I230" s="661"/>
    </row>
    <row r="231" spans="3:9">
      <c r="C231" s="661"/>
      <c r="D231" s="661"/>
      <c r="E231" s="661"/>
      <c r="F231" s="661"/>
      <c r="G231" s="661"/>
      <c r="H231" s="661"/>
      <c r="I231" s="661"/>
    </row>
    <row r="232" spans="3:9">
      <c r="C232" s="661"/>
      <c r="D232" s="661"/>
      <c r="E232" s="661"/>
      <c r="F232" s="661"/>
      <c r="G232" s="661"/>
      <c r="H232" s="661"/>
      <c r="I232" s="661"/>
    </row>
    <row r="233" spans="3:9">
      <c r="C233" s="661"/>
      <c r="D233" s="661"/>
      <c r="E233" s="661"/>
      <c r="F233" s="661"/>
      <c r="G233" s="661"/>
      <c r="H233" s="661"/>
      <c r="I233" s="661"/>
    </row>
    <row r="234" spans="3:9">
      <c r="C234" s="661"/>
      <c r="D234" s="661"/>
      <c r="E234" s="661"/>
      <c r="F234" s="661"/>
      <c r="G234" s="661"/>
      <c r="H234" s="661"/>
      <c r="I234" s="661"/>
    </row>
    <row r="235" spans="3:9">
      <c r="C235" s="661"/>
      <c r="D235" s="661"/>
      <c r="E235" s="661"/>
      <c r="F235" s="661"/>
      <c r="G235" s="661"/>
      <c r="H235" s="661"/>
      <c r="I235" s="661"/>
    </row>
    <row r="236" spans="3:9">
      <c r="C236" s="661"/>
      <c r="D236" s="661"/>
      <c r="E236" s="661"/>
      <c r="F236" s="661"/>
      <c r="G236" s="661"/>
      <c r="H236" s="661"/>
      <c r="I236" s="661"/>
    </row>
    <row r="237" spans="3:9">
      <c r="C237" s="661"/>
      <c r="D237" s="661"/>
      <c r="E237" s="661"/>
      <c r="F237" s="661"/>
      <c r="G237" s="661"/>
      <c r="H237" s="661"/>
      <c r="I237" s="661"/>
    </row>
    <row r="238" spans="3:9">
      <c r="C238" s="661"/>
      <c r="D238" s="661"/>
      <c r="E238" s="661"/>
      <c r="F238" s="661"/>
      <c r="G238" s="661"/>
      <c r="H238" s="661"/>
      <c r="I238" s="661"/>
    </row>
    <row r="239" spans="3:9">
      <c r="C239" s="661"/>
      <c r="D239" s="661"/>
      <c r="E239" s="661"/>
      <c r="F239" s="661"/>
      <c r="G239" s="661"/>
      <c r="H239" s="661"/>
      <c r="I239" s="661"/>
    </row>
    <row r="240" spans="3:9">
      <c r="C240" s="661"/>
      <c r="D240" s="661"/>
      <c r="E240" s="661"/>
      <c r="F240" s="661"/>
      <c r="G240" s="661"/>
      <c r="H240" s="661"/>
      <c r="I240" s="661"/>
    </row>
    <row r="241" spans="3:9">
      <c r="C241" s="661"/>
      <c r="D241" s="661"/>
      <c r="E241" s="661"/>
      <c r="F241" s="661"/>
      <c r="G241" s="661"/>
      <c r="H241" s="661"/>
      <c r="I241" s="661"/>
    </row>
    <row r="242" spans="3:9">
      <c r="C242" s="661"/>
      <c r="D242" s="661"/>
      <c r="E242" s="661"/>
      <c r="F242" s="661"/>
      <c r="G242" s="661"/>
      <c r="H242" s="661"/>
      <c r="I242" s="661"/>
    </row>
    <row r="243" spans="3:9">
      <c r="C243" s="661"/>
      <c r="D243" s="661"/>
      <c r="E243" s="661"/>
      <c r="F243" s="661"/>
      <c r="G243" s="661"/>
      <c r="H243" s="661"/>
      <c r="I243" s="661"/>
    </row>
    <row r="244" spans="3:9">
      <c r="C244" s="661"/>
      <c r="D244" s="661"/>
      <c r="E244" s="661"/>
      <c r="F244" s="661"/>
      <c r="G244" s="661"/>
      <c r="H244" s="661"/>
      <c r="I244" s="661"/>
    </row>
    <row r="245" spans="3:9">
      <c r="C245" s="661"/>
      <c r="D245" s="661"/>
      <c r="E245" s="661"/>
      <c r="F245" s="661"/>
      <c r="G245" s="661"/>
      <c r="H245" s="661"/>
      <c r="I245" s="661"/>
    </row>
    <row r="246" spans="3:9">
      <c r="C246" s="661"/>
      <c r="D246" s="661"/>
      <c r="E246" s="661"/>
      <c r="F246" s="661"/>
      <c r="G246" s="661"/>
      <c r="H246" s="661"/>
      <c r="I246" s="661"/>
    </row>
    <row r="247" spans="3:9">
      <c r="C247" s="661"/>
      <c r="D247" s="661"/>
      <c r="E247" s="661"/>
      <c r="F247" s="661"/>
      <c r="G247" s="661"/>
      <c r="H247" s="661"/>
      <c r="I247" s="661"/>
    </row>
    <row r="248" spans="3:9">
      <c r="C248" s="661"/>
      <c r="D248" s="661"/>
      <c r="E248" s="661"/>
      <c r="F248" s="661"/>
      <c r="G248" s="661"/>
      <c r="H248" s="661"/>
      <c r="I248" s="661"/>
    </row>
    <row r="249" spans="3:9">
      <c r="C249" s="661"/>
      <c r="D249" s="661"/>
      <c r="E249" s="661"/>
      <c r="F249" s="661"/>
      <c r="G249" s="661"/>
      <c r="H249" s="661"/>
      <c r="I249" s="661"/>
    </row>
    <row r="250" spans="3:9">
      <c r="C250" s="661"/>
      <c r="D250" s="661"/>
      <c r="E250" s="661"/>
      <c r="F250" s="661"/>
      <c r="G250" s="661"/>
      <c r="H250" s="661"/>
      <c r="I250" s="661"/>
    </row>
    <row r="251" spans="3:9">
      <c r="C251" s="661"/>
      <c r="D251" s="661"/>
      <c r="E251" s="661"/>
      <c r="F251" s="661"/>
      <c r="G251" s="661"/>
      <c r="H251" s="661"/>
      <c r="I251" s="661"/>
    </row>
    <row r="252" spans="3:9">
      <c r="C252" s="661"/>
      <c r="D252" s="661"/>
      <c r="E252" s="661"/>
      <c r="F252" s="661"/>
      <c r="G252" s="661"/>
      <c r="H252" s="661"/>
      <c r="I252" s="661"/>
    </row>
    <row r="253" spans="3:9">
      <c r="C253" s="661"/>
      <c r="D253" s="661"/>
      <c r="E253" s="661"/>
      <c r="F253" s="661"/>
      <c r="G253" s="661"/>
      <c r="H253" s="661"/>
      <c r="I253" s="661"/>
    </row>
    <row r="254" spans="3:9">
      <c r="C254" s="661"/>
      <c r="D254" s="661"/>
      <c r="E254" s="661"/>
      <c r="F254" s="661"/>
      <c r="G254" s="661"/>
      <c r="H254" s="661"/>
      <c r="I254" s="661"/>
    </row>
    <row r="255" spans="3:9">
      <c r="C255" s="661"/>
      <c r="D255" s="661"/>
      <c r="E255" s="661"/>
      <c r="F255" s="661"/>
      <c r="G255" s="661"/>
      <c r="H255" s="661"/>
      <c r="I255" s="661"/>
    </row>
    <row r="256" spans="3:9">
      <c r="C256" s="661"/>
      <c r="D256" s="661"/>
      <c r="E256" s="661"/>
      <c r="F256" s="661"/>
      <c r="G256" s="661"/>
      <c r="H256" s="661"/>
      <c r="I256" s="661"/>
    </row>
    <row r="257" spans="3:9">
      <c r="C257" s="661"/>
      <c r="D257" s="661"/>
      <c r="E257" s="661"/>
      <c r="F257" s="661"/>
      <c r="G257" s="661"/>
      <c r="H257" s="661"/>
      <c r="I257" s="661"/>
    </row>
    <row r="258" spans="3:9">
      <c r="C258" s="661"/>
      <c r="D258" s="661"/>
      <c r="E258" s="661"/>
      <c r="F258" s="661"/>
      <c r="G258" s="661"/>
      <c r="H258" s="661"/>
      <c r="I258" s="661"/>
    </row>
    <row r="259" spans="3:9">
      <c r="C259" s="661"/>
      <c r="D259" s="661"/>
      <c r="E259" s="661"/>
      <c r="F259" s="661"/>
      <c r="G259" s="661"/>
      <c r="H259" s="661"/>
      <c r="I259" s="661"/>
    </row>
    <row r="260" spans="3:9">
      <c r="C260" s="661"/>
      <c r="D260" s="661"/>
      <c r="E260" s="661"/>
      <c r="F260" s="661"/>
      <c r="G260" s="661"/>
      <c r="H260" s="661"/>
      <c r="I260" s="661"/>
    </row>
    <row r="261" spans="3:9">
      <c r="C261" s="661"/>
      <c r="D261" s="661"/>
      <c r="E261" s="661"/>
      <c r="F261" s="661"/>
      <c r="G261" s="661"/>
      <c r="H261" s="661"/>
      <c r="I261" s="661"/>
    </row>
    <row r="262" spans="3:9">
      <c r="C262" s="661"/>
      <c r="D262" s="661"/>
      <c r="E262" s="661"/>
      <c r="F262" s="661"/>
      <c r="G262" s="661"/>
      <c r="H262" s="661"/>
      <c r="I262" s="661"/>
    </row>
    <row r="263" spans="3:9">
      <c r="C263" s="661"/>
      <c r="D263" s="661"/>
      <c r="E263" s="661"/>
      <c r="F263" s="661"/>
      <c r="G263" s="661"/>
      <c r="H263" s="661"/>
      <c r="I263" s="661"/>
    </row>
    <row r="264" spans="3:9">
      <c r="C264" s="661"/>
      <c r="D264" s="661"/>
      <c r="E264" s="661"/>
      <c r="F264" s="661"/>
      <c r="G264" s="661"/>
      <c r="H264" s="661"/>
      <c r="I264" s="661"/>
    </row>
    <row r="265" spans="3:9">
      <c r="C265" s="661"/>
      <c r="D265" s="661"/>
      <c r="E265" s="661"/>
      <c r="F265" s="661"/>
      <c r="G265" s="661"/>
      <c r="H265" s="661"/>
      <c r="I265" s="661"/>
    </row>
    <row r="266" spans="3:9">
      <c r="C266" s="661"/>
      <c r="D266" s="661"/>
      <c r="E266" s="661"/>
      <c r="F266" s="661"/>
      <c r="G266" s="661"/>
      <c r="H266" s="661"/>
      <c r="I266" s="661"/>
    </row>
    <row r="267" spans="3:9">
      <c r="C267" s="661"/>
      <c r="D267" s="661"/>
      <c r="E267" s="661"/>
      <c r="F267" s="661"/>
      <c r="G267" s="661"/>
      <c r="H267" s="661"/>
      <c r="I267" s="661"/>
    </row>
    <row r="268" spans="3:9">
      <c r="C268" s="661"/>
      <c r="D268" s="661"/>
      <c r="E268" s="661"/>
      <c r="F268" s="661"/>
      <c r="G268" s="661"/>
      <c r="H268" s="661"/>
      <c r="I268" s="661"/>
    </row>
    <row r="269" spans="3:9">
      <c r="C269" s="661"/>
      <c r="D269" s="661"/>
      <c r="E269" s="661"/>
      <c r="F269" s="661"/>
      <c r="G269" s="661"/>
      <c r="H269" s="661"/>
      <c r="I269" s="661"/>
    </row>
    <row r="270" spans="3:9">
      <c r="C270" s="661"/>
      <c r="D270" s="661"/>
      <c r="E270" s="661"/>
      <c r="F270" s="661"/>
      <c r="G270" s="661"/>
      <c r="H270" s="661"/>
      <c r="I270" s="661"/>
    </row>
    <row r="271" spans="3:9">
      <c r="C271" s="661"/>
      <c r="D271" s="661"/>
      <c r="E271" s="661"/>
      <c r="F271" s="661"/>
      <c r="G271" s="661"/>
      <c r="H271" s="661"/>
      <c r="I271" s="661"/>
    </row>
    <row r="272" spans="3:9">
      <c r="C272" s="661"/>
      <c r="D272" s="661"/>
      <c r="E272" s="661"/>
      <c r="F272" s="661"/>
      <c r="G272" s="661"/>
      <c r="H272" s="661"/>
      <c r="I272" s="661"/>
    </row>
    <row r="273" spans="3:9">
      <c r="C273" s="661"/>
      <c r="D273" s="661"/>
      <c r="E273" s="661"/>
      <c r="F273" s="661"/>
      <c r="G273" s="661"/>
      <c r="H273" s="661"/>
      <c r="I273" s="661"/>
    </row>
    <row r="274" spans="3:9">
      <c r="C274" s="661"/>
      <c r="D274" s="661"/>
      <c r="E274" s="661"/>
      <c r="F274" s="661"/>
      <c r="G274" s="661"/>
      <c r="H274" s="661"/>
      <c r="I274" s="661"/>
    </row>
    <row r="275" spans="3:9">
      <c r="C275" s="661"/>
      <c r="D275" s="661"/>
      <c r="E275" s="661"/>
      <c r="F275" s="661"/>
      <c r="G275" s="661"/>
      <c r="H275" s="661"/>
      <c r="I275" s="661"/>
    </row>
    <row r="276" spans="3:9">
      <c r="C276" s="661"/>
      <c r="D276" s="661"/>
      <c r="E276" s="661"/>
      <c r="F276" s="661"/>
      <c r="G276" s="661"/>
      <c r="H276" s="661"/>
      <c r="I276" s="661"/>
    </row>
    <row r="277" spans="3:9">
      <c r="C277" s="661"/>
      <c r="D277" s="661"/>
      <c r="E277" s="661"/>
      <c r="F277" s="661"/>
      <c r="G277" s="661"/>
      <c r="H277" s="661"/>
      <c r="I277" s="661"/>
    </row>
    <row r="278" spans="3:9">
      <c r="C278" s="661"/>
      <c r="D278" s="661"/>
      <c r="E278" s="661"/>
      <c r="F278" s="661"/>
      <c r="G278" s="661"/>
      <c r="H278" s="661"/>
      <c r="I278" s="661"/>
    </row>
    <row r="279" spans="3:9">
      <c r="C279" s="661"/>
      <c r="D279" s="661"/>
      <c r="E279" s="661"/>
      <c r="F279" s="661"/>
      <c r="G279" s="661"/>
      <c r="H279" s="661"/>
      <c r="I279" s="661"/>
    </row>
    <row r="280" spans="3:9">
      <c r="C280" s="661"/>
      <c r="D280" s="661"/>
      <c r="E280" s="661"/>
      <c r="F280" s="661"/>
      <c r="G280" s="661"/>
      <c r="H280" s="661"/>
      <c r="I280" s="661"/>
    </row>
    <row r="281" spans="3:9">
      <c r="C281" s="661"/>
      <c r="D281" s="661"/>
      <c r="E281" s="661"/>
      <c r="F281" s="661"/>
      <c r="G281" s="661"/>
      <c r="H281" s="661"/>
      <c r="I281" s="661"/>
    </row>
    <row r="282" spans="3:9">
      <c r="C282" s="661"/>
      <c r="D282" s="661"/>
      <c r="E282" s="661"/>
      <c r="F282" s="661"/>
      <c r="G282" s="661"/>
      <c r="H282" s="661"/>
      <c r="I282" s="661"/>
    </row>
    <row r="283" spans="3:9">
      <c r="C283" s="661"/>
      <c r="D283" s="661"/>
      <c r="E283" s="661"/>
      <c r="F283" s="661"/>
      <c r="G283" s="661"/>
      <c r="H283" s="661"/>
      <c r="I283" s="661"/>
    </row>
    <row r="284" spans="3:9">
      <c r="C284" s="661"/>
      <c r="D284" s="661"/>
      <c r="E284" s="661"/>
      <c r="F284" s="661"/>
      <c r="G284" s="661"/>
      <c r="H284" s="661"/>
      <c r="I284" s="661"/>
    </row>
    <row r="285" spans="3:9">
      <c r="C285" s="661"/>
      <c r="D285" s="661"/>
      <c r="E285" s="661"/>
      <c r="F285" s="661"/>
      <c r="G285" s="661"/>
      <c r="H285" s="661"/>
      <c r="I285" s="661"/>
    </row>
    <row r="286" spans="3:9">
      <c r="C286" s="661"/>
      <c r="D286" s="661"/>
      <c r="E286" s="661"/>
      <c r="F286" s="661"/>
      <c r="G286" s="661"/>
      <c r="H286" s="661"/>
      <c r="I286" s="661"/>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32"/>
  <sheetViews>
    <sheetView showGridLines="0" zoomScaleNormal="100" workbookViewId="0">
      <selection activeCell="C35" sqref="C35"/>
    </sheetView>
  </sheetViews>
  <sheetFormatPr defaultColWidth="9.140625" defaultRowHeight="15"/>
  <cols>
    <col min="1" max="1" width="11.85546875" style="371" bestFit="1" customWidth="1"/>
    <col min="2" max="2" width="108" style="371" bestFit="1" customWidth="1"/>
    <col min="3" max="3" width="35.5703125" style="371" customWidth="1"/>
    <col min="4" max="4" width="38.42578125" style="371" customWidth="1"/>
    <col min="5" max="16384" width="9.140625" style="371"/>
  </cols>
  <sheetData>
    <row r="1" spans="1:4">
      <c r="A1" s="369" t="s">
        <v>30</v>
      </c>
      <c r="B1" s="452" t="str">
        <f>'Info '!C2</f>
        <v>JSC ProCredit Bank</v>
      </c>
    </row>
    <row r="2" spans="1:4">
      <c r="A2" s="369" t="s">
        <v>31</v>
      </c>
      <c r="B2" s="451">
        <f>'1. key ratios '!B2</f>
        <v>45473</v>
      </c>
    </row>
    <row r="3" spans="1:4">
      <c r="A3" s="370" t="s">
        <v>455</v>
      </c>
    </row>
    <row r="5" spans="1:4">
      <c r="A5" s="743" t="s">
        <v>669</v>
      </c>
      <c r="B5" s="743"/>
      <c r="C5" s="450" t="s">
        <v>472</v>
      </c>
      <c r="D5" s="450" t="s">
        <v>513</v>
      </c>
    </row>
    <row r="6" spans="1:4">
      <c r="A6" s="477">
        <v>1</v>
      </c>
      <c r="B6" s="470" t="s">
        <v>668</v>
      </c>
      <c r="C6" s="612">
        <v>28073059.66</v>
      </c>
      <c r="D6" s="472"/>
    </row>
    <row r="7" spans="1:4">
      <c r="A7" s="474">
        <v>2</v>
      </c>
      <c r="B7" s="470" t="s">
        <v>667</v>
      </c>
      <c r="C7" s="616">
        <v>6296810.7399999993</v>
      </c>
      <c r="D7" s="472">
        <f>SUM(D8:D9)</f>
        <v>0</v>
      </c>
    </row>
    <row r="8" spans="1:4">
      <c r="A8" s="476">
        <v>2.1</v>
      </c>
      <c r="B8" s="475" t="s">
        <v>528</v>
      </c>
      <c r="C8" s="616">
        <v>1473422.8399999999</v>
      </c>
      <c r="D8" s="472"/>
    </row>
    <row r="9" spans="1:4">
      <c r="A9" s="476">
        <v>2.2000000000000002</v>
      </c>
      <c r="B9" s="475" t="s">
        <v>526</v>
      </c>
      <c r="C9" s="616">
        <v>4823387.8999999994</v>
      </c>
      <c r="D9" s="472"/>
    </row>
    <row r="10" spans="1:4">
      <c r="A10" s="477">
        <v>3</v>
      </c>
      <c r="B10" s="470" t="s">
        <v>666</v>
      </c>
      <c r="C10" s="616">
        <v>5448888.5200000005</v>
      </c>
      <c r="D10" s="472">
        <f>SUM(D11:D13)</f>
        <v>0</v>
      </c>
    </row>
    <row r="11" spans="1:4">
      <c r="A11" s="476">
        <v>3.1</v>
      </c>
      <c r="B11" s="475" t="s">
        <v>457</v>
      </c>
      <c r="C11" s="616">
        <v>2666664.7800000003</v>
      </c>
      <c r="D11" s="472"/>
    </row>
    <row r="12" spans="1:4">
      <c r="A12" s="476">
        <v>3.2</v>
      </c>
      <c r="B12" s="475" t="s">
        <v>665</v>
      </c>
      <c r="C12" s="616">
        <v>173874.25999999995</v>
      </c>
      <c r="D12" s="472"/>
    </row>
    <row r="13" spans="1:4">
      <c r="A13" s="476">
        <v>3.3</v>
      </c>
      <c r="B13" s="475" t="s">
        <v>527</v>
      </c>
      <c r="C13" s="616">
        <v>2608349.4800000004</v>
      </c>
      <c r="D13" s="472"/>
    </row>
    <row r="14" spans="1:4">
      <c r="A14" s="474">
        <v>4</v>
      </c>
      <c r="B14" s="473" t="s">
        <v>664</v>
      </c>
      <c r="C14" s="616">
        <v>727574.17999999993</v>
      </c>
      <c r="D14" s="472"/>
    </row>
    <row r="15" spans="1:4">
      <c r="A15" s="471">
        <v>5</v>
      </c>
      <c r="B15" s="470" t="s">
        <v>663</v>
      </c>
      <c r="C15" s="612">
        <v>29648556.059999999</v>
      </c>
      <c r="D15" s="443">
        <f>D6+D7-D10+D14</f>
        <v>0</v>
      </c>
    </row>
    <row r="17" spans="3:3">
      <c r="C17" s="661"/>
    </row>
    <row r="18" spans="3:3">
      <c r="C18" s="661"/>
    </row>
    <row r="19" spans="3:3">
      <c r="C19" s="661"/>
    </row>
    <row r="20" spans="3:3">
      <c r="C20" s="661"/>
    </row>
    <row r="21" spans="3:3">
      <c r="C21" s="661"/>
    </row>
    <row r="22" spans="3:3">
      <c r="C22" s="661"/>
    </row>
    <row r="23" spans="3:3">
      <c r="C23" s="661"/>
    </row>
    <row r="24" spans="3:3">
      <c r="C24" s="661"/>
    </row>
    <row r="25" spans="3:3">
      <c r="C25" s="661"/>
    </row>
    <row r="26" spans="3:3">
      <c r="C26" s="661"/>
    </row>
    <row r="27" spans="3:3">
      <c r="C27" s="661"/>
    </row>
    <row r="28" spans="3:3">
      <c r="C28" s="661"/>
    </row>
    <row r="29" spans="3:3">
      <c r="C29" s="661"/>
    </row>
    <row r="30" spans="3:3">
      <c r="C30" s="661"/>
    </row>
    <row r="31" spans="3:3">
      <c r="C31" s="661"/>
    </row>
    <row r="32" spans="3:3">
      <c r="C32" s="661"/>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23"/>
  <sheetViews>
    <sheetView showGridLines="0" zoomScaleNormal="100" workbookViewId="0">
      <selection activeCell="C25" sqref="C25"/>
    </sheetView>
  </sheetViews>
  <sheetFormatPr defaultColWidth="9.140625" defaultRowHeight="15"/>
  <cols>
    <col min="1" max="1" width="11.85546875" style="371" bestFit="1" customWidth="1"/>
    <col min="2" max="2" width="128.85546875" style="371" bestFit="1" customWidth="1"/>
    <col min="3" max="3" width="37" style="371" customWidth="1"/>
    <col min="4" max="4" width="50.5703125" style="371" customWidth="1"/>
    <col min="5" max="16384" width="9.140625" style="371"/>
  </cols>
  <sheetData>
    <row r="1" spans="1:5">
      <c r="A1" s="369" t="s">
        <v>30</v>
      </c>
      <c r="B1" s="452" t="str">
        <f>'Info '!C2</f>
        <v>JSC ProCredit Bank</v>
      </c>
    </row>
    <row r="2" spans="1:5">
      <c r="A2" s="369" t="s">
        <v>31</v>
      </c>
      <c r="B2" s="451">
        <f>'1. key ratios '!B2</f>
        <v>45473</v>
      </c>
    </row>
    <row r="3" spans="1:5">
      <c r="A3" s="370" t="s">
        <v>459</v>
      </c>
    </row>
    <row r="4" spans="1:5">
      <c r="A4" s="370"/>
    </row>
    <row r="5" spans="1:5" ht="15" customHeight="1">
      <c r="A5" s="744" t="s">
        <v>529</v>
      </c>
      <c r="B5" s="745"/>
      <c r="C5" s="748" t="s">
        <v>460</v>
      </c>
      <c r="D5" s="748" t="s">
        <v>461</v>
      </c>
    </row>
    <row r="6" spans="1:5">
      <c r="A6" s="746"/>
      <c r="B6" s="747"/>
      <c r="C6" s="748"/>
      <c r="D6" s="748"/>
    </row>
    <row r="7" spans="1:5">
      <c r="A7" s="443">
        <v>1</v>
      </c>
      <c r="B7" s="443" t="s">
        <v>456</v>
      </c>
      <c r="C7" s="612">
        <v>34554989.790000007</v>
      </c>
      <c r="D7" s="478"/>
      <c r="E7" s="661"/>
    </row>
    <row r="8" spans="1:5">
      <c r="A8" s="472">
        <v>2</v>
      </c>
      <c r="B8" s="472" t="s">
        <v>462</v>
      </c>
      <c r="C8" s="616">
        <v>8432036.2399999984</v>
      </c>
      <c r="D8" s="478"/>
      <c r="E8" s="661"/>
    </row>
    <row r="9" spans="1:5">
      <c r="A9" s="472">
        <v>3</v>
      </c>
      <c r="B9" s="481" t="s">
        <v>672</v>
      </c>
      <c r="C9" s="616">
        <v>985419.94</v>
      </c>
      <c r="D9" s="478"/>
      <c r="E9" s="661"/>
    </row>
    <row r="10" spans="1:5">
      <c r="A10" s="472">
        <v>4</v>
      </c>
      <c r="B10" s="472" t="s">
        <v>463</v>
      </c>
      <c r="C10" s="616">
        <v>4438563.16</v>
      </c>
      <c r="D10" s="478"/>
      <c r="E10" s="661"/>
    </row>
    <row r="11" spans="1:5">
      <c r="A11" s="472">
        <v>5</v>
      </c>
      <c r="B11" s="480" t="s">
        <v>671</v>
      </c>
      <c r="C11" s="616">
        <v>0</v>
      </c>
      <c r="D11" s="478"/>
      <c r="E11" s="661"/>
    </row>
    <row r="12" spans="1:5">
      <c r="A12" s="472">
        <v>6</v>
      </c>
      <c r="B12" s="480" t="s">
        <v>464</v>
      </c>
      <c r="C12" s="616">
        <v>1771898.38</v>
      </c>
      <c r="D12" s="478"/>
      <c r="E12" s="661"/>
    </row>
    <row r="13" spans="1:5">
      <c r="A13" s="472">
        <v>7</v>
      </c>
      <c r="B13" s="480" t="s">
        <v>467</v>
      </c>
      <c r="C13" s="616">
        <v>2666664.7800000003</v>
      </c>
      <c r="D13" s="478"/>
      <c r="E13" s="661"/>
    </row>
    <row r="14" spans="1:5">
      <c r="A14" s="472">
        <v>8</v>
      </c>
      <c r="B14" s="480" t="s">
        <v>465</v>
      </c>
      <c r="C14" s="616"/>
      <c r="D14" s="472"/>
      <c r="E14" s="661"/>
    </row>
    <row r="15" spans="1:5">
      <c r="A15" s="472">
        <v>9</v>
      </c>
      <c r="B15" s="480" t="s">
        <v>466</v>
      </c>
      <c r="C15" s="616"/>
      <c r="D15" s="472"/>
      <c r="E15" s="661"/>
    </row>
    <row r="16" spans="1:5">
      <c r="A16" s="472">
        <v>10</v>
      </c>
      <c r="B16" s="480" t="s">
        <v>468</v>
      </c>
      <c r="C16" s="616"/>
      <c r="D16" s="472"/>
      <c r="E16" s="661"/>
    </row>
    <row r="17" spans="1:5">
      <c r="A17" s="472">
        <v>11</v>
      </c>
      <c r="B17" s="480" t="s">
        <v>670</v>
      </c>
      <c r="C17" s="616">
        <v>0</v>
      </c>
      <c r="D17" s="478"/>
      <c r="E17" s="661"/>
    </row>
    <row r="18" spans="1:5">
      <c r="A18" s="443">
        <v>12</v>
      </c>
      <c r="B18" s="479" t="s">
        <v>458</v>
      </c>
      <c r="C18" s="612">
        <v>39533882.810000002</v>
      </c>
      <c r="D18" s="478"/>
      <c r="E18" s="661"/>
    </row>
    <row r="21" spans="1:5">
      <c r="B21" s="369"/>
    </row>
    <row r="22" spans="1:5">
      <c r="B22" s="369"/>
    </row>
    <row r="23" spans="1:5">
      <c r="B23" s="370"/>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167"/>
  <sheetViews>
    <sheetView showGridLines="0" zoomScaleNormal="100" workbookViewId="0">
      <selection activeCell="C30" sqref="C30"/>
    </sheetView>
  </sheetViews>
  <sheetFormatPr defaultColWidth="9.140625" defaultRowHeight="15"/>
  <cols>
    <col min="1" max="1" width="11.85546875" style="465" bestFit="1" customWidth="1"/>
    <col min="2" max="2" width="63.85546875" style="465" customWidth="1"/>
    <col min="3" max="3" width="15.5703125" style="465" customWidth="1"/>
    <col min="4" max="18" width="22.28515625" style="465" customWidth="1"/>
    <col min="19" max="19" width="23.28515625" style="465" bestFit="1" customWidth="1"/>
    <col min="20" max="26" width="22.28515625" style="465" customWidth="1"/>
    <col min="27" max="27" width="23.28515625" style="465" bestFit="1" customWidth="1"/>
    <col min="28" max="28" width="20" style="465" customWidth="1"/>
    <col min="29" max="16384" width="9.140625" style="465"/>
  </cols>
  <sheetData>
    <row r="1" spans="1:28">
      <c r="A1" s="369" t="s">
        <v>30</v>
      </c>
      <c r="B1" s="452" t="str">
        <f>'Info '!C2</f>
        <v>JSC ProCredit Bank</v>
      </c>
    </row>
    <row r="2" spans="1:28">
      <c r="A2" s="369" t="s">
        <v>31</v>
      </c>
      <c r="B2" s="451">
        <f>'1. key ratios '!B2</f>
        <v>45473</v>
      </c>
      <c r="C2" s="466"/>
    </row>
    <row r="3" spans="1:28">
      <c r="A3" s="370" t="s">
        <v>469</v>
      </c>
    </row>
    <row r="5" spans="1:28" ht="15" customHeight="1">
      <c r="A5" s="750" t="s">
        <v>684</v>
      </c>
      <c r="B5" s="751"/>
      <c r="C5" s="756" t="s">
        <v>470</v>
      </c>
      <c r="D5" s="757"/>
      <c r="E5" s="757"/>
      <c r="F5" s="757"/>
      <c r="G5" s="757"/>
      <c r="H5" s="757"/>
      <c r="I5" s="757"/>
      <c r="J5" s="757"/>
      <c r="K5" s="757"/>
      <c r="L5" s="757"/>
      <c r="M5" s="757"/>
      <c r="N5" s="757"/>
      <c r="O5" s="757"/>
      <c r="P5" s="757"/>
      <c r="Q5" s="757"/>
      <c r="R5" s="757"/>
      <c r="S5" s="757"/>
      <c r="T5" s="488"/>
      <c r="U5" s="488"/>
      <c r="V5" s="488"/>
      <c r="W5" s="488"/>
      <c r="X5" s="488"/>
      <c r="Y5" s="488"/>
      <c r="Z5" s="488"/>
      <c r="AA5" s="487"/>
      <c r="AB5" s="482"/>
    </row>
    <row r="6" spans="1:28" ht="12" customHeight="1">
      <c r="A6" s="752"/>
      <c r="B6" s="753"/>
      <c r="C6" s="758" t="s">
        <v>64</v>
      </c>
      <c r="D6" s="760" t="s">
        <v>683</v>
      </c>
      <c r="E6" s="760"/>
      <c r="F6" s="760"/>
      <c r="G6" s="760"/>
      <c r="H6" s="760" t="s">
        <v>682</v>
      </c>
      <c r="I6" s="760"/>
      <c r="J6" s="760"/>
      <c r="K6" s="760"/>
      <c r="L6" s="485"/>
      <c r="M6" s="761" t="s">
        <v>681</v>
      </c>
      <c r="N6" s="761"/>
      <c r="O6" s="761"/>
      <c r="P6" s="761"/>
      <c r="Q6" s="761"/>
      <c r="R6" s="761"/>
      <c r="S6" s="741"/>
      <c r="T6" s="486"/>
      <c r="U6" s="749" t="s">
        <v>680</v>
      </c>
      <c r="V6" s="749"/>
      <c r="W6" s="749"/>
      <c r="X6" s="749"/>
      <c r="Y6" s="749"/>
      <c r="Z6" s="749"/>
      <c r="AA6" s="742"/>
      <c r="AB6" s="485"/>
    </row>
    <row r="7" spans="1:28">
      <c r="A7" s="754"/>
      <c r="B7" s="755"/>
      <c r="C7" s="759"/>
      <c r="D7" s="484"/>
      <c r="E7" s="462" t="s">
        <v>471</v>
      </c>
      <c r="F7" s="462" t="s">
        <v>678</v>
      </c>
      <c r="G7" s="464" t="s">
        <v>679</v>
      </c>
      <c r="H7" s="466"/>
      <c r="I7" s="462" t="s">
        <v>471</v>
      </c>
      <c r="J7" s="462" t="s">
        <v>678</v>
      </c>
      <c r="K7" s="464" t="s">
        <v>679</v>
      </c>
      <c r="L7" s="483"/>
      <c r="M7" s="462" t="s">
        <v>471</v>
      </c>
      <c r="N7" s="462" t="s">
        <v>678</v>
      </c>
      <c r="O7" s="462" t="s">
        <v>677</v>
      </c>
      <c r="P7" s="462" t="s">
        <v>676</v>
      </c>
      <c r="Q7" s="462" t="s">
        <v>675</v>
      </c>
      <c r="R7" s="462" t="s">
        <v>674</v>
      </c>
      <c r="S7" s="462" t="s">
        <v>673</v>
      </c>
      <c r="T7" s="483"/>
      <c r="U7" s="462" t="s">
        <v>471</v>
      </c>
      <c r="V7" s="462" t="s">
        <v>678</v>
      </c>
      <c r="W7" s="462" t="s">
        <v>677</v>
      </c>
      <c r="X7" s="462" t="s">
        <v>676</v>
      </c>
      <c r="Y7" s="462" t="s">
        <v>675</v>
      </c>
      <c r="Z7" s="462" t="s">
        <v>674</v>
      </c>
      <c r="AA7" s="462" t="s">
        <v>673</v>
      </c>
      <c r="AB7" s="482"/>
    </row>
    <row r="8" spans="1:28" s="620" customFormat="1">
      <c r="A8" s="619">
        <v>1</v>
      </c>
      <c r="B8" s="458" t="s">
        <v>472</v>
      </c>
      <c r="C8" s="615">
        <v>1325794488.75</v>
      </c>
      <c r="D8" s="615">
        <v>1260268669.4633081</v>
      </c>
      <c r="E8" s="615">
        <v>13097242.9230149</v>
      </c>
      <c r="F8" s="615">
        <v>0</v>
      </c>
      <c r="G8" s="615">
        <v>0</v>
      </c>
      <c r="H8" s="615">
        <v>25991936.48516611</v>
      </c>
      <c r="I8" s="615">
        <v>7525255.2135462901</v>
      </c>
      <c r="J8" s="615">
        <v>390827.58130299998</v>
      </c>
      <c r="K8" s="615">
        <v>0</v>
      </c>
      <c r="L8" s="615">
        <v>39030142.624921247</v>
      </c>
      <c r="M8" s="615">
        <v>6512720.7563192202</v>
      </c>
      <c r="N8" s="615">
        <v>4000336.8765958799</v>
      </c>
      <c r="O8" s="615">
        <v>7498684.8647110797</v>
      </c>
      <c r="P8" s="615">
        <v>13042950.2995946</v>
      </c>
      <c r="Q8" s="615">
        <v>5112025.8260971196</v>
      </c>
      <c r="R8" s="615">
        <v>0</v>
      </c>
      <c r="S8" s="615">
        <v>0</v>
      </c>
      <c r="T8" s="615">
        <v>503740.17660444003</v>
      </c>
      <c r="U8" s="615">
        <v>0</v>
      </c>
      <c r="V8" s="615">
        <v>0</v>
      </c>
      <c r="W8" s="615">
        <v>0</v>
      </c>
      <c r="X8" s="615">
        <v>0</v>
      </c>
      <c r="Y8" s="615">
        <v>0</v>
      </c>
      <c r="Z8" s="615">
        <v>0</v>
      </c>
      <c r="AA8" s="615">
        <v>0</v>
      </c>
    </row>
    <row r="9" spans="1:28">
      <c r="A9" s="454">
        <v>1.1000000000000001</v>
      </c>
      <c r="B9" s="474" t="s">
        <v>473</v>
      </c>
      <c r="C9" s="617">
        <v>0</v>
      </c>
      <c r="D9" s="613"/>
      <c r="E9" s="613"/>
      <c r="F9" s="613"/>
      <c r="G9" s="613"/>
      <c r="H9" s="613"/>
      <c r="I9" s="613"/>
      <c r="J9" s="613"/>
      <c r="K9" s="613"/>
      <c r="L9" s="613"/>
      <c r="M9" s="613"/>
      <c r="N9" s="613"/>
      <c r="O9" s="613"/>
      <c r="P9" s="613"/>
      <c r="Q9" s="613"/>
      <c r="R9" s="613"/>
      <c r="S9" s="613"/>
      <c r="T9" s="613"/>
      <c r="U9" s="613"/>
      <c r="V9" s="613"/>
      <c r="W9" s="613"/>
      <c r="X9" s="613"/>
      <c r="Y9" s="613"/>
      <c r="Z9" s="613"/>
      <c r="AA9" s="613"/>
    </row>
    <row r="10" spans="1:28">
      <c r="A10" s="454">
        <v>1.2</v>
      </c>
      <c r="B10" s="474" t="s">
        <v>474</v>
      </c>
      <c r="C10" s="617">
        <v>0</v>
      </c>
      <c r="D10" s="613"/>
      <c r="E10" s="613"/>
      <c r="F10" s="613"/>
      <c r="G10" s="613"/>
      <c r="H10" s="613"/>
      <c r="I10" s="613"/>
      <c r="J10" s="613"/>
      <c r="K10" s="613"/>
      <c r="L10" s="613"/>
      <c r="M10" s="613"/>
      <c r="N10" s="613"/>
      <c r="O10" s="613"/>
      <c r="P10" s="613"/>
      <c r="Q10" s="613"/>
      <c r="R10" s="613"/>
      <c r="S10" s="613"/>
      <c r="T10" s="613"/>
      <c r="U10" s="613"/>
      <c r="V10" s="613"/>
      <c r="W10" s="613"/>
      <c r="X10" s="613"/>
      <c r="Y10" s="613"/>
      <c r="Z10" s="613"/>
      <c r="AA10" s="613"/>
    </row>
    <row r="11" spans="1:28">
      <c r="A11" s="454">
        <v>1.3</v>
      </c>
      <c r="B11" s="474" t="s">
        <v>475</v>
      </c>
      <c r="C11" s="617">
        <v>0</v>
      </c>
      <c r="D11" s="613">
        <v>0</v>
      </c>
      <c r="E11" s="613"/>
      <c r="F11" s="613"/>
      <c r="G11" s="613"/>
      <c r="H11" s="613"/>
      <c r="I11" s="613"/>
      <c r="J11" s="613"/>
      <c r="K11" s="613"/>
      <c r="L11" s="613"/>
      <c r="M11" s="613"/>
      <c r="N11" s="613"/>
      <c r="O11" s="613"/>
      <c r="P11" s="613"/>
      <c r="Q11" s="613"/>
      <c r="R11" s="613"/>
      <c r="S11" s="613"/>
      <c r="T11" s="613"/>
      <c r="U11" s="613"/>
      <c r="V11" s="613"/>
      <c r="W11" s="613"/>
      <c r="X11" s="613"/>
      <c r="Y11" s="613"/>
      <c r="Z11" s="613"/>
      <c r="AA11" s="613"/>
    </row>
    <row r="12" spans="1:28">
      <c r="A12" s="454">
        <v>1.4</v>
      </c>
      <c r="B12" s="474" t="s">
        <v>476</v>
      </c>
      <c r="C12" s="617">
        <v>2642253.2200000002</v>
      </c>
      <c r="D12" s="613">
        <v>2642253.2200000002</v>
      </c>
      <c r="E12" s="613">
        <v>0</v>
      </c>
      <c r="F12" s="613">
        <v>0</v>
      </c>
      <c r="G12" s="613">
        <v>0</v>
      </c>
      <c r="H12" s="613">
        <v>0</v>
      </c>
      <c r="I12" s="613">
        <v>0</v>
      </c>
      <c r="J12" s="613">
        <v>0</v>
      </c>
      <c r="K12" s="613">
        <v>0</v>
      </c>
      <c r="L12" s="613">
        <v>0</v>
      </c>
      <c r="M12" s="613">
        <v>0</v>
      </c>
      <c r="N12" s="613">
        <v>0</v>
      </c>
      <c r="O12" s="613">
        <v>0</v>
      </c>
      <c r="P12" s="613">
        <v>0</v>
      </c>
      <c r="Q12" s="613">
        <v>0</v>
      </c>
      <c r="R12" s="613">
        <v>0</v>
      </c>
      <c r="S12" s="613">
        <v>0</v>
      </c>
      <c r="T12" s="613">
        <v>0</v>
      </c>
      <c r="U12" s="613">
        <v>0</v>
      </c>
      <c r="V12" s="613">
        <v>0</v>
      </c>
      <c r="W12" s="613">
        <v>0</v>
      </c>
      <c r="X12" s="613">
        <v>0</v>
      </c>
      <c r="Y12" s="613">
        <v>0</v>
      </c>
      <c r="Z12" s="613">
        <v>0</v>
      </c>
      <c r="AA12" s="613">
        <v>0</v>
      </c>
    </row>
    <row r="13" spans="1:28">
      <c r="A13" s="454">
        <v>1.5</v>
      </c>
      <c r="B13" s="474" t="s">
        <v>477</v>
      </c>
      <c r="C13" s="617">
        <v>1112252569.2525272</v>
      </c>
      <c r="D13" s="613">
        <v>1054254060.30172</v>
      </c>
      <c r="E13" s="613">
        <v>9904657.3605499994</v>
      </c>
      <c r="F13" s="613">
        <v>0</v>
      </c>
      <c r="G13" s="613">
        <v>0</v>
      </c>
      <c r="H13" s="613">
        <v>20719395.928254198</v>
      </c>
      <c r="I13" s="613">
        <v>6130464.22150773</v>
      </c>
      <c r="J13" s="613">
        <v>279647.88442800002</v>
      </c>
      <c r="K13" s="613">
        <v>0</v>
      </c>
      <c r="L13" s="613">
        <v>37279113.0225529</v>
      </c>
      <c r="M13" s="613">
        <v>6480089.8010642203</v>
      </c>
      <c r="N13" s="613">
        <v>3873013.1087658801</v>
      </c>
      <c r="O13" s="613">
        <v>7330741.6936510801</v>
      </c>
      <c r="P13" s="613">
        <v>12701214.1109946</v>
      </c>
      <c r="Q13" s="613">
        <v>4985476.1444821199</v>
      </c>
      <c r="R13" s="613">
        <v>0</v>
      </c>
      <c r="S13" s="613">
        <v>0</v>
      </c>
      <c r="T13" s="613">
        <v>0</v>
      </c>
      <c r="U13" s="613">
        <v>0</v>
      </c>
      <c r="V13" s="613">
        <v>0</v>
      </c>
      <c r="W13" s="613">
        <v>0</v>
      </c>
      <c r="X13" s="613">
        <v>0</v>
      </c>
      <c r="Y13" s="613">
        <v>0</v>
      </c>
      <c r="Z13" s="613">
        <v>0</v>
      </c>
      <c r="AA13" s="613">
        <v>0</v>
      </c>
    </row>
    <row r="14" spans="1:28">
      <c r="A14" s="454">
        <v>1.6</v>
      </c>
      <c r="B14" s="474" t="s">
        <v>478</v>
      </c>
      <c r="C14" s="617">
        <v>210899666.27747276</v>
      </c>
      <c r="D14" s="613">
        <v>203372355.94158804</v>
      </c>
      <c r="E14" s="613">
        <v>3192585.5624648998</v>
      </c>
      <c r="F14" s="613">
        <v>0</v>
      </c>
      <c r="G14" s="613">
        <v>0</v>
      </c>
      <c r="H14" s="613">
        <v>5272540.55691191</v>
      </c>
      <c r="I14" s="613">
        <v>1394790.9920385601</v>
      </c>
      <c r="J14" s="613">
        <v>111179.69687499999</v>
      </c>
      <c r="K14" s="613">
        <v>0</v>
      </c>
      <c r="L14" s="613">
        <v>1751029.6023683499</v>
      </c>
      <c r="M14" s="613">
        <v>32630.955255000001</v>
      </c>
      <c r="N14" s="613">
        <v>127323.76783</v>
      </c>
      <c r="O14" s="613">
        <v>167943.17105999999</v>
      </c>
      <c r="P14" s="613">
        <v>341736.18859999999</v>
      </c>
      <c r="Q14" s="613">
        <v>126549.68161499999</v>
      </c>
      <c r="R14" s="613">
        <v>0</v>
      </c>
      <c r="S14" s="613">
        <v>0</v>
      </c>
      <c r="T14" s="613">
        <v>503740.17660444003</v>
      </c>
      <c r="U14" s="613">
        <v>0</v>
      </c>
      <c r="V14" s="613">
        <v>0</v>
      </c>
      <c r="W14" s="613">
        <v>0</v>
      </c>
      <c r="X14" s="613">
        <v>0</v>
      </c>
      <c r="Y14" s="613">
        <v>0</v>
      </c>
      <c r="Z14" s="613">
        <v>0</v>
      </c>
      <c r="AA14" s="613">
        <v>0</v>
      </c>
    </row>
    <row r="15" spans="1:28" s="620" customFormat="1">
      <c r="A15" s="619">
        <v>2</v>
      </c>
      <c r="B15" s="458" t="s">
        <v>479</v>
      </c>
      <c r="C15" s="615">
        <v>126258312.98</v>
      </c>
      <c r="D15" s="615">
        <v>126258312.98</v>
      </c>
      <c r="E15" s="615">
        <v>0</v>
      </c>
      <c r="F15" s="615">
        <v>0</v>
      </c>
      <c r="G15" s="615">
        <v>0</v>
      </c>
      <c r="H15" s="615">
        <v>0</v>
      </c>
      <c r="I15" s="615">
        <v>0</v>
      </c>
      <c r="J15" s="615">
        <v>0</v>
      </c>
      <c r="K15" s="615">
        <v>0</v>
      </c>
      <c r="L15" s="615">
        <v>0</v>
      </c>
      <c r="M15" s="615">
        <v>0</v>
      </c>
      <c r="N15" s="615">
        <v>0</v>
      </c>
      <c r="O15" s="615">
        <v>0</v>
      </c>
      <c r="P15" s="615">
        <v>0</v>
      </c>
      <c r="Q15" s="615">
        <v>0</v>
      </c>
      <c r="R15" s="615">
        <v>0</v>
      </c>
      <c r="S15" s="615">
        <v>0</v>
      </c>
      <c r="T15" s="615">
        <v>0</v>
      </c>
      <c r="U15" s="615">
        <v>0</v>
      </c>
      <c r="V15" s="615">
        <v>0</v>
      </c>
      <c r="W15" s="615">
        <v>0</v>
      </c>
      <c r="X15" s="615">
        <v>0</v>
      </c>
      <c r="Y15" s="615">
        <v>0</v>
      </c>
      <c r="Z15" s="615">
        <v>0</v>
      </c>
      <c r="AA15" s="615">
        <v>0</v>
      </c>
    </row>
    <row r="16" spans="1:28">
      <c r="A16" s="454">
        <v>2.1</v>
      </c>
      <c r="B16" s="474" t="s">
        <v>473</v>
      </c>
      <c r="C16" s="617">
        <v>35660148.590000004</v>
      </c>
      <c r="D16" s="613">
        <v>35660148.590000004</v>
      </c>
      <c r="E16" s="613"/>
      <c r="F16" s="613"/>
      <c r="G16" s="613"/>
      <c r="H16" s="613"/>
      <c r="I16" s="613"/>
      <c r="J16" s="613"/>
      <c r="K16" s="613"/>
      <c r="L16" s="613"/>
      <c r="M16" s="613"/>
      <c r="N16" s="613"/>
      <c r="O16" s="613"/>
      <c r="P16" s="613"/>
      <c r="Q16" s="613"/>
      <c r="R16" s="613"/>
      <c r="S16" s="613"/>
      <c r="T16" s="613"/>
      <c r="U16" s="613"/>
      <c r="V16" s="613"/>
      <c r="W16" s="613"/>
      <c r="X16" s="613"/>
      <c r="Y16" s="613"/>
      <c r="Z16" s="613"/>
      <c r="AA16" s="613"/>
    </row>
    <row r="17" spans="1:28">
      <c r="A17" s="454">
        <v>2.2000000000000002</v>
      </c>
      <c r="B17" s="474" t="s">
        <v>474</v>
      </c>
      <c r="C17" s="617">
        <v>90598164.390000001</v>
      </c>
      <c r="D17" s="613">
        <v>90598164.390000001</v>
      </c>
      <c r="E17" s="613"/>
      <c r="F17" s="613"/>
      <c r="G17" s="613"/>
      <c r="H17" s="613"/>
      <c r="I17" s="613"/>
      <c r="J17" s="613"/>
      <c r="K17" s="613"/>
      <c r="L17" s="613"/>
      <c r="M17" s="613"/>
      <c r="N17" s="613"/>
      <c r="O17" s="613"/>
      <c r="P17" s="613"/>
      <c r="Q17" s="613"/>
      <c r="R17" s="613"/>
      <c r="S17" s="613"/>
      <c r="T17" s="613"/>
      <c r="U17" s="613"/>
      <c r="V17" s="613"/>
      <c r="W17" s="613"/>
      <c r="X17" s="613"/>
      <c r="Y17" s="613"/>
      <c r="Z17" s="613"/>
      <c r="AA17" s="613"/>
    </row>
    <row r="18" spans="1:28">
      <c r="A18" s="454">
        <v>2.2999999999999998</v>
      </c>
      <c r="B18" s="474" t="s">
        <v>475</v>
      </c>
      <c r="C18" s="617">
        <v>0</v>
      </c>
      <c r="D18" s="613">
        <v>0</v>
      </c>
      <c r="E18" s="613"/>
      <c r="F18" s="613"/>
      <c r="G18" s="613"/>
      <c r="H18" s="613"/>
      <c r="I18" s="613"/>
      <c r="J18" s="613"/>
      <c r="K18" s="613"/>
      <c r="L18" s="613"/>
      <c r="M18" s="613"/>
      <c r="N18" s="613"/>
      <c r="O18" s="613"/>
      <c r="P18" s="613"/>
      <c r="Q18" s="613"/>
      <c r="R18" s="613"/>
      <c r="S18" s="613"/>
      <c r="T18" s="613"/>
      <c r="U18" s="613"/>
      <c r="V18" s="613"/>
      <c r="W18" s="613"/>
      <c r="X18" s="613"/>
      <c r="Y18" s="613"/>
      <c r="Z18" s="613"/>
      <c r="AA18" s="613"/>
    </row>
    <row r="19" spans="1:28">
      <c r="A19" s="454">
        <v>2.4</v>
      </c>
      <c r="B19" s="474" t="s">
        <v>476</v>
      </c>
      <c r="C19" s="617">
        <v>0</v>
      </c>
      <c r="D19" s="613">
        <v>0</v>
      </c>
      <c r="E19" s="613"/>
      <c r="F19" s="613"/>
      <c r="G19" s="613"/>
      <c r="H19" s="613"/>
      <c r="I19" s="613"/>
      <c r="J19" s="613"/>
      <c r="K19" s="613"/>
      <c r="L19" s="613"/>
      <c r="M19" s="613"/>
      <c r="N19" s="613"/>
      <c r="O19" s="613"/>
      <c r="P19" s="613"/>
      <c r="Q19" s="613"/>
      <c r="R19" s="613"/>
      <c r="S19" s="613"/>
      <c r="T19" s="613"/>
      <c r="U19" s="613"/>
      <c r="V19" s="613"/>
      <c r="W19" s="613"/>
      <c r="X19" s="613"/>
      <c r="Y19" s="613"/>
      <c r="Z19" s="613"/>
      <c r="AA19" s="613"/>
    </row>
    <row r="20" spans="1:28">
      <c r="A20" s="454">
        <v>2.5</v>
      </c>
      <c r="B20" s="474" t="s">
        <v>477</v>
      </c>
      <c r="C20" s="617">
        <v>0</v>
      </c>
      <c r="D20" s="613">
        <v>0</v>
      </c>
      <c r="E20" s="613"/>
      <c r="F20" s="613"/>
      <c r="G20" s="613"/>
      <c r="H20" s="613"/>
      <c r="I20" s="613"/>
      <c r="J20" s="613"/>
      <c r="K20" s="613"/>
      <c r="L20" s="613"/>
      <c r="M20" s="613"/>
      <c r="N20" s="613"/>
      <c r="O20" s="613"/>
      <c r="P20" s="613"/>
      <c r="Q20" s="613"/>
      <c r="R20" s="613"/>
      <c r="S20" s="613"/>
      <c r="T20" s="613"/>
      <c r="U20" s="613"/>
      <c r="V20" s="613"/>
      <c r="W20" s="613"/>
      <c r="X20" s="613"/>
      <c r="Y20" s="613"/>
      <c r="Z20" s="613"/>
      <c r="AA20" s="613"/>
    </row>
    <row r="21" spans="1:28">
      <c r="A21" s="454">
        <v>2.6</v>
      </c>
      <c r="B21" s="474" t="s">
        <v>478</v>
      </c>
      <c r="C21" s="617">
        <v>0</v>
      </c>
      <c r="D21" s="613">
        <v>0</v>
      </c>
      <c r="E21" s="613"/>
      <c r="F21" s="613"/>
      <c r="G21" s="613"/>
      <c r="H21" s="613"/>
      <c r="I21" s="613"/>
      <c r="J21" s="613"/>
      <c r="K21" s="613"/>
      <c r="L21" s="613"/>
      <c r="M21" s="613"/>
      <c r="N21" s="613"/>
      <c r="O21" s="613"/>
      <c r="P21" s="613"/>
      <c r="Q21" s="613"/>
      <c r="R21" s="613"/>
      <c r="S21" s="613"/>
      <c r="T21" s="613"/>
      <c r="U21" s="613"/>
      <c r="V21" s="613"/>
      <c r="W21" s="613"/>
      <c r="X21" s="613"/>
      <c r="Y21" s="613"/>
      <c r="Z21" s="613"/>
      <c r="AA21" s="613"/>
    </row>
    <row r="22" spans="1:28" s="620" customFormat="1">
      <c r="A22" s="619">
        <v>3</v>
      </c>
      <c r="B22" s="458" t="s">
        <v>519</v>
      </c>
      <c r="C22" s="615">
        <v>164672216.72550002</v>
      </c>
      <c r="D22" s="615">
        <v>104405069.91059799</v>
      </c>
      <c r="E22" s="621"/>
      <c r="F22" s="621"/>
      <c r="G22" s="621"/>
      <c r="H22" s="615">
        <v>1785450.5571579998</v>
      </c>
      <c r="I22" s="621"/>
      <c r="J22" s="621"/>
      <c r="K22" s="621"/>
      <c r="L22" s="615">
        <v>3040238.38583</v>
      </c>
      <c r="M22" s="621"/>
      <c r="N22" s="621"/>
      <c r="O22" s="621"/>
      <c r="P22" s="621"/>
      <c r="Q22" s="621"/>
      <c r="R22" s="621"/>
      <c r="S22" s="621"/>
      <c r="T22" s="615">
        <v>0</v>
      </c>
      <c r="U22" s="621"/>
      <c r="V22" s="621"/>
      <c r="W22" s="621"/>
      <c r="X22" s="621"/>
      <c r="Y22" s="621"/>
      <c r="Z22" s="621"/>
      <c r="AA22" s="621"/>
    </row>
    <row r="23" spans="1:28">
      <c r="A23" s="454">
        <v>3.1</v>
      </c>
      <c r="B23" s="474" t="s">
        <v>473</v>
      </c>
      <c r="C23" s="617">
        <v>0</v>
      </c>
      <c r="D23" s="613">
        <v>0</v>
      </c>
      <c r="E23" s="618"/>
      <c r="F23" s="618"/>
      <c r="G23" s="618"/>
      <c r="H23" s="613">
        <v>0</v>
      </c>
      <c r="I23" s="618"/>
      <c r="J23" s="618"/>
      <c r="K23" s="618"/>
      <c r="L23" s="613"/>
      <c r="M23" s="618"/>
      <c r="N23" s="618"/>
      <c r="O23" s="618"/>
      <c r="P23" s="618"/>
      <c r="Q23" s="618"/>
      <c r="R23" s="618"/>
      <c r="S23" s="618"/>
      <c r="T23" s="613">
        <v>0</v>
      </c>
      <c r="U23" s="618"/>
      <c r="V23" s="618"/>
      <c r="W23" s="618"/>
      <c r="X23" s="618"/>
      <c r="Y23" s="618"/>
      <c r="Z23" s="618"/>
      <c r="AA23" s="618"/>
    </row>
    <row r="24" spans="1:28">
      <c r="A24" s="454">
        <v>3.2</v>
      </c>
      <c r="B24" s="474" t="s">
        <v>474</v>
      </c>
      <c r="C24" s="617">
        <v>0</v>
      </c>
      <c r="D24" s="613">
        <v>0</v>
      </c>
      <c r="E24" s="618"/>
      <c r="F24" s="618"/>
      <c r="G24" s="618"/>
      <c r="H24" s="613">
        <v>0</v>
      </c>
      <c r="I24" s="618"/>
      <c r="J24" s="618"/>
      <c r="K24" s="618"/>
      <c r="L24" s="613"/>
      <c r="M24" s="618"/>
      <c r="N24" s="618"/>
      <c r="O24" s="618"/>
      <c r="P24" s="618"/>
      <c r="Q24" s="618"/>
      <c r="R24" s="618"/>
      <c r="S24" s="618"/>
      <c r="T24" s="613">
        <v>0</v>
      </c>
      <c r="U24" s="618"/>
      <c r="V24" s="618"/>
      <c r="W24" s="618"/>
      <c r="X24" s="618"/>
      <c r="Y24" s="618"/>
      <c r="Z24" s="618"/>
      <c r="AA24" s="618"/>
    </row>
    <row r="25" spans="1:28">
      <c r="A25" s="454">
        <v>3.3</v>
      </c>
      <c r="B25" s="474" t="s">
        <v>475</v>
      </c>
      <c r="C25" s="617">
        <v>0</v>
      </c>
      <c r="D25" s="613">
        <v>0</v>
      </c>
      <c r="E25" s="618"/>
      <c r="F25" s="618"/>
      <c r="G25" s="618"/>
      <c r="H25" s="613">
        <v>0</v>
      </c>
      <c r="I25" s="618"/>
      <c r="J25" s="618"/>
      <c r="K25" s="618"/>
      <c r="L25" s="613">
        <v>0</v>
      </c>
      <c r="M25" s="618"/>
      <c r="N25" s="618"/>
      <c r="O25" s="618"/>
      <c r="P25" s="618"/>
      <c r="Q25" s="618"/>
      <c r="R25" s="618"/>
      <c r="S25" s="618"/>
      <c r="T25" s="613">
        <v>0</v>
      </c>
      <c r="U25" s="618"/>
      <c r="V25" s="618"/>
      <c r="W25" s="618"/>
      <c r="X25" s="618"/>
      <c r="Y25" s="618"/>
      <c r="Z25" s="618"/>
      <c r="AA25" s="618"/>
    </row>
    <row r="26" spans="1:28">
      <c r="A26" s="454">
        <v>3.4</v>
      </c>
      <c r="B26" s="474" t="s">
        <v>476</v>
      </c>
      <c r="C26" s="617">
        <v>329373.77</v>
      </c>
      <c r="D26" s="613">
        <v>28299.439999999999</v>
      </c>
      <c r="E26" s="618"/>
      <c r="F26" s="618"/>
      <c r="G26" s="618"/>
      <c r="H26" s="613">
        <v>28299.439999999999</v>
      </c>
      <c r="I26" s="618"/>
      <c r="J26" s="618"/>
      <c r="K26" s="618"/>
      <c r="L26" s="613">
        <v>0</v>
      </c>
      <c r="M26" s="618"/>
      <c r="N26" s="618"/>
      <c r="O26" s="618"/>
      <c r="P26" s="618"/>
      <c r="Q26" s="618"/>
      <c r="R26" s="618"/>
      <c r="S26" s="618"/>
      <c r="T26" s="613">
        <v>0</v>
      </c>
      <c r="U26" s="618"/>
      <c r="V26" s="618"/>
      <c r="W26" s="618"/>
      <c r="X26" s="618"/>
      <c r="Y26" s="618"/>
      <c r="Z26" s="618"/>
      <c r="AA26" s="618"/>
    </row>
    <row r="27" spans="1:28">
      <c r="A27" s="454">
        <v>3.5</v>
      </c>
      <c r="B27" s="474" t="s">
        <v>477</v>
      </c>
      <c r="C27" s="617">
        <v>162128908.12189999</v>
      </c>
      <c r="D27" s="613">
        <v>102570206.98179799</v>
      </c>
      <c r="E27" s="618"/>
      <c r="F27" s="618"/>
      <c r="G27" s="618"/>
      <c r="H27" s="613">
        <v>1752878.1171579999</v>
      </c>
      <c r="I27" s="618"/>
      <c r="J27" s="618"/>
      <c r="K27" s="618"/>
      <c r="L27" s="613">
        <v>3023410.38583</v>
      </c>
      <c r="M27" s="618"/>
      <c r="N27" s="618"/>
      <c r="O27" s="618"/>
      <c r="P27" s="618"/>
      <c r="Q27" s="618"/>
      <c r="R27" s="618"/>
      <c r="S27" s="618"/>
      <c r="T27" s="613">
        <v>0</v>
      </c>
      <c r="U27" s="618"/>
      <c r="V27" s="618"/>
      <c r="W27" s="618"/>
      <c r="X27" s="618"/>
      <c r="Y27" s="618"/>
      <c r="Z27" s="618"/>
      <c r="AA27" s="618"/>
    </row>
    <row r="28" spans="1:28">
      <c r="A28" s="454">
        <v>3.6</v>
      </c>
      <c r="B28" s="474" t="s">
        <v>478</v>
      </c>
      <c r="C28" s="617">
        <v>2213934.8336</v>
      </c>
      <c r="D28" s="613">
        <v>1806563.4887999999</v>
      </c>
      <c r="E28" s="618"/>
      <c r="F28" s="618"/>
      <c r="G28" s="618"/>
      <c r="H28" s="613">
        <v>4273</v>
      </c>
      <c r="I28" s="618"/>
      <c r="J28" s="618"/>
      <c r="K28" s="618"/>
      <c r="L28" s="613">
        <v>16828</v>
      </c>
      <c r="M28" s="618"/>
      <c r="N28" s="618"/>
      <c r="O28" s="618"/>
      <c r="P28" s="618"/>
      <c r="Q28" s="618"/>
      <c r="R28" s="618"/>
      <c r="S28" s="618"/>
      <c r="T28" s="613">
        <v>0</v>
      </c>
      <c r="U28" s="618"/>
      <c r="V28" s="618"/>
      <c r="W28" s="618"/>
      <c r="X28" s="618"/>
      <c r="Y28" s="618"/>
      <c r="Z28" s="618"/>
      <c r="AA28" s="618"/>
    </row>
    <row r="32" spans="1:28">
      <c r="C32" s="662"/>
      <c r="D32" s="662"/>
      <c r="E32" s="662"/>
      <c r="F32" s="662"/>
      <c r="G32" s="662"/>
      <c r="H32" s="662"/>
      <c r="I32" s="662"/>
      <c r="J32" s="662"/>
      <c r="K32" s="662"/>
      <c r="L32" s="662"/>
      <c r="M32" s="662"/>
      <c r="N32" s="662"/>
      <c r="O32" s="662"/>
      <c r="P32" s="662"/>
      <c r="Q32" s="662"/>
      <c r="R32" s="662"/>
      <c r="S32" s="662"/>
      <c r="T32" s="662"/>
      <c r="U32" s="662"/>
      <c r="V32" s="662"/>
      <c r="W32" s="662"/>
      <c r="X32" s="662"/>
      <c r="Y32" s="662"/>
      <c r="Z32" s="662"/>
      <c r="AA32" s="662"/>
      <c r="AB32" s="662"/>
    </row>
    <row r="33" spans="3:28">
      <c r="C33" s="662"/>
      <c r="D33" s="662"/>
      <c r="E33" s="662"/>
      <c r="F33" s="662"/>
      <c r="G33" s="662"/>
      <c r="H33" s="662"/>
      <c r="I33" s="662"/>
      <c r="J33" s="662"/>
      <c r="K33" s="662"/>
      <c r="L33" s="662"/>
      <c r="M33" s="662"/>
      <c r="N33" s="662"/>
      <c r="O33" s="662"/>
      <c r="P33" s="662"/>
      <c r="Q33" s="662"/>
      <c r="R33" s="662"/>
      <c r="S33" s="662"/>
      <c r="T33" s="662"/>
      <c r="U33" s="662"/>
      <c r="V33" s="662"/>
      <c r="W33" s="662"/>
      <c r="X33" s="662"/>
      <c r="Y33" s="662"/>
      <c r="Z33" s="662"/>
      <c r="AA33" s="662"/>
      <c r="AB33" s="662"/>
    </row>
    <row r="34" spans="3:28">
      <c r="C34" s="662"/>
      <c r="D34" s="662"/>
      <c r="E34" s="662"/>
      <c r="F34" s="662"/>
      <c r="G34" s="662"/>
      <c r="H34" s="662"/>
      <c r="I34" s="662"/>
      <c r="J34" s="662"/>
      <c r="K34" s="662"/>
      <c r="L34" s="662"/>
      <c r="M34" s="662"/>
      <c r="N34" s="662"/>
      <c r="O34" s="662"/>
      <c r="P34" s="662"/>
      <c r="Q34" s="662"/>
      <c r="R34" s="662"/>
      <c r="S34" s="662"/>
      <c r="T34" s="662"/>
      <c r="U34" s="662"/>
      <c r="V34" s="662"/>
      <c r="W34" s="662"/>
      <c r="X34" s="662"/>
      <c r="Y34" s="662"/>
      <c r="Z34" s="662"/>
      <c r="AA34" s="662"/>
      <c r="AB34" s="662"/>
    </row>
    <row r="35" spans="3:28">
      <c r="C35" s="662"/>
      <c r="D35" s="662"/>
      <c r="E35" s="662"/>
      <c r="F35" s="662"/>
      <c r="G35" s="662"/>
      <c r="H35" s="662"/>
      <c r="I35" s="662"/>
      <c r="J35" s="662"/>
      <c r="K35" s="662"/>
      <c r="L35" s="662"/>
      <c r="M35" s="662"/>
      <c r="N35" s="662"/>
      <c r="O35" s="662"/>
      <c r="P35" s="662"/>
      <c r="Q35" s="662"/>
      <c r="R35" s="662"/>
      <c r="S35" s="662"/>
      <c r="T35" s="662"/>
      <c r="U35" s="662"/>
      <c r="V35" s="662"/>
      <c r="W35" s="662"/>
      <c r="X35" s="662"/>
      <c r="Y35" s="662"/>
      <c r="Z35" s="662"/>
      <c r="AA35" s="662"/>
      <c r="AB35" s="662"/>
    </row>
    <row r="36" spans="3:28">
      <c r="C36" s="662"/>
      <c r="D36" s="662"/>
      <c r="E36" s="662"/>
      <c r="F36" s="662"/>
      <c r="G36" s="662"/>
      <c r="H36" s="662"/>
      <c r="I36" s="662"/>
      <c r="J36" s="662"/>
      <c r="K36" s="662"/>
      <c r="L36" s="662"/>
      <c r="M36" s="662"/>
      <c r="N36" s="662"/>
      <c r="O36" s="662"/>
      <c r="P36" s="662"/>
      <c r="Q36" s="662"/>
      <c r="R36" s="662"/>
      <c r="S36" s="662"/>
      <c r="T36" s="662"/>
      <c r="U36" s="662"/>
      <c r="V36" s="662"/>
      <c r="W36" s="662"/>
      <c r="X36" s="662"/>
      <c r="Y36" s="662"/>
      <c r="Z36" s="662"/>
      <c r="AA36" s="662"/>
      <c r="AB36" s="662"/>
    </row>
    <row r="37" spans="3:28">
      <c r="C37" s="662"/>
      <c r="D37" s="662"/>
      <c r="E37" s="662"/>
      <c r="F37" s="662"/>
      <c r="G37" s="662"/>
      <c r="H37" s="662"/>
      <c r="I37" s="662"/>
      <c r="J37" s="662"/>
      <c r="K37" s="662"/>
      <c r="L37" s="662"/>
      <c r="M37" s="662"/>
      <c r="N37" s="662"/>
      <c r="O37" s="662"/>
      <c r="P37" s="662"/>
      <c r="Q37" s="662"/>
      <c r="R37" s="662"/>
      <c r="S37" s="662"/>
      <c r="T37" s="662"/>
      <c r="U37" s="662"/>
      <c r="V37" s="662"/>
      <c r="W37" s="662"/>
      <c r="X37" s="662"/>
      <c r="Y37" s="662"/>
      <c r="Z37" s="662"/>
      <c r="AA37" s="662"/>
      <c r="AB37" s="662"/>
    </row>
    <row r="38" spans="3:28">
      <c r="C38" s="662"/>
      <c r="D38" s="662"/>
      <c r="E38" s="662"/>
      <c r="F38" s="662"/>
      <c r="G38" s="662"/>
      <c r="H38" s="662"/>
      <c r="I38" s="662"/>
      <c r="J38" s="662"/>
      <c r="K38" s="662"/>
      <c r="L38" s="662"/>
      <c r="M38" s="662"/>
      <c r="N38" s="662"/>
      <c r="O38" s="662"/>
      <c r="P38" s="662"/>
      <c r="Q38" s="662"/>
      <c r="R38" s="662"/>
      <c r="S38" s="662"/>
      <c r="T38" s="662"/>
      <c r="U38" s="662"/>
      <c r="V38" s="662"/>
      <c r="W38" s="662"/>
      <c r="X38" s="662"/>
      <c r="Y38" s="662"/>
      <c r="Z38" s="662"/>
      <c r="AA38" s="662"/>
      <c r="AB38" s="662"/>
    </row>
    <row r="39" spans="3:28">
      <c r="C39" s="662"/>
      <c r="D39" s="662"/>
      <c r="E39" s="662"/>
      <c r="F39" s="662"/>
      <c r="G39" s="662"/>
      <c r="H39" s="662"/>
      <c r="I39" s="662"/>
      <c r="J39" s="662"/>
      <c r="K39" s="662"/>
      <c r="L39" s="662"/>
      <c r="M39" s="662"/>
      <c r="N39" s="662"/>
      <c r="O39" s="662"/>
      <c r="P39" s="662"/>
      <c r="Q39" s="662"/>
      <c r="R39" s="662"/>
      <c r="S39" s="662"/>
      <c r="T39" s="662"/>
      <c r="U39" s="662"/>
      <c r="V39" s="662"/>
      <c r="W39" s="662"/>
      <c r="X39" s="662"/>
      <c r="Y39" s="662"/>
      <c r="Z39" s="662"/>
      <c r="AA39" s="662"/>
      <c r="AB39" s="662"/>
    </row>
    <row r="40" spans="3:28">
      <c r="C40" s="662"/>
      <c r="D40" s="662"/>
      <c r="E40" s="662"/>
      <c r="F40" s="662"/>
      <c r="G40" s="662"/>
      <c r="H40" s="662"/>
      <c r="I40" s="662"/>
      <c r="J40" s="662"/>
      <c r="K40" s="662"/>
      <c r="L40" s="662"/>
      <c r="M40" s="662"/>
      <c r="N40" s="662"/>
      <c r="O40" s="662"/>
      <c r="P40" s="662"/>
      <c r="Q40" s="662"/>
      <c r="R40" s="662"/>
      <c r="S40" s="662"/>
      <c r="T40" s="662"/>
      <c r="U40" s="662"/>
      <c r="V40" s="662"/>
      <c r="W40" s="662"/>
      <c r="X40" s="662"/>
      <c r="Y40" s="662"/>
      <c r="Z40" s="662"/>
      <c r="AA40" s="662"/>
      <c r="AB40" s="662"/>
    </row>
    <row r="41" spans="3:28">
      <c r="C41" s="662"/>
      <c r="D41" s="662"/>
      <c r="E41" s="662"/>
      <c r="F41" s="662"/>
      <c r="G41" s="662"/>
      <c r="H41" s="662"/>
      <c r="I41" s="662"/>
      <c r="J41" s="662"/>
      <c r="K41" s="662"/>
      <c r="L41" s="662"/>
      <c r="M41" s="662"/>
      <c r="N41" s="662"/>
      <c r="O41" s="662"/>
      <c r="P41" s="662"/>
      <c r="Q41" s="662"/>
      <c r="R41" s="662"/>
      <c r="S41" s="662"/>
      <c r="T41" s="662"/>
      <c r="U41" s="662"/>
      <c r="V41" s="662"/>
      <c r="W41" s="662"/>
      <c r="X41" s="662"/>
      <c r="Y41" s="662"/>
      <c r="Z41" s="662"/>
      <c r="AA41" s="662"/>
      <c r="AB41" s="662"/>
    </row>
    <row r="42" spans="3:28">
      <c r="C42" s="662"/>
      <c r="D42" s="662"/>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row>
    <row r="43" spans="3:28">
      <c r="C43" s="662"/>
      <c r="D43" s="662"/>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662"/>
    </row>
    <row r="44" spans="3:28">
      <c r="C44" s="662"/>
      <c r="D44" s="662"/>
      <c r="E44" s="662"/>
      <c r="F44" s="662"/>
      <c r="G44" s="662"/>
      <c r="H44" s="662"/>
      <c r="I44" s="662"/>
      <c r="J44" s="662"/>
      <c r="K44" s="662"/>
      <c r="L44" s="662"/>
      <c r="M44" s="662"/>
      <c r="N44" s="662"/>
      <c r="O44" s="662"/>
      <c r="P44" s="662"/>
      <c r="Q44" s="662"/>
      <c r="R44" s="662"/>
      <c r="S44" s="662"/>
      <c r="T44" s="662"/>
      <c r="U44" s="662"/>
      <c r="V44" s="662"/>
      <c r="W44" s="662"/>
      <c r="X44" s="662"/>
      <c r="Y44" s="662"/>
      <c r="Z44" s="662"/>
      <c r="AA44" s="662"/>
      <c r="AB44" s="662"/>
    </row>
    <row r="45" spans="3:28">
      <c r="C45" s="662"/>
      <c r="D45" s="662"/>
      <c r="E45" s="662"/>
      <c r="F45" s="662"/>
      <c r="G45" s="662"/>
      <c r="H45" s="662"/>
      <c r="I45" s="662"/>
      <c r="J45" s="662"/>
      <c r="K45" s="662"/>
      <c r="L45" s="662"/>
      <c r="M45" s="662"/>
      <c r="N45" s="662"/>
      <c r="O45" s="662"/>
      <c r="P45" s="662"/>
      <c r="Q45" s="662"/>
      <c r="R45" s="662"/>
      <c r="S45" s="662"/>
      <c r="T45" s="662"/>
      <c r="U45" s="662"/>
      <c r="V45" s="662"/>
      <c r="W45" s="662"/>
      <c r="X45" s="662"/>
      <c r="Y45" s="662"/>
      <c r="Z45" s="662"/>
      <c r="AA45" s="662"/>
      <c r="AB45" s="662"/>
    </row>
    <row r="46" spans="3:28">
      <c r="C46" s="662"/>
      <c r="D46" s="662"/>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row>
    <row r="47" spans="3:28">
      <c r="C47" s="662"/>
      <c r="D47" s="662"/>
      <c r="E47" s="662"/>
      <c r="F47" s="662"/>
      <c r="G47" s="662"/>
      <c r="H47" s="662"/>
      <c r="I47" s="662"/>
      <c r="J47" s="662"/>
      <c r="K47" s="662"/>
      <c r="L47" s="662"/>
      <c r="M47" s="662"/>
      <c r="N47" s="662"/>
      <c r="O47" s="662"/>
      <c r="P47" s="662"/>
      <c r="Q47" s="662"/>
      <c r="R47" s="662"/>
      <c r="S47" s="662"/>
      <c r="T47" s="662"/>
      <c r="U47" s="662"/>
      <c r="V47" s="662"/>
      <c r="W47" s="662"/>
      <c r="X47" s="662"/>
      <c r="Y47" s="662"/>
      <c r="Z47" s="662"/>
      <c r="AA47" s="662"/>
      <c r="AB47" s="662"/>
    </row>
    <row r="48" spans="3:28">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row>
    <row r="49" spans="3:28">
      <c r="C49" s="662"/>
      <c r="D49" s="662"/>
      <c r="E49" s="662"/>
      <c r="F49" s="662"/>
      <c r="G49" s="662"/>
      <c r="H49" s="662"/>
      <c r="I49" s="662"/>
      <c r="J49" s="662"/>
      <c r="K49" s="662"/>
      <c r="L49" s="662"/>
      <c r="M49" s="662"/>
      <c r="N49" s="662"/>
      <c r="O49" s="662"/>
      <c r="P49" s="662"/>
      <c r="Q49" s="662"/>
      <c r="R49" s="662"/>
      <c r="S49" s="662"/>
      <c r="T49" s="662"/>
      <c r="U49" s="662"/>
      <c r="V49" s="662"/>
      <c r="W49" s="662"/>
      <c r="X49" s="662"/>
      <c r="Y49" s="662"/>
      <c r="Z49" s="662"/>
      <c r="AA49" s="662"/>
      <c r="AB49" s="662"/>
    </row>
    <row r="50" spans="3:28">
      <c r="C50" s="662"/>
      <c r="D50" s="662"/>
      <c r="E50" s="662"/>
      <c r="F50" s="662"/>
      <c r="G50" s="662"/>
      <c r="H50" s="662"/>
      <c r="I50" s="662"/>
      <c r="J50" s="662"/>
      <c r="K50" s="662"/>
      <c r="L50" s="662"/>
      <c r="M50" s="662"/>
      <c r="N50" s="662"/>
      <c r="O50" s="662"/>
      <c r="P50" s="662"/>
      <c r="Q50" s="662"/>
      <c r="R50" s="662"/>
      <c r="S50" s="662"/>
      <c r="T50" s="662"/>
      <c r="U50" s="662"/>
      <c r="V50" s="662"/>
      <c r="W50" s="662"/>
      <c r="X50" s="662"/>
      <c r="Y50" s="662"/>
      <c r="Z50" s="662"/>
      <c r="AA50" s="662"/>
      <c r="AB50" s="662"/>
    </row>
    <row r="51" spans="3:28">
      <c r="C51" s="662"/>
      <c r="D51" s="662"/>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row>
    <row r="52" spans="3:28">
      <c r="C52" s="662"/>
      <c r="D52" s="662"/>
      <c r="E52" s="662"/>
      <c r="F52" s="662"/>
      <c r="G52" s="662"/>
      <c r="H52" s="662"/>
      <c r="I52" s="662"/>
      <c r="J52" s="662"/>
      <c r="K52" s="662"/>
      <c r="L52" s="662"/>
      <c r="M52" s="662"/>
      <c r="N52" s="662"/>
      <c r="O52" s="662"/>
      <c r="P52" s="662"/>
      <c r="Q52" s="662"/>
      <c r="R52" s="662"/>
      <c r="S52" s="662"/>
      <c r="T52" s="662"/>
      <c r="U52" s="662"/>
      <c r="V52" s="662"/>
      <c r="W52" s="662"/>
      <c r="X52" s="662"/>
      <c r="Y52" s="662"/>
      <c r="Z52" s="662"/>
      <c r="AA52" s="662"/>
      <c r="AB52" s="662"/>
    </row>
    <row r="53" spans="3:28">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row>
    <row r="54" spans="3:28">
      <c r="C54" s="662"/>
      <c r="D54" s="662"/>
      <c r="E54" s="662"/>
      <c r="F54" s="662"/>
      <c r="G54" s="662"/>
      <c r="H54" s="662"/>
      <c r="I54" s="662"/>
      <c r="J54" s="662"/>
      <c r="K54" s="662"/>
      <c r="L54" s="662"/>
      <c r="M54" s="662"/>
      <c r="N54" s="662"/>
      <c r="O54" s="662"/>
      <c r="P54" s="662"/>
      <c r="Q54" s="662"/>
      <c r="R54" s="662"/>
      <c r="S54" s="662"/>
      <c r="T54" s="662"/>
      <c r="U54" s="662"/>
      <c r="V54" s="662"/>
      <c r="W54" s="662"/>
      <c r="X54" s="662"/>
      <c r="Y54" s="662"/>
      <c r="Z54" s="662"/>
      <c r="AA54" s="662"/>
      <c r="AB54" s="662"/>
    </row>
    <row r="55" spans="3:28">
      <c r="C55" s="662"/>
      <c r="D55" s="662"/>
      <c r="E55" s="662"/>
      <c r="F55" s="662"/>
      <c r="G55" s="662"/>
      <c r="H55" s="662"/>
      <c r="I55" s="662"/>
      <c r="J55" s="662"/>
      <c r="K55" s="662"/>
      <c r="L55" s="662"/>
      <c r="M55" s="662"/>
      <c r="N55" s="662"/>
      <c r="O55" s="662"/>
      <c r="P55" s="662"/>
      <c r="Q55" s="662"/>
      <c r="R55" s="662"/>
      <c r="S55" s="662"/>
      <c r="T55" s="662"/>
      <c r="U55" s="662"/>
      <c r="V55" s="662"/>
      <c r="W55" s="662"/>
      <c r="X55" s="662"/>
      <c r="Y55" s="662"/>
      <c r="Z55" s="662"/>
      <c r="AA55" s="662"/>
      <c r="AB55" s="662"/>
    </row>
    <row r="56" spans="3:28">
      <c r="C56" s="662"/>
      <c r="D56" s="662"/>
      <c r="E56" s="662"/>
      <c r="F56" s="662"/>
      <c r="G56" s="662"/>
      <c r="H56" s="662"/>
      <c r="I56" s="662"/>
      <c r="J56" s="662"/>
      <c r="K56" s="662"/>
      <c r="L56" s="662"/>
      <c r="M56" s="662"/>
      <c r="N56" s="662"/>
      <c r="O56" s="662"/>
      <c r="P56" s="662"/>
      <c r="Q56" s="662"/>
      <c r="R56" s="662"/>
      <c r="S56" s="662"/>
      <c r="T56" s="662"/>
      <c r="U56" s="662"/>
      <c r="V56" s="662"/>
      <c r="W56" s="662"/>
      <c r="X56" s="662"/>
      <c r="Y56" s="662"/>
      <c r="Z56" s="662"/>
      <c r="AA56" s="662"/>
      <c r="AB56" s="662"/>
    </row>
    <row r="57" spans="3:28">
      <c r="C57" s="662"/>
      <c r="D57" s="662"/>
      <c r="E57" s="662"/>
      <c r="F57" s="662"/>
      <c r="G57" s="662"/>
      <c r="H57" s="662"/>
      <c r="I57" s="662"/>
      <c r="J57" s="662"/>
      <c r="K57" s="662"/>
      <c r="L57" s="662"/>
      <c r="M57" s="662"/>
      <c r="N57" s="662"/>
      <c r="O57" s="662"/>
      <c r="P57" s="662"/>
      <c r="Q57" s="662"/>
      <c r="R57" s="662"/>
      <c r="S57" s="662"/>
      <c r="T57" s="662"/>
      <c r="U57" s="662"/>
      <c r="V57" s="662"/>
      <c r="W57" s="662"/>
      <c r="X57" s="662"/>
      <c r="Y57" s="662"/>
      <c r="Z57" s="662"/>
      <c r="AA57" s="662"/>
      <c r="AB57" s="662"/>
    </row>
    <row r="58" spans="3:28">
      <c r="C58" s="662"/>
      <c r="D58" s="662"/>
      <c r="E58" s="662"/>
      <c r="F58" s="662"/>
      <c r="G58" s="662"/>
      <c r="H58" s="662"/>
      <c r="I58" s="662"/>
      <c r="J58" s="662"/>
      <c r="K58" s="662"/>
      <c r="L58" s="662"/>
      <c r="M58" s="662"/>
      <c r="N58" s="662"/>
      <c r="O58" s="662"/>
      <c r="P58" s="662"/>
      <c r="Q58" s="662"/>
      <c r="R58" s="662"/>
      <c r="S58" s="662"/>
      <c r="T58" s="662"/>
      <c r="U58" s="662"/>
      <c r="V58" s="662"/>
      <c r="W58" s="662"/>
      <c r="X58" s="662"/>
      <c r="Y58" s="662"/>
      <c r="Z58" s="662"/>
      <c r="AA58" s="662"/>
      <c r="AB58" s="662"/>
    </row>
    <row r="59" spans="3:28">
      <c r="C59" s="662"/>
      <c r="D59" s="662"/>
      <c r="E59" s="662"/>
      <c r="F59" s="662"/>
      <c r="G59" s="662"/>
      <c r="H59" s="662"/>
      <c r="I59" s="662"/>
      <c r="J59" s="662"/>
      <c r="K59" s="662"/>
      <c r="L59" s="662"/>
      <c r="M59" s="662"/>
      <c r="N59" s="662"/>
      <c r="O59" s="662"/>
      <c r="P59" s="662"/>
      <c r="Q59" s="662"/>
      <c r="R59" s="662"/>
      <c r="S59" s="662"/>
      <c r="T59" s="662"/>
      <c r="U59" s="662"/>
      <c r="V59" s="662"/>
      <c r="W59" s="662"/>
      <c r="X59" s="662"/>
      <c r="Y59" s="662"/>
      <c r="Z59" s="662"/>
      <c r="AA59" s="662"/>
      <c r="AB59" s="662"/>
    </row>
    <row r="60" spans="3:28">
      <c r="C60" s="662"/>
      <c r="D60" s="662"/>
      <c r="E60" s="662"/>
      <c r="F60" s="662"/>
      <c r="G60" s="662"/>
      <c r="H60" s="662"/>
      <c r="I60" s="662"/>
      <c r="J60" s="662"/>
      <c r="K60" s="662"/>
      <c r="L60" s="662"/>
      <c r="M60" s="662"/>
      <c r="N60" s="662"/>
      <c r="O60" s="662"/>
      <c r="P60" s="662"/>
      <c r="Q60" s="662"/>
      <c r="R60" s="662"/>
      <c r="S60" s="662"/>
      <c r="T60" s="662"/>
      <c r="U60" s="662"/>
      <c r="V60" s="662"/>
      <c r="W60" s="662"/>
      <c r="X60" s="662"/>
      <c r="Y60" s="662"/>
      <c r="Z60" s="662"/>
      <c r="AA60" s="662"/>
      <c r="AB60" s="662"/>
    </row>
    <row r="61" spans="3:28">
      <c r="C61" s="662"/>
      <c r="D61" s="662"/>
      <c r="E61" s="662"/>
      <c r="F61" s="662"/>
      <c r="G61" s="662"/>
      <c r="H61" s="662"/>
      <c r="I61" s="662"/>
      <c r="J61" s="662"/>
      <c r="K61" s="662"/>
      <c r="L61" s="662"/>
      <c r="M61" s="662"/>
      <c r="N61" s="662"/>
      <c r="O61" s="662"/>
      <c r="P61" s="662"/>
      <c r="Q61" s="662"/>
      <c r="R61" s="662"/>
      <c r="S61" s="662"/>
      <c r="T61" s="662"/>
      <c r="U61" s="662"/>
      <c r="V61" s="662"/>
      <c r="W61" s="662"/>
      <c r="X61" s="662"/>
      <c r="Y61" s="662"/>
      <c r="Z61" s="662"/>
      <c r="AA61" s="662"/>
      <c r="AB61" s="662"/>
    </row>
    <row r="62" spans="3:28">
      <c r="C62" s="662"/>
      <c r="D62" s="662"/>
      <c r="E62" s="662"/>
      <c r="F62" s="662"/>
      <c r="G62" s="662"/>
      <c r="H62" s="662"/>
      <c r="I62" s="662"/>
      <c r="J62" s="662"/>
      <c r="K62" s="662"/>
      <c r="L62" s="662"/>
      <c r="M62" s="662"/>
      <c r="N62" s="662"/>
      <c r="O62" s="662"/>
      <c r="P62" s="662"/>
      <c r="Q62" s="662"/>
      <c r="R62" s="662"/>
      <c r="S62" s="662"/>
      <c r="T62" s="662"/>
      <c r="U62" s="662"/>
      <c r="V62" s="662"/>
      <c r="W62" s="662"/>
      <c r="X62" s="662"/>
      <c r="Y62" s="662"/>
      <c r="Z62" s="662"/>
      <c r="AA62" s="662"/>
      <c r="AB62" s="662"/>
    </row>
    <row r="63" spans="3:28">
      <c r="C63" s="662"/>
      <c r="D63" s="662"/>
      <c r="E63" s="662"/>
      <c r="F63" s="662"/>
      <c r="G63" s="662"/>
      <c r="H63" s="662"/>
      <c r="I63" s="662"/>
      <c r="J63" s="662"/>
      <c r="K63" s="662"/>
      <c r="L63" s="662"/>
      <c r="M63" s="662"/>
      <c r="N63" s="662"/>
      <c r="O63" s="662"/>
      <c r="P63" s="662"/>
      <c r="Q63" s="662"/>
      <c r="R63" s="662"/>
      <c r="S63" s="662"/>
      <c r="T63" s="662"/>
      <c r="U63" s="662"/>
      <c r="V63" s="662"/>
      <c r="W63" s="662"/>
      <c r="X63" s="662"/>
      <c r="Y63" s="662"/>
      <c r="Z63" s="662"/>
      <c r="AA63" s="662"/>
      <c r="AB63" s="662"/>
    </row>
    <row r="64" spans="3:28">
      <c r="C64" s="662"/>
      <c r="D64" s="662"/>
      <c r="E64" s="662"/>
      <c r="F64" s="662"/>
      <c r="G64" s="662"/>
      <c r="H64" s="662"/>
      <c r="I64" s="662"/>
      <c r="J64" s="662"/>
      <c r="K64" s="662"/>
      <c r="L64" s="662"/>
      <c r="M64" s="662"/>
      <c r="N64" s="662"/>
      <c r="O64" s="662"/>
      <c r="P64" s="662"/>
      <c r="Q64" s="662"/>
      <c r="R64" s="662"/>
      <c r="S64" s="662"/>
      <c r="T64" s="662"/>
      <c r="U64" s="662"/>
      <c r="V64" s="662"/>
      <c r="W64" s="662"/>
      <c r="X64" s="662"/>
      <c r="Y64" s="662"/>
      <c r="Z64" s="662"/>
      <c r="AA64" s="662"/>
      <c r="AB64" s="662"/>
    </row>
    <row r="65" spans="3:28">
      <c r="C65" s="662"/>
      <c r="D65" s="662"/>
      <c r="E65" s="662"/>
      <c r="F65" s="662"/>
      <c r="G65" s="662"/>
      <c r="H65" s="662"/>
      <c r="I65" s="662"/>
      <c r="J65" s="662"/>
      <c r="K65" s="662"/>
      <c r="L65" s="662"/>
      <c r="M65" s="662"/>
      <c r="N65" s="662"/>
      <c r="O65" s="662"/>
      <c r="P65" s="662"/>
      <c r="Q65" s="662"/>
      <c r="R65" s="662"/>
      <c r="S65" s="662"/>
      <c r="T65" s="662"/>
      <c r="U65" s="662"/>
      <c r="V65" s="662"/>
      <c r="W65" s="662"/>
      <c r="X65" s="662"/>
      <c r="Y65" s="662"/>
      <c r="Z65" s="662"/>
      <c r="AA65" s="662"/>
      <c r="AB65" s="662"/>
    </row>
    <row r="66" spans="3:28">
      <c r="C66" s="662"/>
      <c r="D66" s="662"/>
      <c r="E66" s="662"/>
      <c r="F66" s="662"/>
      <c r="G66" s="662"/>
      <c r="H66" s="662"/>
      <c r="I66" s="662"/>
      <c r="J66" s="662"/>
      <c r="K66" s="662"/>
      <c r="L66" s="662"/>
      <c r="M66" s="662"/>
      <c r="N66" s="662"/>
      <c r="O66" s="662"/>
      <c r="P66" s="662"/>
      <c r="Q66" s="662"/>
      <c r="R66" s="662"/>
      <c r="S66" s="662"/>
      <c r="T66" s="662"/>
      <c r="U66" s="662"/>
      <c r="V66" s="662"/>
      <c r="W66" s="662"/>
      <c r="X66" s="662"/>
      <c r="Y66" s="662"/>
      <c r="Z66" s="662"/>
      <c r="AA66" s="662"/>
      <c r="AB66" s="662"/>
    </row>
    <row r="67" spans="3:28">
      <c r="C67" s="662"/>
      <c r="D67" s="662"/>
      <c r="E67" s="662"/>
      <c r="F67" s="662"/>
      <c r="G67" s="662"/>
      <c r="H67" s="662"/>
      <c r="I67" s="662"/>
      <c r="J67" s="662"/>
      <c r="K67" s="662"/>
      <c r="L67" s="662"/>
      <c r="M67" s="662"/>
      <c r="N67" s="662"/>
      <c r="O67" s="662"/>
      <c r="P67" s="662"/>
      <c r="Q67" s="662"/>
      <c r="R67" s="662"/>
      <c r="S67" s="662"/>
      <c r="T67" s="662"/>
      <c r="U67" s="662"/>
      <c r="V67" s="662"/>
      <c r="W67" s="662"/>
      <c r="X67" s="662"/>
      <c r="Y67" s="662"/>
      <c r="Z67" s="662"/>
      <c r="AA67" s="662"/>
      <c r="AB67" s="662"/>
    </row>
    <row r="68" spans="3:28">
      <c r="C68" s="662"/>
      <c r="D68" s="662"/>
      <c r="E68" s="662"/>
      <c r="F68" s="662"/>
      <c r="G68" s="662"/>
      <c r="H68" s="662"/>
      <c r="I68" s="662"/>
      <c r="J68" s="662"/>
      <c r="K68" s="662"/>
      <c r="L68" s="662"/>
      <c r="M68" s="662"/>
      <c r="N68" s="662"/>
      <c r="O68" s="662"/>
      <c r="P68" s="662"/>
      <c r="Q68" s="662"/>
      <c r="R68" s="662"/>
      <c r="S68" s="662"/>
      <c r="T68" s="662"/>
      <c r="U68" s="662"/>
      <c r="V68" s="662"/>
      <c r="W68" s="662"/>
      <c r="X68" s="662"/>
      <c r="Y68" s="662"/>
      <c r="Z68" s="662"/>
      <c r="AA68" s="662"/>
      <c r="AB68" s="662"/>
    </row>
    <row r="69" spans="3:28">
      <c r="C69" s="662"/>
      <c r="D69" s="662"/>
      <c r="E69" s="662"/>
      <c r="F69" s="662"/>
      <c r="G69" s="662"/>
      <c r="H69" s="662"/>
      <c r="I69" s="662"/>
      <c r="J69" s="662"/>
      <c r="K69" s="662"/>
      <c r="L69" s="662"/>
      <c r="M69" s="662"/>
      <c r="N69" s="662"/>
      <c r="O69" s="662"/>
      <c r="P69" s="662"/>
      <c r="Q69" s="662"/>
      <c r="R69" s="662"/>
      <c r="S69" s="662"/>
      <c r="T69" s="662"/>
      <c r="U69" s="662"/>
      <c r="V69" s="662"/>
      <c r="W69" s="662"/>
      <c r="X69" s="662"/>
      <c r="Y69" s="662"/>
      <c r="Z69" s="662"/>
      <c r="AA69" s="662"/>
      <c r="AB69" s="662"/>
    </row>
    <row r="70" spans="3:28">
      <c r="C70" s="662"/>
      <c r="D70" s="662"/>
      <c r="E70" s="662"/>
      <c r="F70" s="662"/>
      <c r="G70" s="662"/>
      <c r="H70" s="662"/>
      <c r="I70" s="662"/>
      <c r="J70" s="662"/>
      <c r="K70" s="662"/>
      <c r="L70" s="662"/>
      <c r="M70" s="662"/>
      <c r="N70" s="662"/>
      <c r="O70" s="662"/>
      <c r="P70" s="662"/>
      <c r="Q70" s="662"/>
      <c r="R70" s="662"/>
      <c r="S70" s="662"/>
      <c r="T70" s="662"/>
      <c r="U70" s="662"/>
      <c r="V70" s="662"/>
      <c r="W70" s="662"/>
      <c r="X70" s="662"/>
      <c r="Y70" s="662"/>
      <c r="Z70" s="662"/>
      <c r="AA70" s="662"/>
      <c r="AB70" s="662"/>
    </row>
    <row r="71" spans="3:28">
      <c r="C71" s="662"/>
      <c r="D71" s="662"/>
      <c r="E71" s="662"/>
      <c r="F71" s="662"/>
      <c r="G71" s="662"/>
      <c r="H71" s="662"/>
      <c r="I71" s="662"/>
      <c r="J71" s="662"/>
      <c r="K71" s="662"/>
      <c r="L71" s="662"/>
      <c r="M71" s="662"/>
      <c r="N71" s="662"/>
      <c r="O71" s="662"/>
      <c r="P71" s="662"/>
      <c r="Q71" s="662"/>
      <c r="R71" s="662"/>
      <c r="S71" s="662"/>
      <c r="T71" s="662"/>
      <c r="U71" s="662"/>
      <c r="V71" s="662"/>
      <c r="W71" s="662"/>
      <c r="X71" s="662"/>
      <c r="Y71" s="662"/>
      <c r="Z71" s="662"/>
      <c r="AA71" s="662"/>
      <c r="AB71" s="662"/>
    </row>
    <row r="72" spans="3:28">
      <c r="C72" s="662"/>
      <c r="D72" s="662"/>
      <c r="E72" s="662"/>
      <c r="F72" s="662"/>
      <c r="G72" s="662"/>
      <c r="H72" s="662"/>
      <c r="I72" s="662"/>
      <c r="J72" s="662"/>
      <c r="K72" s="662"/>
      <c r="L72" s="662"/>
      <c r="M72" s="662"/>
      <c r="N72" s="662"/>
      <c r="O72" s="662"/>
      <c r="P72" s="662"/>
      <c r="Q72" s="662"/>
      <c r="R72" s="662"/>
      <c r="S72" s="662"/>
      <c r="T72" s="662"/>
      <c r="U72" s="662"/>
      <c r="V72" s="662"/>
      <c r="W72" s="662"/>
      <c r="X72" s="662"/>
      <c r="Y72" s="662"/>
      <c r="Z72" s="662"/>
      <c r="AA72" s="662"/>
      <c r="AB72" s="662"/>
    </row>
    <row r="73" spans="3:28">
      <c r="C73" s="662"/>
      <c r="D73" s="662"/>
      <c r="E73" s="662"/>
      <c r="F73" s="662"/>
      <c r="G73" s="662"/>
      <c r="H73" s="662"/>
      <c r="I73" s="662"/>
      <c r="J73" s="662"/>
      <c r="K73" s="662"/>
      <c r="L73" s="662"/>
      <c r="M73" s="662"/>
      <c r="N73" s="662"/>
      <c r="O73" s="662"/>
      <c r="P73" s="662"/>
      <c r="Q73" s="662"/>
      <c r="R73" s="662"/>
      <c r="S73" s="662"/>
      <c r="T73" s="662"/>
      <c r="U73" s="662"/>
      <c r="V73" s="662"/>
      <c r="W73" s="662"/>
      <c r="X73" s="662"/>
      <c r="Y73" s="662"/>
      <c r="Z73" s="662"/>
      <c r="AA73" s="662"/>
      <c r="AB73" s="662"/>
    </row>
    <row r="74" spans="3:28">
      <c r="C74" s="662"/>
      <c r="D74" s="662"/>
      <c r="E74" s="662"/>
      <c r="F74" s="662"/>
      <c r="G74" s="662"/>
      <c r="H74" s="662"/>
      <c r="I74" s="662"/>
      <c r="J74" s="662"/>
      <c r="K74" s="662"/>
      <c r="L74" s="662"/>
      <c r="M74" s="662"/>
      <c r="N74" s="662"/>
      <c r="O74" s="662"/>
      <c r="P74" s="662"/>
      <c r="Q74" s="662"/>
      <c r="R74" s="662"/>
      <c r="S74" s="662"/>
      <c r="T74" s="662"/>
      <c r="U74" s="662"/>
      <c r="V74" s="662"/>
      <c r="W74" s="662"/>
      <c r="X74" s="662"/>
      <c r="Y74" s="662"/>
      <c r="Z74" s="662"/>
      <c r="AA74" s="662"/>
      <c r="AB74" s="662"/>
    </row>
    <row r="75" spans="3:28">
      <c r="C75" s="662"/>
      <c r="D75" s="662"/>
      <c r="E75" s="662"/>
      <c r="F75" s="662"/>
      <c r="G75" s="662"/>
      <c r="H75" s="662"/>
      <c r="I75" s="662"/>
      <c r="J75" s="662"/>
      <c r="K75" s="662"/>
      <c r="L75" s="662"/>
      <c r="M75" s="662"/>
      <c r="N75" s="662"/>
      <c r="O75" s="662"/>
      <c r="P75" s="662"/>
      <c r="Q75" s="662"/>
      <c r="R75" s="662"/>
      <c r="S75" s="662"/>
      <c r="T75" s="662"/>
      <c r="U75" s="662"/>
      <c r="V75" s="662"/>
      <c r="W75" s="662"/>
      <c r="X75" s="662"/>
      <c r="Y75" s="662"/>
      <c r="Z75" s="662"/>
      <c r="AA75" s="662"/>
      <c r="AB75" s="662"/>
    </row>
    <row r="76" spans="3:28">
      <c r="C76" s="662"/>
      <c r="D76" s="662"/>
      <c r="E76" s="662"/>
      <c r="F76" s="662"/>
      <c r="G76" s="662"/>
      <c r="H76" s="662"/>
      <c r="I76" s="662"/>
      <c r="J76" s="662"/>
      <c r="K76" s="662"/>
      <c r="L76" s="662"/>
      <c r="M76" s="662"/>
      <c r="N76" s="662"/>
      <c r="O76" s="662"/>
      <c r="P76" s="662"/>
      <c r="Q76" s="662"/>
      <c r="R76" s="662"/>
      <c r="S76" s="662"/>
      <c r="T76" s="662"/>
      <c r="U76" s="662"/>
      <c r="V76" s="662"/>
      <c r="W76" s="662"/>
      <c r="X76" s="662"/>
      <c r="Y76" s="662"/>
      <c r="Z76" s="662"/>
      <c r="AA76" s="662"/>
      <c r="AB76" s="662"/>
    </row>
    <row r="77" spans="3:28">
      <c r="C77" s="662"/>
      <c r="D77" s="662"/>
      <c r="E77" s="662"/>
      <c r="F77" s="662"/>
      <c r="G77" s="662"/>
      <c r="H77" s="662"/>
      <c r="I77" s="662"/>
      <c r="J77" s="662"/>
      <c r="K77" s="662"/>
      <c r="L77" s="662"/>
      <c r="M77" s="662"/>
      <c r="N77" s="662"/>
      <c r="O77" s="662"/>
      <c r="P77" s="662"/>
      <c r="Q77" s="662"/>
      <c r="R77" s="662"/>
      <c r="S77" s="662"/>
      <c r="T77" s="662"/>
      <c r="U77" s="662"/>
      <c r="V77" s="662"/>
      <c r="W77" s="662"/>
      <c r="X77" s="662"/>
      <c r="Y77" s="662"/>
      <c r="Z77" s="662"/>
      <c r="AA77" s="662"/>
      <c r="AB77" s="662"/>
    </row>
    <row r="78" spans="3:28">
      <c r="C78" s="662"/>
      <c r="D78" s="662"/>
      <c r="E78" s="662"/>
      <c r="F78" s="662"/>
      <c r="G78" s="662"/>
      <c r="H78" s="662"/>
      <c r="I78" s="662"/>
      <c r="J78" s="662"/>
      <c r="K78" s="662"/>
      <c r="L78" s="662"/>
      <c r="M78" s="662"/>
      <c r="N78" s="662"/>
      <c r="O78" s="662"/>
      <c r="P78" s="662"/>
      <c r="Q78" s="662"/>
      <c r="R78" s="662"/>
      <c r="S78" s="662"/>
      <c r="T78" s="662"/>
      <c r="U78" s="662"/>
      <c r="V78" s="662"/>
      <c r="W78" s="662"/>
      <c r="X78" s="662"/>
      <c r="Y78" s="662"/>
      <c r="Z78" s="662"/>
      <c r="AA78" s="662"/>
      <c r="AB78" s="662"/>
    </row>
    <row r="79" spans="3:28">
      <c r="C79" s="662"/>
      <c r="D79" s="662"/>
      <c r="E79" s="662"/>
      <c r="F79" s="662"/>
      <c r="G79" s="662"/>
      <c r="H79" s="662"/>
      <c r="I79" s="662"/>
      <c r="J79" s="662"/>
      <c r="K79" s="662"/>
      <c r="L79" s="662"/>
      <c r="M79" s="662"/>
      <c r="N79" s="662"/>
      <c r="O79" s="662"/>
      <c r="P79" s="662"/>
      <c r="Q79" s="662"/>
      <c r="R79" s="662"/>
      <c r="S79" s="662"/>
      <c r="T79" s="662"/>
      <c r="U79" s="662"/>
      <c r="V79" s="662"/>
      <c r="W79" s="662"/>
      <c r="X79" s="662"/>
      <c r="Y79" s="662"/>
      <c r="Z79" s="662"/>
      <c r="AA79" s="662"/>
      <c r="AB79" s="662"/>
    </row>
    <row r="80" spans="3:28">
      <c r="C80" s="662"/>
      <c r="D80" s="662"/>
      <c r="E80" s="662"/>
      <c r="F80" s="662"/>
      <c r="G80" s="662"/>
      <c r="H80" s="662"/>
      <c r="I80" s="662"/>
      <c r="J80" s="662"/>
      <c r="K80" s="662"/>
      <c r="L80" s="662"/>
      <c r="M80" s="662"/>
      <c r="N80" s="662"/>
      <c r="O80" s="662"/>
      <c r="P80" s="662"/>
      <c r="Q80" s="662"/>
      <c r="R80" s="662"/>
      <c r="S80" s="662"/>
      <c r="T80" s="662"/>
      <c r="U80" s="662"/>
      <c r="V80" s="662"/>
      <c r="W80" s="662"/>
      <c r="X80" s="662"/>
      <c r="Y80" s="662"/>
      <c r="Z80" s="662"/>
      <c r="AA80" s="662"/>
      <c r="AB80" s="662"/>
    </row>
    <row r="81" spans="3:28">
      <c r="C81" s="662"/>
      <c r="D81" s="662"/>
      <c r="E81" s="662"/>
      <c r="F81" s="662"/>
      <c r="G81" s="662"/>
      <c r="H81" s="662"/>
      <c r="I81" s="662"/>
      <c r="J81" s="662"/>
      <c r="K81" s="662"/>
      <c r="L81" s="662"/>
      <c r="M81" s="662"/>
      <c r="N81" s="662"/>
      <c r="O81" s="662"/>
      <c r="P81" s="662"/>
      <c r="Q81" s="662"/>
      <c r="R81" s="662"/>
      <c r="S81" s="662"/>
      <c r="T81" s="662"/>
      <c r="U81" s="662"/>
      <c r="V81" s="662"/>
      <c r="W81" s="662"/>
      <c r="X81" s="662"/>
      <c r="Y81" s="662"/>
      <c r="Z81" s="662"/>
      <c r="AA81" s="662"/>
      <c r="AB81" s="662"/>
    </row>
    <row r="82" spans="3:28">
      <c r="C82" s="662"/>
      <c r="D82" s="662"/>
      <c r="E82" s="662"/>
      <c r="F82" s="662"/>
      <c r="G82" s="662"/>
      <c r="H82" s="662"/>
      <c r="I82" s="662"/>
      <c r="J82" s="662"/>
      <c r="K82" s="662"/>
      <c r="L82" s="662"/>
      <c r="M82" s="662"/>
      <c r="N82" s="662"/>
      <c r="O82" s="662"/>
      <c r="P82" s="662"/>
      <c r="Q82" s="662"/>
      <c r="R82" s="662"/>
      <c r="S82" s="662"/>
      <c r="T82" s="662"/>
      <c r="U82" s="662"/>
      <c r="V82" s="662"/>
      <c r="W82" s="662"/>
      <c r="X82" s="662"/>
      <c r="Y82" s="662"/>
      <c r="Z82" s="662"/>
      <c r="AA82" s="662"/>
      <c r="AB82" s="662"/>
    </row>
    <row r="83" spans="3:28">
      <c r="C83" s="662"/>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row>
    <row r="84" spans="3:28">
      <c r="C84" s="662"/>
      <c r="D84" s="662"/>
      <c r="E84" s="662"/>
      <c r="F84" s="662"/>
      <c r="G84" s="662"/>
      <c r="H84" s="662"/>
      <c r="I84" s="662"/>
      <c r="J84" s="662"/>
      <c r="K84" s="662"/>
      <c r="L84" s="662"/>
      <c r="M84" s="662"/>
      <c r="N84" s="662"/>
      <c r="O84" s="662"/>
      <c r="P84" s="662"/>
      <c r="Q84" s="662"/>
      <c r="R84" s="662"/>
      <c r="S84" s="662"/>
      <c r="T84" s="662"/>
      <c r="U84" s="662"/>
      <c r="V84" s="662"/>
      <c r="W84" s="662"/>
      <c r="X84" s="662"/>
      <c r="Y84" s="662"/>
      <c r="Z84" s="662"/>
      <c r="AA84" s="662"/>
      <c r="AB84" s="662"/>
    </row>
    <row r="85" spans="3:28">
      <c r="C85" s="662"/>
      <c r="D85" s="662"/>
      <c r="E85" s="662"/>
      <c r="F85" s="662"/>
      <c r="G85" s="662"/>
      <c r="H85" s="662"/>
      <c r="I85" s="662"/>
      <c r="J85" s="662"/>
      <c r="K85" s="662"/>
      <c r="L85" s="662"/>
      <c r="M85" s="662"/>
      <c r="N85" s="662"/>
      <c r="O85" s="662"/>
      <c r="P85" s="662"/>
      <c r="Q85" s="662"/>
      <c r="R85" s="662"/>
      <c r="S85" s="662"/>
      <c r="T85" s="662"/>
      <c r="U85" s="662"/>
      <c r="V85" s="662"/>
      <c r="W85" s="662"/>
      <c r="X85" s="662"/>
      <c r="Y85" s="662"/>
      <c r="Z85" s="662"/>
      <c r="AA85" s="662"/>
      <c r="AB85" s="662"/>
    </row>
    <row r="86" spans="3:28">
      <c r="C86" s="662"/>
      <c r="D86" s="662"/>
      <c r="E86" s="662"/>
      <c r="F86" s="662"/>
      <c r="G86" s="662"/>
      <c r="H86" s="662"/>
      <c r="I86" s="662"/>
      <c r="J86" s="662"/>
      <c r="K86" s="662"/>
      <c r="L86" s="662"/>
      <c r="M86" s="662"/>
      <c r="N86" s="662"/>
      <c r="O86" s="662"/>
      <c r="P86" s="662"/>
      <c r="Q86" s="662"/>
      <c r="R86" s="662"/>
      <c r="S86" s="662"/>
      <c r="T86" s="662"/>
      <c r="U86" s="662"/>
      <c r="V86" s="662"/>
      <c r="W86" s="662"/>
      <c r="X86" s="662"/>
      <c r="Y86" s="662"/>
      <c r="Z86" s="662"/>
      <c r="AA86" s="662"/>
      <c r="AB86" s="662"/>
    </row>
    <row r="87" spans="3:28">
      <c r="C87" s="662"/>
      <c r="D87" s="662"/>
      <c r="E87" s="662"/>
      <c r="F87" s="662"/>
      <c r="G87" s="662"/>
      <c r="H87" s="662"/>
      <c r="I87" s="662"/>
      <c r="J87" s="662"/>
      <c r="K87" s="662"/>
      <c r="L87" s="662"/>
      <c r="M87" s="662"/>
      <c r="N87" s="662"/>
      <c r="O87" s="662"/>
      <c r="P87" s="662"/>
      <c r="Q87" s="662"/>
      <c r="R87" s="662"/>
      <c r="S87" s="662"/>
      <c r="T87" s="662"/>
      <c r="U87" s="662"/>
      <c r="V87" s="662"/>
      <c r="W87" s="662"/>
      <c r="X87" s="662"/>
      <c r="Y87" s="662"/>
      <c r="Z87" s="662"/>
      <c r="AA87" s="662"/>
      <c r="AB87" s="662"/>
    </row>
    <row r="88" spans="3:28">
      <c r="C88" s="662"/>
      <c r="D88" s="662"/>
      <c r="E88" s="662"/>
      <c r="F88" s="662"/>
      <c r="G88" s="662"/>
      <c r="H88" s="662"/>
      <c r="I88" s="662"/>
      <c r="J88" s="662"/>
      <c r="K88" s="662"/>
      <c r="L88" s="662"/>
      <c r="M88" s="662"/>
      <c r="N88" s="662"/>
      <c r="O88" s="662"/>
      <c r="P88" s="662"/>
      <c r="Q88" s="662"/>
      <c r="R88" s="662"/>
      <c r="S88" s="662"/>
      <c r="T88" s="662"/>
      <c r="U88" s="662"/>
      <c r="V88" s="662"/>
      <c r="W88" s="662"/>
      <c r="X88" s="662"/>
      <c r="Y88" s="662"/>
      <c r="Z88" s="662"/>
      <c r="AA88" s="662"/>
      <c r="AB88" s="662"/>
    </row>
    <row r="89" spans="3:28">
      <c r="C89" s="662"/>
      <c r="D89" s="662"/>
      <c r="E89" s="662"/>
      <c r="F89" s="662"/>
      <c r="G89" s="662"/>
      <c r="H89" s="662"/>
      <c r="I89" s="662"/>
      <c r="J89" s="662"/>
      <c r="K89" s="662"/>
      <c r="L89" s="662"/>
      <c r="M89" s="662"/>
      <c r="N89" s="662"/>
      <c r="O89" s="662"/>
      <c r="P89" s="662"/>
      <c r="Q89" s="662"/>
      <c r="R89" s="662"/>
      <c r="S89" s="662"/>
      <c r="T89" s="662"/>
      <c r="U89" s="662"/>
      <c r="V89" s="662"/>
      <c r="W89" s="662"/>
      <c r="X89" s="662"/>
      <c r="Y89" s="662"/>
      <c r="Z89" s="662"/>
      <c r="AA89" s="662"/>
      <c r="AB89" s="662"/>
    </row>
    <row r="90" spans="3:28">
      <c r="C90" s="662"/>
      <c r="D90" s="662"/>
      <c r="E90" s="662"/>
      <c r="F90" s="662"/>
      <c r="G90" s="662"/>
      <c r="H90" s="662"/>
      <c r="I90" s="662"/>
      <c r="J90" s="662"/>
      <c r="K90" s="662"/>
      <c r="L90" s="662"/>
      <c r="M90" s="662"/>
      <c r="N90" s="662"/>
      <c r="O90" s="662"/>
      <c r="P90" s="662"/>
      <c r="Q90" s="662"/>
      <c r="R90" s="662"/>
      <c r="S90" s="662"/>
      <c r="T90" s="662"/>
      <c r="U90" s="662"/>
      <c r="V90" s="662"/>
      <c r="W90" s="662"/>
      <c r="X90" s="662"/>
      <c r="Y90" s="662"/>
      <c r="Z90" s="662"/>
      <c r="AA90" s="662"/>
      <c r="AB90" s="662"/>
    </row>
    <row r="91" spans="3:28">
      <c r="C91" s="662"/>
      <c r="D91" s="662"/>
      <c r="E91" s="662"/>
      <c r="F91" s="662"/>
      <c r="G91" s="662"/>
      <c r="H91" s="662"/>
      <c r="I91" s="662"/>
      <c r="J91" s="662"/>
      <c r="K91" s="662"/>
      <c r="L91" s="662"/>
      <c r="M91" s="662"/>
      <c r="N91" s="662"/>
      <c r="O91" s="662"/>
      <c r="P91" s="662"/>
      <c r="Q91" s="662"/>
      <c r="R91" s="662"/>
      <c r="S91" s="662"/>
      <c r="T91" s="662"/>
      <c r="U91" s="662"/>
      <c r="V91" s="662"/>
      <c r="W91" s="662"/>
      <c r="X91" s="662"/>
      <c r="Y91" s="662"/>
      <c r="Z91" s="662"/>
      <c r="AA91" s="662"/>
      <c r="AB91" s="662"/>
    </row>
    <row r="92" spans="3:28">
      <c r="C92" s="662"/>
      <c r="D92" s="662"/>
      <c r="E92" s="662"/>
      <c r="F92" s="662"/>
      <c r="G92" s="662"/>
      <c r="H92" s="662"/>
      <c r="I92" s="662"/>
      <c r="J92" s="662"/>
      <c r="K92" s="662"/>
      <c r="L92" s="662"/>
      <c r="M92" s="662"/>
      <c r="N92" s="662"/>
      <c r="O92" s="662"/>
      <c r="P92" s="662"/>
      <c r="Q92" s="662"/>
      <c r="R92" s="662"/>
      <c r="S92" s="662"/>
      <c r="T92" s="662"/>
      <c r="U92" s="662"/>
      <c r="V92" s="662"/>
      <c r="W92" s="662"/>
      <c r="X92" s="662"/>
      <c r="Y92" s="662"/>
      <c r="Z92" s="662"/>
      <c r="AA92" s="662"/>
      <c r="AB92" s="662"/>
    </row>
    <row r="93" spans="3:28">
      <c r="C93" s="662"/>
      <c r="D93" s="662"/>
      <c r="E93" s="662"/>
      <c r="F93" s="662"/>
      <c r="G93" s="662"/>
      <c r="H93" s="662"/>
      <c r="I93" s="662"/>
      <c r="J93" s="662"/>
      <c r="K93" s="662"/>
      <c r="L93" s="662"/>
      <c r="M93" s="662"/>
      <c r="N93" s="662"/>
      <c r="O93" s="662"/>
      <c r="P93" s="662"/>
      <c r="Q93" s="662"/>
      <c r="R93" s="662"/>
      <c r="S93" s="662"/>
      <c r="T93" s="662"/>
      <c r="U93" s="662"/>
      <c r="V93" s="662"/>
      <c r="W93" s="662"/>
      <c r="X93" s="662"/>
      <c r="Y93" s="662"/>
      <c r="Z93" s="662"/>
      <c r="AA93" s="662"/>
      <c r="AB93" s="662"/>
    </row>
    <row r="94" spans="3:28">
      <c r="C94" s="662"/>
      <c r="D94" s="662"/>
      <c r="E94" s="662"/>
      <c r="F94" s="662"/>
      <c r="G94" s="662"/>
      <c r="H94" s="662"/>
      <c r="I94" s="662"/>
      <c r="J94" s="662"/>
      <c r="K94" s="662"/>
      <c r="L94" s="662"/>
      <c r="M94" s="662"/>
      <c r="N94" s="662"/>
      <c r="O94" s="662"/>
      <c r="P94" s="662"/>
      <c r="Q94" s="662"/>
      <c r="R94" s="662"/>
      <c r="S94" s="662"/>
      <c r="T94" s="662"/>
      <c r="U94" s="662"/>
      <c r="V94" s="662"/>
      <c r="W94" s="662"/>
      <c r="X94" s="662"/>
      <c r="Y94" s="662"/>
      <c r="Z94" s="662"/>
      <c r="AA94" s="662"/>
      <c r="AB94" s="662"/>
    </row>
    <row r="95" spans="3:28">
      <c r="C95" s="662"/>
      <c r="D95" s="662"/>
      <c r="E95" s="662"/>
      <c r="F95" s="662"/>
      <c r="G95" s="662"/>
      <c r="H95" s="662"/>
      <c r="I95" s="662"/>
      <c r="J95" s="662"/>
      <c r="K95" s="662"/>
      <c r="L95" s="662"/>
      <c r="M95" s="662"/>
      <c r="N95" s="662"/>
      <c r="O95" s="662"/>
      <c r="P95" s="662"/>
      <c r="Q95" s="662"/>
      <c r="R95" s="662"/>
      <c r="S95" s="662"/>
      <c r="T95" s="662"/>
      <c r="U95" s="662"/>
      <c r="V95" s="662"/>
      <c r="W95" s="662"/>
      <c r="X95" s="662"/>
      <c r="Y95" s="662"/>
      <c r="Z95" s="662"/>
      <c r="AA95" s="662"/>
      <c r="AB95" s="662"/>
    </row>
    <row r="96" spans="3:28">
      <c r="C96" s="662"/>
      <c r="D96" s="662"/>
      <c r="E96" s="662"/>
      <c r="F96" s="662"/>
      <c r="G96" s="662"/>
      <c r="H96" s="662"/>
      <c r="I96" s="662"/>
      <c r="J96" s="662"/>
      <c r="K96" s="662"/>
      <c r="L96" s="662"/>
      <c r="M96" s="662"/>
      <c r="N96" s="662"/>
      <c r="O96" s="662"/>
      <c r="P96" s="662"/>
      <c r="Q96" s="662"/>
      <c r="R96" s="662"/>
      <c r="S96" s="662"/>
      <c r="T96" s="662"/>
      <c r="U96" s="662"/>
      <c r="V96" s="662"/>
      <c r="W96" s="662"/>
      <c r="X96" s="662"/>
      <c r="Y96" s="662"/>
      <c r="Z96" s="662"/>
      <c r="AA96" s="662"/>
      <c r="AB96" s="662"/>
    </row>
    <row r="97" spans="3:28">
      <c r="C97" s="662"/>
      <c r="D97" s="662"/>
      <c r="E97" s="662"/>
      <c r="F97" s="662"/>
      <c r="G97" s="662"/>
      <c r="H97" s="662"/>
      <c r="I97" s="662"/>
      <c r="J97" s="662"/>
      <c r="K97" s="662"/>
      <c r="L97" s="662"/>
      <c r="M97" s="662"/>
      <c r="N97" s="662"/>
      <c r="O97" s="662"/>
      <c r="P97" s="662"/>
      <c r="Q97" s="662"/>
      <c r="R97" s="662"/>
      <c r="S97" s="662"/>
      <c r="T97" s="662"/>
      <c r="U97" s="662"/>
      <c r="V97" s="662"/>
      <c r="W97" s="662"/>
      <c r="X97" s="662"/>
      <c r="Y97" s="662"/>
      <c r="Z97" s="662"/>
      <c r="AA97" s="662"/>
      <c r="AB97" s="662"/>
    </row>
    <row r="98" spans="3:28">
      <c r="C98" s="662"/>
      <c r="D98" s="662"/>
      <c r="E98" s="662"/>
      <c r="F98" s="662"/>
      <c r="G98" s="662"/>
      <c r="H98" s="662"/>
      <c r="I98" s="662"/>
      <c r="J98" s="662"/>
      <c r="K98" s="662"/>
      <c r="L98" s="662"/>
      <c r="M98" s="662"/>
      <c r="N98" s="662"/>
      <c r="O98" s="662"/>
      <c r="P98" s="662"/>
      <c r="Q98" s="662"/>
      <c r="R98" s="662"/>
      <c r="S98" s="662"/>
      <c r="T98" s="662"/>
      <c r="U98" s="662"/>
      <c r="V98" s="662"/>
      <c r="W98" s="662"/>
      <c r="X98" s="662"/>
      <c r="Y98" s="662"/>
      <c r="Z98" s="662"/>
      <c r="AA98" s="662"/>
      <c r="AB98" s="662"/>
    </row>
    <row r="99" spans="3:28">
      <c r="C99" s="662"/>
      <c r="D99" s="662"/>
      <c r="E99" s="662"/>
      <c r="F99" s="662"/>
      <c r="G99" s="662"/>
      <c r="H99" s="662"/>
      <c r="I99" s="662"/>
      <c r="J99" s="662"/>
      <c r="K99" s="662"/>
      <c r="L99" s="662"/>
      <c r="M99" s="662"/>
      <c r="N99" s="662"/>
      <c r="O99" s="662"/>
      <c r="P99" s="662"/>
      <c r="Q99" s="662"/>
      <c r="R99" s="662"/>
      <c r="S99" s="662"/>
      <c r="T99" s="662"/>
      <c r="U99" s="662"/>
      <c r="V99" s="662"/>
      <c r="W99" s="662"/>
      <c r="X99" s="662"/>
      <c r="Y99" s="662"/>
      <c r="Z99" s="662"/>
      <c r="AA99" s="662"/>
      <c r="AB99" s="662"/>
    </row>
    <row r="100" spans="3:28">
      <c r="C100" s="662"/>
      <c r="D100" s="662"/>
      <c r="E100" s="662"/>
      <c r="F100" s="662"/>
      <c r="G100" s="662"/>
      <c r="H100" s="662"/>
      <c r="I100" s="662"/>
      <c r="J100" s="662"/>
      <c r="K100" s="662"/>
      <c r="L100" s="662"/>
      <c r="M100" s="662"/>
      <c r="N100" s="662"/>
      <c r="O100" s="662"/>
      <c r="P100" s="662"/>
      <c r="Q100" s="662"/>
      <c r="R100" s="662"/>
      <c r="S100" s="662"/>
      <c r="T100" s="662"/>
      <c r="U100" s="662"/>
      <c r="V100" s="662"/>
      <c r="W100" s="662"/>
      <c r="X100" s="662"/>
      <c r="Y100" s="662"/>
      <c r="Z100" s="662"/>
      <c r="AA100" s="662"/>
      <c r="AB100" s="662"/>
    </row>
    <row r="101" spans="3:28">
      <c r="C101" s="662"/>
      <c r="D101" s="662"/>
      <c r="E101" s="662"/>
      <c r="F101" s="662"/>
      <c r="G101" s="662"/>
      <c r="H101" s="662"/>
      <c r="I101" s="662"/>
      <c r="J101" s="662"/>
      <c r="K101" s="662"/>
      <c r="L101" s="662"/>
      <c r="M101" s="662"/>
      <c r="N101" s="662"/>
      <c r="O101" s="662"/>
      <c r="P101" s="662"/>
      <c r="Q101" s="662"/>
      <c r="R101" s="662"/>
      <c r="S101" s="662"/>
      <c r="T101" s="662"/>
      <c r="U101" s="662"/>
      <c r="V101" s="662"/>
      <c r="W101" s="662"/>
      <c r="X101" s="662"/>
      <c r="Y101" s="662"/>
      <c r="Z101" s="662"/>
      <c r="AA101" s="662"/>
      <c r="AB101" s="662"/>
    </row>
    <row r="102" spans="3:28">
      <c r="C102" s="662"/>
      <c r="D102" s="662"/>
      <c r="E102" s="662"/>
      <c r="F102" s="662"/>
      <c r="G102" s="662"/>
      <c r="H102" s="662"/>
      <c r="I102" s="662"/>
      <c r="J102" s="662"/>
      <c r="K102" s="662"/>
      <c r="L102" s="662"/>
      <c r="M102" s="662"/>
      <c r="N102" s="662"/>
      <c r="O102" s="662"/>
      <c r="P102" s="662"/>
      <c r="Q102" s="662"/>
      <c r="R102" s="662"/>
      <c r="S102" s="662"/>
      <c r="T102" s="662"/>
      <c r="U102" s="662"/>
      <c r="V102" s="662"/>
      <c r="W102" s="662"/>
      <c r="X102" s="662"/>
      <c r="Y102" s="662"/>
      <c r="Z102" s="662"/>
      <c r="AA102" s="662"/>
      <c r="AB102" s="662"/>
    </row>
    <row r="103" spans="3:28">
      <c r="C103" s="662"/>
      <c r="D103" s="662"/>
      <c r="E103" s="662"/>
      <c r="F103" s="662"/>
      <c r="G103" s="662"/>
      <c r="H103" s="662"/>
      <c r="I103" s="662"/>
      <c r="J103" s="662"/>
      <c r="K103" s="662"/>
      <c r="L103" s="662"/>
      <c r="M103" s="662"/>
      <c r="N103" s="662"/>
      <c r="O103" s="662"/>
      <c r="P103" s="662"/>
      <c r="Q103" s="662"/>
      <c r="R103" s="662"/>
      <c r="S103" s="662"/>
      <c r="T103" s="662"/>
      <c r="U103" s="662"/>
      <c r="V103" s="662"/>
      <c r="W103" s="662"/>
      <c r="X103" s="662"/>
      <c r="Y103" s="662"/>
      <c r="Z103" s="662"/>
      <c r="AA103" s="662"/>
      <c r="AB103" s="662"/>
    </row>
    <row r="104" spans="3:28">
      <c r="C104" s="662"/>
      <c r="D104" s="662"/>
      <c r="E104" s="662"/>
      <c r="F104" s="662"/>
      <c r="G104" s="662"/>
      <c r="H104" s="662"/>
      <c r="I104" s="662"/>
      <c r="J104" s="662"/>
      <c r="K104" s="662"/>
      <c r="L104" s="662"/>
      <c r="M104" s="662"/>
      <c r="N104" s="662"/>
      <c r="O104" s="662"/>
      <c r="P104" s="662"/>
      <c r="Q104" s="662"/>
      <c r="R104" s="662"/>
      <c r="S104" s="662"/>
      <c r="T104" s="662"/>
      <c r="U104" s="662"/>
      <c r="V104" s="662"/>
      <c r="W104" s="662"/>
      <c r="X104" s="662"/>
      <c r="Y104" s="662"/>
      <c r="Z104" s="662"/>
      <c r="AA104" s="662"/>
      <c r="AB104" s="662"/>
    </row>
    <row r="105" spans="3:28">
      <c r="C105" s="662"/>
      <c r="D105" s="662"/>
      <c r="E105" s="662"/>
      <c r="F105" s="662"/>
      <c r="G105" s="662"/>
      <c r="H105" s="662"/>
      <c r="I105" s="662"/>
      <c r="J105" s="662"/>
      <c r="K105" s="662"/>
      <c r="L105" s="662"/>
      <c r="M105" s="662"/>
      <c r="N105" s="662"/>
      <c r="O105" s="662"/>
      <c r="P105" s="662"/>
      <c r="Q105" s="662"/>
      <c r="R105" s="662"/>
      <c r="S105" s="662"/>
      <c r="T105" s="662"/>
      <c r="U105" s="662"/>
      <c r="V105" s="662"/>
      <c r="W105" s="662"/>
      <c r="X105" s="662"/>
      <c r="Y105" s="662"/>
      <c r="Z105" s="662"/>
      <c r="AA105" s="662"/>
      <c r="AB105" s="662"/>
    </row>
    <row r="106" spans="3:28">
      <c r="C106" s="662"/>
      <c r="D106" s="662"/>
      <c r="E106" s="662"/>
      <c r="F106" s="662"/>
      <c r="G106" s="662"/>
      <c r="H106" s="662"/>
      <c r="I106" s="662"/>
      <c r="J106" s="662"/>
      <c r="K106" s="662"/>
      <c r="L106" s="662"/>
      <c r="M106" s="662"/>
      <c r="N106" s="662"/>
      <c r="O106" s="662"/>
      <c r="P106" s="662"/>
      <c r="Q106" s="662"/>
      <c r="R106" s="662"/>
      <c r="S106" s="662"/>
      <c r="T106" s="662"/>
      <c r="U106" s="662"/>
      <c r="V106" s="662"/>
      <c r="W106" s="662"/>
      <c r="X106" s="662"/>
      <c r="Y106" s="662"/>
      <c r="Z106" s="662"/>
      <c r="AA106" s="662"/>
      <c r="AB106" s="662"/>
    </row>
    <row r="107" spans="3:28">
      <c r="C107" s="662"/>
      <c r="D107" s="662"/>
      <c r="E107" s="662"/>
      <c r="F107" s="662"/>
      <c r="G107" s="662"/>
      <c r="H107" s="662"/>
      <c r="I107" s="662"/>
      <c r="J107" s="662"/>
      <c r="K107" s="662"/>
      <c r="L107" s="662"/>
      <c r="M107" s="662"/>
      <c r="N107" s="662"/>
      <c r="O107" s="662"/>
      <c r="P107" s="662"/>
      <c r="Q107" s="662"/>
      <c r="R107" s="662"/>
      <c r="S107" s="662"/>
      <c r="T107" s="662"/>
      <c r="U107" s="662"/>
      <c r="V107" s="662"/>
      <c r="W107" s="662"/>
      <c r="X107" s="662"/>
      <c r="Y107" s="662"/>
      <c r="Z107" s="662"/>
      <c r="AA107" s="662"/>
      <c r="AB107" s="662"/>
    </row>
    <row r="108" spans="3:28">
      <c r="C108" s="662"/>
      <c r="D108" s="662"/>
      <c r="E108" s="662"/>
      <c r="F108" s="662"/>
      <c r="G108" s="662"/>
      <c r="H108" s="662"/>
      <c r="I108" s="662"/>
      <c r="J108" s="662"/>
      <c r="K108" s="662"/>
      <c r="L108" s="662"/>
      <c r="M108" s="662"/>
      <c r="N108" s="662"/>
      <c r="O108" s="662"/>
      <c r="P108" s="662"/>
      <c r="Q108" s="662"/>
      <c r="R108" s="662"/>
      <c r="S108" s="662"/>
      <c r="T108" s="662"/>
      <c r="U108" s="662"/>
      <c r="V108" s="662"/>
      <c r="W108" s="662"/>
      <c r="X108" s="662"/>
      <c r="Y108" s="662"/>
      <c r="Z108" s="662"/>
      <c r="AA108" s="662"/>
      <c r="AB108" s="662"/>
    </row>
    <row r="109" spans="3:28">
      <c r="C109" s="662"/>
      <c r="D109" s="662"/>
      <c r="E109" s="662"/>
      <c r="F109" s="662"/>
      <c r="G109" s="662"/>
      <c r="H109" s="662"/>
      <c r="I109" s="662"/>
      <c r="J109" s="662"/>
      <c r="K109" s="662"/>
      <c r="L109" s="662"/>
      <c r="M109" s="662"/>
      <c r="N109" s="662"/>
      <c r="O109" s="662"/>
      <c r="P109" s="662"/>
      <c r="Q109" s="662"/>
      <c r="R109" s="662"/>
      <c r="S109" s="662"/>
      <c r="T109" s="662"/>
      <c r="U109" s="662"/>
      <c r="V109" s="662"/>
      <c r="W109" s="662"/>
      <c r="X109" s="662"/>
      <c r="Y109" s="662"/>
      <c r="Z109" s="662"/>
      <c r="AA109" s="662"/>
      <c r="AB109" s="662"/>
    </row>
    <row r="110" spans="3:28">
      <c r="C110" s="662"/>
      <c r="D110" s="662"/>
      <c r="E110" s="662"/>
      <c r="F110" s="662"/>
      <c r="G110" s="662"/>
      <c r="H110" s="662"/>
      <c r="I110" s="662"/>
      <c r="J110" s="662"/>
      <c r="K110" s="662"/>
      <c r="L110" s="662"/>
      <c r="M110" s="662"/>
      <c r="N110" s="662"/>
      <c r="O110" s="662"/>
      <c r="P110" s="662"/>
      <c r="Q110" s="662"/>
      <c r="R110" s="662"/>
      <c r="S110" s="662"/>
      <c r="T110" s="662"/>
      <c r="U110" s="662"/>
      <c r="V110" s="662"/>
      <c r="W110" s="662"/>
      <c r="X110" s="662"/>
      <c r="Y110" s="662"/>
      <c r="Z110" s="662"/>
      <c r="AA110" s="662"/>
      <c r="AB110" s="662"/>
    </row>
    <row r="111" spans="3:28">
      <c r="C111" s="662"/>
      <c r="D111" s="662"/>
      <c r="E111" s="662"/>
      <c r="F111" s="662"/>
      <c r="G111" s="662"/>
      <c r="H111" s="662"/>
      <c r="I111" s="662"/>
      <c r="J111" s="662"/>
      <c r="K111" s="662"/>
      <c r="L111" s="662"/>
      <c r="M111" s="662"/>
      <c r="N111" s="662"/>
      <c r="O111" s="662"/>
      <c r="P111" s="662"/>
      <c r="Q111" s="662"/>
      <c r="R111" s="662"/>
      <c r="S111" s="662"/>
      <c r="T111" s="662"/>
      <c r="U111" s="662"/>
      <c r="V111" s="662"/>
      <c r="W111" s="662"/>
      <c r="X111" s="662"/>
      <c r="Y111" s="662"/>
      <c r="Z111" s="662"/>
      <c r="AA111" s="662"/>
      <c r="AB111" s="662"/>
    </row>
    <row r="112" spans="3:28">
      <c r="C112" s="662"/>
      <c r="D112" s="662"/>
      <c r="E112" s="662"/>
      <c r="F112" s="662"/>
      <c r="G112" s="662"/>
      <c r="H112" s="662"/>
      <c r="I112" s="662"/>
      <c r="J112" s="662"/>
      <c r="K112" s="662"/>
      <c r="L112" s="662"/>
      <c r="M112" s="662"/>
      <c r="N112" s="662"/>
      <c r="O112" s="662"/>
      <c r="P112" s="662"/>
      <c r="Q112" s="662"/>
      <c r="R112" s="662"/>
      <c r="S112" s="662"/>
      <c r="T112" s="662"/>
      <c r="U112" s="662"/>
      <c r="V112" s="662"/>
      <c r="W112" s="662"/>
      <c r="X112" s="662"/>
      <c r="Y112" s="662"/>
      <c r="Z112" s="662"/>
      <c r="AA112" s="662"/>
      <c r="AB112" s="662"/>
    </row>
    <row r="113" spans="3:28">
      <c r="C113" s="662"/>
      <c r="D113" s="662"/>
      <c r="E113" s="662"/>
      <c r="F113" s="662"/>
      <c r="G113" s="662"/>
      <c r="H113" s="662"/>
      <c r="I113" s="662"/>
      <c r="J113" s="662"/>
      <c r="K113" s="662"/>
      <c r="L113" s="662"/>
      <c r="M113" s="662"/>
      <c r="N113" s="662"/>
      <c r="O113" s="662"/>
      <c r="P113" s="662"/>
      <c r="Q113" s="662"/>
      <c r="R113" s="662"/>
      <c r="S113" s="662"/>
      <c r="T113" s="662"/>
      <c r="U113" s="662"/>
      <c r="V113" s="662"/>
      <c r="W113" s="662"/>
      <c r="X113" s="662"/>
      <c r="Y113" s="662"/>
      <c r="Z113" s="662"/>
      <c r="AA113" s="662"/>
      <c r="AB113" s="662"/>
    </row>
    <row r="114" spans="3:28">
      <c r="C114" s="662"/>
      <c r="D114" s="662"/>
      <c r="E114" s="662"/>
      <c r="F114" s="662"/>
      <c r="G114" s="662"/>
      <c r="H114" s="662"/>
      <c r="I114" s="662"/>
      <c r="J114" s="662"/>
      <c r="K114" s="662"/>
      <c r="L114" s="662"/>
      <c r="M114" s="662"/>
      <c r="N114" s="662"/>
      <c r="O114" s="662"/>
      <c r="P114" s="662"/>
      <c r="Q114" s="662"/>
      <c r="R114" s="662"/>
      <c r="S114" s="662"/>
      <c r="T114" s="662"/>
      <c r="U114" s="662"/>
      <c r="V114" s="662"/>
      <c r="W114" s="662"/>
      <c r="X114" s="662"/>
      <c r="Y114" s="662"/>
      <c r="Z114" s="662"/>
      <c r="AA114" s="662"/>
      <c r="AB114" s="662"/>
    </row>
    <row r="115" spans="3:28">
      <c r="C115" s="662"/>
      <c r="D115" s="662"/>
      <c r="E115" s="662"/>
      <c r="F115" s="662"/>
      <c r="G115" s="662"/>
      <c r="H115" s="662"/>
      <c r="I115" s="662"/>
      <c r="J115" s="662"/>
      <c r="K115" s="662"/>
      <c r="L115" s="662"/>
      <c r="M115" s="662"/>
      <c r="N115" s="662"/>
      <c r="O115" s="662"/>
      <c r="P115" s="662"/>
      <c r="Q115" s="662"/>
      <c r="R115" s="662"/>
      <c r="S115" s="662"/>
      <c r="T115" s="662"/>
      <c r="U115" s="662"/>
      <c r="V115" s="662"/>
      <c r="W115" s="662"/>
      <c r="X115" s="662"/>
      <c r="Y115" s="662"/>
      <c r="Z115" s="662"/>
      <c r="AA115" s="662"/>
      <c r="AB115" s="662"/>
    </row>
    <row r="116" spans="3:28">
      <c r="C116" s="662"/>
      <c r="D116" s="662"/>
      <c r="E116" s="662"/>
      <c r="F116" s="662"/>
      <c r="G116" s="662"/>
      <c r="H116" s="662"/>
      <c r="I116" s="662"/>
      <c r="J116" s="662"/>
      <c r="K116" s="662"/>
      <c r="L116" s="662"/>
      <c r="M116" s="662"/>
      <c r="N116" s="662"/>
      <c r="O116" s="662"/>
      <c r="P116" s="662"/>
      <c r="Q116" s="662"/>
      <c r="R116" s="662"/>
      <c r="S116" s="662"/>
      <c r="T116" s="662"/>
      <c r="U116" s="662"/>
      <c r="V116" s="662"/>
      <c r="W116" s="662"/>
      <c r="X116" s="662"/>
      <c r="Y116" s="662"/>
      <c r="Z116" s="662"/>
      <c r="AA116" s="662"/>
      <c r="AB116" s="662"/>
    </row>
    <row r="117" spans="3:28">
      <c r="C117" s="662"/>
      <c r="D117" s="662"/>
      <c r="E117" s="662"/>
      <c r="F117" s="662"/>
      <c r="G117" s="662"/>
      <c r="H117" s="662"/>
      <c r="I117" s="662"/>
      <c r="J117" s="662"/>
      <c r="K117" s="662"/>
      <c r="L117" s="662"/>
      <c r="M117" s="662"/>
      <c r="N117" s="662"/>
      <c r="O117" s="662"/>
      <c r="P117" s="662"/>
      <c r="Q117" s="662"/>
      <c r="R117" s="662"/>
      <c r="S117" s="662"/>
      <c r="T117" s="662"/>
      <c r="U117" s="662"/>
      <c r="V117" s="662"/>
      <c r="W117" s="662"/>
      <c r="X117" s="662"/>
      <c r="Y117" s="662"/>
      <c r="Z117" s="662"/>
      <c r="AA117" s="662"/>
      <c r="AB117" s="662"/>
    </row>
    <row r="118" spans="3:28">
      <c r="C118" s="662"/>
      <c r="D118" s="662"/>
      <c r="E118" s="662"/>
      <c r="F118" s="662"/>
      <c r="G118" s="662"/>
      <c r="H118" s="662"/>
      <c r="I118" s="662"/>
      <c r="J118" s="662"/>
      <c r="K118" s="662"/>
      <c r="L118" s="662"/>
      <c r="M118" s="662"/>
      <c r="N118" s="662"/>
      <c r="O118" s="662"/>
      <c r="P118" s="662"/>
      <c r="Q118" s="662"/>
      <c r="R118" s="662"/>
      <c r="S118" s="662"/>
      <c r="T118" s="662"/>
      <c r="U118" s="662"/>
      <c r="V118" s="662"/>
      <c r="W118" s="662"/>
      <c r="X118" s="662"/>
      <c r="Y118" s="662"/>
      <c r="Z118" s="662"/>
      <c r="AA118" s="662"/>
      <c r="AB118" s="662"/>
    </row>
    <row r="119" spans="3:28">
      <c r="C119" s="662"/>
      <c r="D119" s="662"/>
      <c r="E119" s="662"/>
      <c r="F119" s="662"/>
      <c r="G119" s="662"/>
      <c r="H119" s="662"/>
      <c r="I119" s="662"/>
      <c r="J119" s="662"/>
      <c r="K119" s="662"/>
      <c r="L119" s="662"/>
      <c r="M119" s="662"/>
      <c r="N119" s="662"/>
      <c r="O119" s="662"/>
      <c r="P119" s="662"/>
      <c r="Q119" s="662"/>
      <c r="R119" s="662"/>
      <c r="S119" s="662"/>
      <c r="T119" s="662"/>
      <c r="U119" s="662"/>
      <c r="V119" s="662"/>
      <c r="W119" s="662"/>
      <c r="X119" s="662"/>
      <c r="Y119" s="662"/>
      <c r="Z119" s="662"/>
      <c r="AA119" s="662"/>
      <c r="AB119" s="662"/>
    </row>
    <row r="120" spans="3:28">
      <c r="C120" s="662"/>
      <c r="D120" s="662"/>
      <c r="E120" s="662"/>
      <c r="F120" s="662"/>
      <c r="G120" s="662"/>
      <c r="H120" s="662"/>
      <c r="I120" s="662"/>
      <c r="J120" s="662"/>
      <c r="K120" s="662"/>
      <c r="L120" s="662"/>
      <c r="M120" s="662"/>
      <c r="N120" s="662"/>
      <c r="O120" s="662"/>
      <c r="P120" s="662"/>
      <c r="Q120" s="662"/>
      <c r="R120" s="662"/>
      <c r="S120" s="662"/>
      <c r="T120" s="662"/>
      <c r="U120" s="662"/>
      <c r="V120" s="662"/>
      <c r="W120" s="662"/>
      <c r="X120" s="662"/>
      <c r="Y120" s="662"/>
      <c r="Z120" s="662"/>
      <c r="AA120" s="662"/>
      <c r="AB120" s="662"/>
    </row>
    <row r="121" spans="3:28">
      <c r="C121" s="662"/>
      <c r="D121" s="662"/>
      <c r="E121" s="662"/>
      <c r="F121" s="662"/>
      <c r="G121" s="662"/>
      <c r="H121" s="662"/>
      <c r="I121" s="662"/>
      <c r="J121" s="662"/>
      <c r="K121" s="662"/>
      <c r="L121" s="662"/>
      <c r="M121" s="662"/>
      <c r="N121" s="662"/>
      <c r="O121" s="662"/>
      <c r="P121" s="662"/>
      <c r="Q121" s="662"/>
      <c r="R121" s="662"/>
      <c r="S121" s="662"/>
      <c r="T121" s="662"/>
      <c r="U121" s="662"/>
      <c r="V121" s="662"/>
      <c r="W121" s="662"/>
      <c r="X121" s="662"/>
      <c r="Y121" s="662"/>
      <c r="Z121" s="662"/>
      <c r="AA121" s="662"/>
      <c r="AB121" s="662"/>
    </row>
    <row r="122" spans="3:28">
      <c r="C122" s="662"/>
      <c r="D122" s="662"/>
      <c r="E122" s="662"/>
      <c r="F122" s="662"/>
      <c r="G122" s="662"/>
      <c r="H122" s="662"/>
      <c r="I122" s="662"/>
      <c r="J122" s="662"/>
      <c r="K122" s="662"/>
      <c r="L122" s="662"/>
      <c r="M122" s="662"/>
      <c r="N122" s="662"/>
      <c r="O122" s="662"/>
      <c r="P122" s="662"/>
      <c r="Q122" s="662"/>
      <c r="R122" s="662"/>
      <c r="S122" s="662"/>
      <c r="T122" s="662"/>
      <c r="U122" s="662"/>
      <c r="V122" s="662"/>
      <c r="W122" s="662"/>
      <c r="X122" s="662"/>
      <c r="Y122" s="662"/>
      <c r="Z122" s="662"/>
      <c r="AA122" s="662"/>
      <c r="AB122" s="662"/>
    </row>
    <row r="123" spans="3:28">
      <c r="C123" s="662"/>
      <c r="D123" s="662"/>
      <c r="E123" s="662"/>
      <c r="F123" s="662"/>
      <c r="G123" s="662"/>
      <c r="H123" s="662"/>
      <c r="I123" s="662"/>
      <c r="J123" s="662"/>
      <c r="K123" s="662"/>
      <c r="L123" s="662"/>
      <c r="M123" s="662"/>
      <c r="N123" s="662"/>
      <c r="O123" s="662"/>
      <c r="P123" s="662"/>
      <c r="Q123" s="662"/>
      <c r="R123" s="662"/>
      <c r="S123" s="662"/>
      <c r="T123" s="662"/>
      <c r="U123" s="662"/>
      <c r="V123" s="662"/>
      <c r="W123" s="662"/>
      <c r="X123" s="662"/>
      <c r="Y123" s="662"/>
      <c r="Z123" s="662"/>
      <c r="AA123" s="662"/>
      <c r="AB123" s="662"/>
    </row>
    <row r="124" spans="3:28">
      <c r="C124" s="662"/>
      <c r="D124" s="662"/>
      <c r="E124" s="662"/>
      <c r="F124" s="662"/>
      <c r="G124" s="662"/>
      <c r="H124" s="662"/>
      <c r="I124" s="662"/>
      <c r="J124" s="662"/>
      <c r="K124" s="662"/>
      <c r="L124" s="662"/>
      <c r="M124" s="662"/>
      <c r="N124" s="662"/>
      <c r="O124" s="662"/>
      <c r="P124" s="662"/>
      <c r="Q124" s="662"/>
      <c r="R124" s="662"/>
      <c r="S124" s="662"/>
      <c r="T124" s="662"/>
      <c r="U124" s="662"/>
      <c r="V124" s="662"/>
      <c r="W124" s="662"/>
      <c r="X124" s="662"/>
      <c r="Y124" s="662"/>
      <c r="Z124" s="662"/>
      <c r="AA124" s="662"/>
      <c r="AB124" s="662"/>
    </row>
    <row r="125" spans="3:28">
      <c r="C125" s="662"/>
      <c r="D125" s="662"/>
      <c r="E125" s="662"/>
      <c r="F125" s="662"/>
      <c r="G125" s="662"/>
      <c r="H125" s="662"/>
      <c r="I125" s="662"/>
      <c r="J125" s="662"/>
      <c r="K125" s="662"/>
      <c r="L125" s="662"/>
      <c r="M125" s="662"/>
      <c r="N125" s="662"/>
      <c r="O125" s="662"/>
      <c r="P125" s="662"/>
      <c r="Q125" s="662"/>
      <c r="R125" s="662"/>
      <c r="S125" s="662"/>
      <c r="T125" s="662"/>
      <c r="U125" s="662"/>
      <c r="V125" s="662"/>
      <c r="W125" s="662"/>
      <c r="X125" s="662"/>
      <c r="Y125" s="662"/>
      <c r="Z125" s="662"/>
      <c r="AA125" s="662"/>
      <c r="AB125" s="662"/>
    </row>
    <row r="126" spans="3:28">
      <c r="C126" s="662"/>
      <c r="D126" s="662"/>
      <c r="E126" s="662"/>
      <c r="F126" s="662"/>
      <c r="G126" s="662"/>
      <c r="H126" s="662"/>
      <c r="I126" s="662"/>
      <c r="J126" s="662"/>
      <c r="K126" s="662"/>
      <c r="L126" s="662"/>
      <c r="M126" s="662"/>
      <c r="N126" s="662"/>
      <c r="O126" s="662"/>
      <c r="P126" s="662"/>
      <c r="Q126" s="662"/>
      <c r="R126" s="662"/>
      <c r="S126" s="662"/>
      <c r="T126" s="662"/>
      <c r="U126" s="662"/>
      <c r="V126" s="662"/>
      <c r="W126" s="662"/>
      <c r="X126" s="662"/>
      <c r="Y126" s="662"/>
      <c r="Z126" s="662"/>
      <c r="AA126" s="662"/>
      <c r="AB126" s="662"/>
    </row>
    <row r="127" spans="3:28">
      <c r="C127" s="662"/>
      <c r="D127" s="662"/>
      <c r="E127" s="662"/>
      <c r="F127" s="662"/>
      <c r="G127" s="662"/>
      <c r="H127" s="662"/>
      <c r="I127" s="662"/>
      <c r="J127" s="662"/>
      <c r="K127" s="662"/>
      <c r="L127" s="662"/>
      <c r="M127" s="662"/>
      <c r="N127" s="662"/>
      <c r="O127" s="662"/>
      <c r="P127" s="662"/>
      <c r="Q127" s="662"/>
      <c r="R127" s="662"/>
      <c r="S127" s="662"/>
      <c r="T127" s="662"/>
      <c r="U127" s="662"/>
      <c r="V127" s="662"/>
      <c r="W127" s="662"/>
      <c r="X127" s="662"/>
      <c r="Y127" s="662"/>
      <c r="Z127" s="662"/>
      <c r="AA127" s="662"/>
      <c r="AB127" s="662"/>
    </row>
    <row r="128" spans="3:28">
      <c r="C128" s="662"/>
      <c r="D128" s="662"/>
      <c r="E128" s="662"/>
      <c r="F128" s="662"/>
      <c r="G128" s="662"/>
      <c r="H128" s="662"/>
      <c r="I128" s="662"/>
      <c r="J128" s="662"/>
      <c r="K128" s="662"/>
      <c r="L128" s="662"/>
      <c r="M128" s="662"/>
      <c r="N128" s="662"/>
      <c r="O128" s="662"/>
      <c r="P128" s="662"/>
      <c r="Q128" s="662"/>
      <c r="R128" s="662"/>
      <c r="S128" s="662"/>
      <c r="T128" s="662"/>
      <c r="U128" s="662"/>
      <c r="V128" s="662"/>
      <c r="W128" s="662"/>
      <c r="X128" s="662"/>
      <c r="Y128" s="662"/>
      <c r="Z128" s="662"/>
      <c r="AA128" s="662"/>
      <c r="AB128" s="662"/>
    </row>
    <row r="129" spans="3:28">
      <c r="C129" s="662"/>
      <c r="D129" s="662"/>
      <c r="E129" s="662"/>
      <c r="F129" s="662"/>
      <c r="G129" s="662"/>
      <c r="H129" s="662"/>
      <c r="I129" s="662"/>
      <c r="J129" s="662"/>
      <c r="K129" s="662"/>
      <c r="L129" s="662"/>
      <c r="M129" s="662"/>
      <c r="N129" s="662"/>
      <c r="O129" s="662"/>
      <c r="P129" s="662"/>
      <c r="Q129" s="662"/>
      <c r="R129" s="662"/>
      <c r="S129" s="662"/>
      <c r="T129" s="662"/>
      <c r="U129" s="662"/>
      <c r="V129" s="662"/>
      <c r="W129" s="662"/>
      <c r="X129" s="662"/>
      <c r="Y129" s="662"/>
      <c r="Z129" s="662"/>
      <c r="AA129" s="662"/>
      <c r="AB129" s="662"/>
    </row>
    <row r="130" spans="3:28">
      <c r="C130" s="662"/>
      <c r="D130" s="662"/>
      <c r="E130" s="662"/>
      <c r="F130" s="662"/>
      <c r="G130" s="662"/>
      <c r="H130" s="662"/>
      <c r="I130" s="662"/>
      <c r="J130" s="662"/>
      <c r="K130" s="662"/>
      <c r="L130" s="662"/>
      <c r="M130" s="662"/>
      <c r="N130" s="662"/>
      <c r="O130" s="662"/>
      <c r="P130" s="662"/>
      <c r="Q130" s="662"/>
      <c r="R130" s="662"/>
      <c r="S130" s="662"/>
      <c r="T130" s="662"/>
      <c r="U130" s="662"/>
      <c r="V130" s="662"/>
      <c r="W130" s="662"/>
      <c r="X130" s="662"/>
      <c r="Y130" s="662"/>
      <c r="Z130" s="662"/>
      <c r="AA130" s="662"/>
      <c r="AB130" s="662"/>
    </row>
    <row r="131" spans="3:28">
      <c r="C131" s="662"/>
      <c r="D131" s="662"/>
      <c r="E131" s="662"/>
      <c r="F131" s="662"/>
      <c r="G131" s="662"/>
      <c r="H131" s="662"/>
      <c r="I131" s="662"/>
      <c r="J131" s="662"/>
      <c r="K131" s="662"/>
      <c r="L131" s="662"/>
      <c r="M131" s="662"/>
      <c r="N131" s="662"/>
      <c r="O131" s="662"/>
      <c r="P131" s="662"/>
      <c r="Q131" s="662"/>
      <c r="R131" s="662"/>
      <c r="S131" s="662"/>
      <c r="T131" s="662"/>
      <c r="U131" s="662"/>
      <c r="V131" s="662"/>
      <c r="W131" s="662"/>
      <c r="X131" s="662"/>
      <c r="Y131" s="662"/>
      <c r="Z131" s="662"/>
      <c r="AA131" s="662"/>
      <c r="AB131" s="662"/>
    </row>
    <row r="132" spans="3:28">
      <c r="C132" s="662"/>
      <c r="D132" s="662"/>
      <c r="E132" s="662"/>
      <c r="F132" s="662"/>
      <c r="G132" s="662"/>
      <c r="H132" s="662"/>
      <c r="I132" s="662"/>
      <c r="J132" s="662"/>
      <c r="K132" s="662"/>
      <c r="L132" s="662"/>
      <c r="M132" s="662"/>
      <c r="N132" s="662"/>
      <c r="O132" s="662"/>
      <c r="P132" s="662"/>
      <c r="Q132" s="662"/>
      <c r="R132" s="662"/>
      <c r="S132" s="662"/>
      <c r="T132" s="662"/>
      <c r="U132" s="662"/>
      <c r="V132" s="662"/>
      <c r="W132" s="662"/>
      <c r="X132" s="662"/>
      <c r="Y132" s="662"/>
      <c r="Z132" s="662"/>
      <c r="AA132" s="662"/>
      <c r="AB132" s="662"/>
    </row>
    <row r="133" spans="3:28">
      <c r="C133" s="662"/>
      <c r="D133" s="662"/>
      <c r="E133" s="662"/>
      <c r="F133" s="662"/>
      <c r="G133" s="662"/>
      <c r="H133" s="662"/>
      <c r="I133" s="662"/>
      <c r="J133" s="662"/>
      <c r="K133" s="662"/>
      <c r="L133" s="662"/>
      <c r="M133" s="662"/>
      <c r="N133" s="662"/>
      <c r="O133" s="662"/>
      <c r="P133" s="662"/>
      <c r="Q133" s="662"/>
      <c r="R133" s="662"/>
      <c r="S133" s="662"/>
      <c r="T133" s="662"/>
      <c r="U133" s="662"/>
      <c r="V133" s="662"/>
      <c r="W133" s="662"/>
      <c r="X133" s="662"/>
      <c r="Y133" s="662"/>
      <c r="Z133" s="662"/>
      <c r="AA133" s="662"/>
      <c r="AB133" s="662"/>
    </row>
    <row r="134" spans="3:28">
      <c r="C134" s="662"/>
      <c r="D134" s="662"/>
      <c r="E134" s="662"/>
      <c r="F134" s="662"/>
      <c r="G134" s="662"/>
      <c r="H134" s="662"/>
      <c r="I134" s="662"/>
      <c r="J134" s="662"/>
      <c r="K134" s="662"/>
      <c r="L134" s="662"/>
      <c r="M134" s="662"/>
      <c r="N134" s="662"/>
      <c r="O134" s="662"/>
      <c r="P134" s="662"/>
      <c r="Q134" s="662"/>
      <c r="R134" s="662"/>
      <c r="S134" s="662"/>
      <c r="T134" s="662"/>
      <c r="U134" s="662"/>
      <c r="V134" s="662"/>
      <c r="W134" s="662"/>
      <c r="X134" s="662"/>
      <c r="Y134" s="662"/>
      <c r="Z134" s="662"/>
      <c r="AA134" s="662"/>
      <c r="AB134" s="662"/>
    </row>
    <row r="135" spans="3:28">
      <c r="C135" s="662"/>
      <c r="D135" s="662"/>
      <c r="E135" s="662"/>
      <c r="F135" s="662"/>
      <c r="G135" s="662"/>
      <c r="H135" s="662"/>
      <c r="I135" s="662"/>
      <c r="J135" s="662"/>
      <c r="K135" s="662"/>
      <c r="L135" s="662"/>
      <c r="M135" s="662"/>
      <c r="N135" s="662"/>
      <c r="O135" s="662"/>
      <c r="P135" s="662"/>
      <c r="Q135" s="662"/>
      <c r="R135" s="662"/>
      <c r="S135" s="662"/>
      <c r="T135" s="662"/>
      <c r="U135" s="662"/>
      <c r="V135" s="662"/>
      <c r="W135" s="662"/>
      <c r="X135" s="662"/>
      <c r="Y135" s="662"/>
      <c r="Z135" s="662"/>
      <c r="AA135" s="662"/>
      <c r="AB135" s="662"/>
    </row>
    <row r="136" spans="3:28">
      <c r="C136" s="662"/>
      <c r="D136" s="662"/>
      <c r="E136" s="662"/>
      <c r="F136" s="662"/>
      <c r="G136" s="662"/>
      <c r="H136" s="662"/>
      <c r="I136" s="662"/>
      <c r="J136" s="662"/>
      <c r="K136" s="662"/>
      <c r="L136" s="662"/>
      <c r="M136" s="662"/>
      <c r="N136" s="662"/>
      <c r="O136" s="662"/>
      <c r="P136" s="662"/>
      <c r="Q136" s="662"/>
      <c r="R136" s="662"/>
      <c r="S136" s="662"/>
      <c r="T136" s="662"/>
      <c r="U136" s="662"/>
      <c r="V136" s="662"/>
      <c r="W136" s="662"/>
      <c r="X136" s="662"/>
      <c r="Y136" s="662"/>
      <c r="Z136" s="662"/>
      <c r="AA136" s="662"/>
      <c r="AB136" s="662"/>
    </row>
    <row r="137" spans="3:28">
      <c r="C137" s="662"/>
      <c r="D137" s="662"/>
      <c r="E137" s="662"/>
      <c r="F137" s="662"/>
      <c r="G137" s="662"/>
      <c r="H137" s="662"/>
      <c r="I137" s="662"/>
      <c r="J137" s="662"/>
      <c r="K137" s="662"/>
      <c r="L137" s="662"/>
      <c r="M137" s="662"/>
      <c r="N137" s="662"/>
      <c r="O137" s="662"/>
      <c r="P137" s="662"/>
      <c r="Q137" s="662"/>
      <c r="R137" s="662"/>
      <c r="S137" s="662"/>
      <c r="T137" s="662"/>
      <c r="U137" s="662"/>
      <c r="V137" s="662"/>
      <c r="W137" s="662"/>
      <c r="X137" s="662"/>
      <c r="Y137" s="662"/>
      <c r="Z137" s="662"/>
      <c r="AA137" s="662"/>
      <c r="AB137" s="662"/>
    </row>
    <row r="138" spans="3:28">
      <c r="C138" s="662"/>
      <c r="D138" s="662"/>
      <c r="E138" s="662"/>
      <c r="F138" s="662"/>
      <c r="G138" s="662"/>
      <c r="H138" s="662"/>
      <c r="I138" s="662"/>
      <c r="J138" s="662"/>
      <c r="K138" s="662"/>
      <c r="L138" s="662"/>
      <c r="M138" s="662"/>
      <c r="N138" s="662"/>
      <c r="O138" s="662"/>
      <c r="P138" s="662"/>
      <c r="Q138" s="662"/>
      <c r="R138" s="662"/>
      <c r="S138" s="662"/>
      <c r="T138" s="662"/>
      <c r="U138" s="662"/>
      <c r="V138" s="662"/>
      <c r="W138" s="662"/>
      <c r="X138" s="662"/>
      <c r="Y138" s="662"/>
      <c r="Z138" s="662"/>
      <c r="AA138" s="662"/>
      <c r="AB138" s="662"/>
    </row>
    <row r="139" spans="3:28">
      <c r="C139" s="662"/>
      <c r="D139" s="662"/>
      <c r="E139" s="662"/>
      <c r="F139" s="662"/>
      <c r="G139" s="662"/>
      <c r="H139" s="662"/>
      <c r="I139" s="662"/>
      <c r="J139" s="662"/>
      <c r="K139" s="662"/>
      <c r="L139" s="662"/>
      <c r="M139" s="662"/>
      <c r="N139" s="662"/>
      <c r="O139" s="662"/>
      <c r="P139" s="662"/>
      <c r="Q139" s="662"/>
      <c r="R139" s="662"/>
      <c r="S139" s="662"/>
      <c r="T139" s="662"/>
      <c r="U139" s="662"/>
      <c r="V139" s="662"/>
      <c r="W139" s="662"/>
      <c r="X139" s="662"/>
      <c r="Y139" s="662"/>
      <c r="Z139" s="662"/>
      <c r="AA139" s="662"/>
      <c r="AB139" s="662"/>
    </row>
    <row r="140" spans="3:28">
      <c r="C140" s="662"/>
      <c r="D140" s="662"/>
      <c r="E140" s="662"/>
      <c r="F140" s="662"/>
      <c r="G140" s="662"/>
      <c r="H140" s="662"/>
      <c r="I140" s="662"/>
      <c r="J140" s="662"/>
      <c r="K140" s="662"/>
      <c r="L140" s="662"/>
      <c r="M140" s="662"/>
      <c r="N140" s="662"/>
      <c r="O140" s="662"/>
      <c r="P140" s="662"/>
      <c r="Q140" s="662"/>
      <c r="R140" s="662"/>
      <c r="S140" s="662"/>
      <c r="T140" s="662"/>
      <c r="U140" s="662"/>
      <c r="V140" s="662"/>
      <c r="W140" s="662"/>
      <c r="X140" s="662"/>
      <c r="Y140" s="662"/>
      <c r="Z140" s="662"/>
      <c r="AA140" s="662"/>
      <c r="AB140" s="662"/>
    </row>
    <row r="141" spans="3:28">
      <c r="C141" s="662"/>
      <c r="D141" s="662"/>
      <c r="E141" s="662"/>
      <c r="F141" s="662"/>
      <c r="G141" s="662"/>
      <c r="H141" s="662"/>
      <c r="I141" s="662"/>
      <c r="J141" s="662"/>
      <c r="K141" s="662"/>
      <c r="L141" s="662"/>
      <c r="M141" s="662"/>
      <c r="N141" s="662"/>
      <c r="O141" s="662"/>
      <c r="P141" s="662"/>
      <c r="Q141" s="662"/>
      <c r="R141" s="662"/>
      <c r="S141" s="662"/>
      <c r="T141" s="662"/>
      <c r="U141" s="662"/>
      <c r="V141" s="662"/>
      <c r="W141" s="662"/>
      <c r="X141" s="662"/>
      <c r="Y141" s="662"/>
      <c r="Z141" s="662"/>
      <c r="AA141" s="662"/>
      <c r="AB141" s="662"/>
    </row>
    <row r="142" spans="3:28">
      <c r="C142" s="662"/>
      <c r="D142" s="662"/>
      <c r="E142" s="662"/>
      <c r="F142" s="662"/>
      <c r="G142" s="662"/>
      <c r="H142" s="662"/>
      <c r="I142" s="662"/>
      <c r="J142" s="662"/>
      <c r="K142" s="662"/>
      <c r="L142" s="662"/>
      <c r="M142" s="662"/>
      <c r="N142" s="662"/>
      <c r="O142" s="662"/>
      <c r="P142" s="662"/>
      <c r="Q142" s="662"/>
      <c r="R142" s="662"/>
      <c r="S142" s="662"/>
      <c r="T142" s="662"/>
      <c r="U142" s="662"/>
      <c r="V142" s="662"/>
      <c r="W142" s="662"/>
      <c r="X142" s="662"/>
      <c r="Y142" s="662"/>
      <c r="Z142" s="662"/>
      <c r="AA142" s="662"/>
      <c r="AB142" s="662"/>
    </row>
    <row r="143" spans="3:28">
      <c r="C143" s="662"/>
      <c r="D143" s="662"/>
      <c r="E143" s="662"/>
      <c r="F143" s="662"/>
      <c r="G143" s="662"/>
      <c r="H143" s="662"/>
      <c r="I143" s="662"/>
      <c r="J143" s="662"/>
      <c r="K143" s="662"/>
      <c r="L143" s="662"/>
      <c r="M143" s="662"/>
      <c r="N143" s="662"/>
      <c r="O143" s="662"/>
      <c r="P143" s="662"/>
      <c r="Q143" s="662"/>
      <c r="R143" s="662"/>
      <c r="S143" s="662"/>
      <c r="T143" s="662"/>
      <c r="U143" s="662"/>
      <c r="V143" s="662"/>
      <c r="W143" s="662"/>
      <c r="X143" s="662"/>
      <c r="Y143" s="662"/>
      <c r="Z143" s="662"/>
      <c r="AA143" s="662"/>
      <c r="AB143" s="662"/>
    </row>
    <row r="144" spans="3:28">
      <c r="C144" s="662"/>
      <c r="D144" s="662"/>
      <c r="E144" s="662"/>
      <c r="F144" s="662"/>
      <c r="G144" s="662"/>
      <c r="H144" s="662"/>
      <c r="I144" s="662"/>
      <c r="J144" s="662"/>
      <c r="K144" s="662"/>
      <c r="L144" s="662"/>
      <c r="M144" s="662"/>
      <c r="N144" s="662"/>
      <c r="O144" s="662"/>
      <c r="P144" s="662"/>
      <c r="Q144" s="662"/>
      <c r="R144" s="662"/>
      <c r="S144" s="662"/>
      <c r="T144" s="662"/>
      <c r="U144" s="662"/>
      <c r="V144" s="662"/>
      <c r="W144" s="662"/>
      <c r="X144" s="662"/>
      <c r="Y144" s="662"/>
      <c r="Z144" s="662"/>
      <c r="AA144" s="662"/>
      <c r="AB144" s="662"/>
    </row>
    <row r="145" spans="3:28">
      <c r="C145" s="662"/>
      <c r="D145" s="662"/>
      <c r="E145" s="662"/>
      <c r="F145" s="662"/>
      <c r="G145" s="662"/>
      <c r="H145" s="662"/>
      <c r="I145" s="662"/>
      <c r="J145" s="662"/>
      <c r="K145" s="662"/>
      <c r="L145" s="662"/>
      <c r="M145" s="662"/>
      <c r="N145" s="662"/>
      <c r="O145" s="662"/>
      <c r="P145" s="662"/>
      <c r="Q145" s="662"/>
      <c r="R145" s="662"/>
      <c r="S145" s="662"/>
      <c r="T145" s="662"/>
      <c r="U145" s="662"/>
      <c r="V145" s="662"/>
      <c r="W145" s="662"/>
      <c r="X145" s="662"/>
      <c r="Y145" s="662"/>
      <c r="Z145" s="662"/>
      <c r="AA145" s="662"/>
      <c r="AB145" s="662"/>
    </row>
    <row r="146" spans="3:28">
      <c r="C146" s="662"/>
      <c r="D146" s="662"/>
      <c r="E146" s="662"/>
      <c r="F146" s="662"/>
      <c r="G146" s="662"/>
      <c r="H146" s="662"/>
      <c r="I146" s="662"/>
      <c r="J146" s="662"/>
      <c r="K146" s="662"/>
      <c r="L146" s="662"/>
      <c r="M146" s="662"/>
      <c r="N146" s="662"/>
      <c r="O146" s="662"/>
      <c r="P146" s="662"/>
      <c r="Q146" s="662"/>
      <c r="R146" s="662"/>
      <c r="S146" s="662"/>
      <c r="T146" s="662"/>
      <c r="U146" s="662"/>
      <c r="V146" s="662"/>
      <c r="W146" s="662"/>
      <c r="X146" s="662"/>
      <c r="Y146" s="662"/>
      <c r="Z146" s="662"/>
      <c r="AA146" s="662"/>
      <c r="AB146" s="662"/>
    </row>
    <row r="147" spans="3:28">
      <c r="C147" s="662"/>
      <c r="D147" s="662"/>
      <c r="E147" s="662"/>
      <c r="F147" s="662"/>
      <c r="G147" s="662"/>
      <c r="H147" s="662"/>
      <c r="I147" s="662"/>
      <c r="J147" s="662"/>
      <c r="K147" s="662"/>
      <c r="L147" s="662"/>
      <c r="M147" s="662"/>
      <c r="N147" s="662"/>
      <c r="O147" s="662"/>
      <c r="P147" s="662"/>
      <c r="Q147" s="662"/>
      <c r="R147" s="662"/>
      <c r="S147" s="662"/>
      <c r="T147" s="662"/>
      <c r="U147" s="662"/>
      <c r="V147" s="662"/>
      <c r="W147" s="662"/>
      <c r="X147" s="662"/>
      <c r="Y147" s="662"/>
      <c r="Z147" s="662"/>
      <c r="AA147" s="662"/>
      <c r="AB147" s="662"/>
    </row>
    <row r="148" spans="3:28">
      <c r="C148" s="662"/>
      <c r="D148" s="662"/>
      <c r="E148" s="662"/>
      <c r="F148" s="662"/>
      <c r="G148" s="662"/>
      <c r="H148" s="662"/>
      <c r="I148" s="662"/>
      <c r="J148" s="662"/>
      <c r="K148" s="662"/>
      <c r="L148" s="662"/>
      <c r="M148" s="662"/>
      <c r="N148" s="662"/>
      <c r="O148" s="662"/>
      <c r="P148" s="662"/>
      <c r="Q148" s="662"/>
      <c r="R148" s="662"/>
      <c r="S148" s="662"/>
      <c r="T148" s="662"/>
      <c r="U148" s="662"/>
      <c r="V148" s="662"/>
      <c r="W148" s="662"/>
      <c r="X148" s="662"/>
      <c r="Y148" s="662"/>
      <c r="Z148" s="662"/>
      <c r="AA148" s="662"/>
      <c r="AB148" s="662"/>
    </row>
    <row r="149" spans="3:28">
      <c r="C149" s="662"/>
      <c r="D149" s="662"/>
      <c r="E149" s="662"/>
      <c r="F149" s="662"/>
      <c r="G149" s="662"/>
      <c r="H149" s="662"/>
      <c r="I149" s="662"/>
      <c r="J149" s="662"/>
      <c r="K149" s="662"/>
      <c r="L149" s="662"/>
      <c r="M149" s="662"/>
      <c r="N149" s="662"/>
      <c r="O149" s="662"/>
      <c r="P149" s="662"/>
      <c r="Q149" s="662"/>
      <c r="R149" s="662"/>
      <c r="S149" s="662"/>
      <c r="T149" s="662"/>
      <c r="U149" s="662"/>
      <c r="V149" s="662"/>
      <c r="W149" s="662"/>
      <c r="X149" s="662"/>
      <c r="Y149" s="662"/>
      <c r="Z149" s="662"/>
      <c r="AA149" s="662"/>
      <c r="AB149" s="662"/>
    </row>
    <row r="150" spans="3:28">
      <c r="C150" s="662"/>
      <c r="D150" s="662"/>
      <c r="E150" s="662"/>
      <c r="F150" s="662"/>
      <c r="G150" s="662"/>
      <c r="H150" s="662"/>
      <c r="I150" s="662"/>
      <c r="J150" s="662"/>
      <c r="K150" s="662"/>
      <c r="L150" s="662"/>
      <c r="M150" s="662"/>
      <c r="N150" s="662"/>
      <c r="O150" s="662"/>
      <c r="P150" s="662"/>
      <c r="Q150" s="662"/>
      <c r="R150" s="662"/>
      <c r="S150" s="662"/>
      <c r="T150" s="662"/>
      <c r="U150" s="662"/>
      <c r="V150" s="662"/>
      <c r="W150" s="662"/>
      <c r="X150" s="662"/>
      <c r="Y150" s="662"/>
      <c r="Z150" s="662"/>
      <c r="AA150" s="662"/>
      <c r="AB150" s="662"/>
    </row>
    <row r="151" spans="3:28">
      <c r="C151" s="662"/>
      <c r="D151" s="662"/>
      <c r="E151" s="662"/>
      <c r="F151" s="662"/>
      <c r="G151" s="662"/>
      <c r="H151" s="662"/>
      <c r="I151" s="662"/>
      <c r="J151" s="662"/>
      <c r="K151" s="662"/>
      <c r="L151" s="662"/>
      <c r="M151" s="662"/>
      <c r="N151" s="662"/>
      <c r="O151" s="662"/>
      <c r="P151" s="662"/>
      <c r="Q151" s="662"/>
      <c r="R151" s="662"/>
      <c r="S151" s="662"/>
      <c r="T151" s="662"/>
      <c r="U151" s="662"/>
      <c r="V151" s="662"/>
      <c r="W151" s="662"/>
      <c r="X151" s="662"/>
      <c r="Y151" s="662"/>
      <c r="Z151" s="662"/>
      <c r="AA151" s="662"/>
      <c r="AB151" s="662"/>
    </row>
    <row r="152" spans="3:28">
      <c r="C152" s="662"/>
      <c r="D152" s="662"/>
      <c r="E152" s="662"/>
      <c r="F152" s="662"/>
      <c r="G152" s="662"/>
      <c r="H152" s="662"/>
      <c r="I152" s="662"/>
      <c r="J152" s="662"/>
      <c r="K152" s="662"/>
      <c r="L152" s="662"/>
      <c r="M152" s="662"/>
      <c r="N152" s="662"/>
      <c r="O152" s="662"/>
      <c r="P152" s="662"/>
      <c r="Q152" s="662"/>
      <c r="R152" s="662"/>
      <c r="S152" s="662"/>
      <c r="T152" s="662"/>
      <c r="U152" s="662"/>
      <c r="V152" s="662"/>
      <c r="W152" s="662"/>
      <c r="X152" s="662"/>
      <c r="Y152" s="662"/>
      <c r="Z152" s="662"/>
      <c r="AA152" s="662"/>
      <c r="AB152" s="662"/>
    </row>
    <row r="153" spans="3:28">
      <c r="C153" s="662"/>
      <c r="D153" s="662"/>
      <c r="E153" s="662"/>
      <c r="F153" s="662"/>
      <c r="G153" s="662"/>
      <c r="H153" s="662"/>
      <c r="I153" s="662"/>
      <c r="J153" s="662"/>
      <c r="K153" s="662"/>
      <c r="L153" s="662"/>
      <c r="M153" s="662"/>
      <c r="N153" s="662"/>
      <c r="O153" s="662"/>
      <c r="P153" s="662"/>
      <c r="Q153" s="662"/>
      <c r="R153" s="662"/>
      <c r="S153" s="662"/>
      <c r="T153" s="662"/>
      <c r="U153" s="662"/>
      <c r="V153" s="662"/>
      <c r="W153" s="662"/>
      <c r="X153" s="662"/>
      <c r="Y153" s="662"/>
      <c r="Z153" s="662"/>
      <c r="AA153" s="662"/>
      <c r="AB153" s="662"/>
    </row>
    <row r="154" spans="3:28">
      <c r="C154" s="662"/>
      <c r="D154" s="662"/>
      <c r="E154" s="662"/>
      <c r="F154" s="662"/>
      <c r="G154" s="662"/>
      <c r="H154" s="662"/>
      <c r="I154" s="662"/>
      <c r="J154" s="662"/>
      <c r="K154" s="662"/>
      <c r="L154" s="662"/>
      <c r="M154" s="662"/>
      <c r="N154" s="662"/>
      <c r="O154" s="662"/>
      <c r="P154" s="662"/>
      <c r="Q154" s="662"/>
      <c r="R154" s="662"/>
      <c r="S154" s="662"/>
      <c r="T154" s="662"/>
      <c r="U154" s="662"/>
      <c r="V154" s="662"/>
      <c r="W154" s="662"/>
      <c r="X154" s="662"/>
      <c r="Y154" s="662"/>
      <c r="Z154" s="662"/>
      <c r="AA154" s="662"/>
      <c r="AB154" s="662"/>
    </row>
    <row r="155" spans="3:28">
      <c r="C155" s="662"/>
      <c r="D155" s="662"/>
      <c r="E155" s="662"/>
      <c r="F155" s="662"/>
      <c r="G155" s="662"/>
      <c r="H155" s="662"/>
      <c r="I155" s="662"/>
      <c r="J155" s="662"/>
      <c r="K155" s="662"/>
      <c r="L155" s="662"/>
      <c r="M155" s="662"/>
      <c r="N155" s="662"/>
      <c r="O155" s="662"/>
      <c r="P155" s="662"/>
      <c r="Q155" s="662"/>
      <c r="R155" s="662"/>
      <c r="S155" s="662"/>
      <c r="T155" s="662"/>
      <c r="U155" s="662"/>
      <c r="V155" s="662"/>
      <c r="W155" s="662"/>
      <c r="X155" s="662"/>
      <c r="Y155" s="662"/>
      <c r="Z155" s="662"/>
      <c r="AA155" s="662"/>
      <c r="AB155" s="662"/>
    </row>
    <row r="156" spans="3:28">
      <c r="C156" s="662"/>
      <c r="D156" s="662"/>
      <c r="E156" s="662"/>
      <c r="F156" s="662"/>
      <c r="G156" s="662"/>
      <c r="H156" s="662"/>
      <c r="I156" s="662"/>
      <c r="J156" s="662"/>
      <c r="K156" s="662"/>
      <c r="L156" s="662"/>
      <c r="M156" s="662"/>
      <c r="N156" s="662"/>
      <c r="O156" s="662"/>
      <c r="P156" s="662"/>
      <c r="Q156" s="662"/>
      <c r="R156" s="662"/>
      <c r="S156" s="662"/>
      <c r="T156" s="662"/>
      <c r="U156" s="662"/>
      <c r="V156" s="662"/>
      <c r="W156" s="662"/>
      <c r="X156" s="662"/>
      <c r="Y156" s="662"/>
      <c r="Z156" s="662"/>
      <c r="AA156" s="662"/>
      <c r="AB156" s="662"/>
    </row>
    <row r="157" spans="3:28">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row>
    <row r="158" spans="3:28">
      <c r="C158" s="662"/>
      <c r="D158" s="662"/>
      <c r="E158" s="662"/>
      <c r="F158" s="662"/>
      <c r="G158" s="662"/>
      <c r="H158" s="662"/>
      <c r="I158" s="662"/>
      <c r="J158" s="662"/>
      <c r="K158" s="662"/>
      <c r="L158" s="662"/>
      <c r="M158" s="662"/>
      <c r="N158" s="662"/>
      <c r="O158" s="662"/>
      <c r="P158" s="662"/>
      <c r="Q158" s="662"/>
      <c r="R158" s="662"/>
      <c r="S158" s="662"/>
      <c r="T158" s="662"/>
      <c r="U158" s="662"/>
      <c r="V158" s="662"/>
      <c r="W158" s="662"/>
      <c r="X158" s="662"/>
      <c r="Y158" s="662"/>
      <c r="Z158" s="662"/>
      <c r="AA158" s="662"/>
      <c r="AB158" s="662"/>
    </row>
    <row r="159" spans="3:28">
      <c r="C159" s="662"/>
      <c r="D159" s="662"/>
      <c r="E159" s="662"/>
      <c r="F159" s="662"/>
      <c r="G159" s="662"/>
      <c r="H159" s="662"/>
      <c r="I159" s="662"/>
      <c r="J159" s="662"/>
      <c r="K159" s="662"/>
      <c r="L159" s="662"/>
      <c r="M159" s="662"/>
      <c r="N159" s="662"/>
      <c r="O159" s="662"/>
      <c r="P159" s="662"/>
      <c r="Q159" s="662"/>
      <c r="R159" s="662"/>
      <c r="S159" s="662"/>
      <c r="T159" s="662"/>
      <c r="U159" s="662"/>
      <c r="V159" s="662"/>
      <c r="W159" s="662"/>
      <c r="X159" s="662"/>
      <c r="Y159" s="662"/>
      <c r="Z159" s="662"/>
      <c r="AA159" s="662"/>
      <c r="AB159" s="662"/>
    </row>
    <row r="160" spans="3:28">
      <c r="C160" s="662"/>
      <c r="D160" s="662"/>
      <c r="E160" s="662"/>
      <c r="F160" s="662"/>
      <c r="G160" s="662"/>
      <c r="H160" s="662"/>
      <c r="I160" s="662"/>
      <c r="J160" s="662"/>
      <c r="K160" s="662"/>
      <c r="L160" s="662"/>
      <c r="M160" s="662"/>
      <c r="N160" s="662"/>
      <c r="O160" s="662"/>
      <c r="P160" s="662"/>
      <c r="Q160" s="662"/>
      <c r="R160" s="662"/>
      <c r="S160" s="662"/>
      <c r="T160" s="662"/>
      <c r="U160" s="662"/>
      <c r="V160" s="662"/>
      <c r="W160" s="662"/>
      <c r="X160" s="662"/>
      <c r="Y160" s="662"/>
      <c r="Z160" s="662"/>
      <c r="AA160" s="662"/>
      <c r="AB160" s="662"/>
    </row>
    <row r="161" spans="3:28">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row>
    <row r="162" spans="3:28">
      <c r="C162" s="662"/>
      <c r="D162" s="662"/>
      <c r="E162" s="662"/>
      <c r="F162" s="662"/>
      <c r="G162" s="662"/>
      <c r="H162" s="662"/>
      <c r="I162" s="662"/>
      <c r="J162" s="662"/>
      <c r="K162" s="662"/>
      <c r="L162" s="662"/>
      <c r="M162" s="662"/>
      <c r="N162" s="662"/>
      <c r="O162" s="662"/>
      <c r="P162" s="662"/>
      <c r="Q162" s="662"/>
      <c r="R162" s="662"/>
      <c r="S162" s="662"/>
      <c r="T162" s="662"/>
      <c r="U162" s="662"/>
      <c r="V162" s="662"/>
      <c r="W162" s="662"/>
      <c r="X162" s="662"/>
      <c r="Y162" s="662"/>
      <c r="Z162" s="662"/>
      <c r="AA162" s="662"/>
      <c r="AB162" s="662"/>
    </row>
    <row r="163" spans="3:28">
      <c r="C163" s="662"/>
      <c r="D163" s="662"/>
      <c r="E163" s="662"/>
      <c r="F163" s="662"/>
      <c r="G163" s="662"/>
      <c r="H163" s="662"/>
      <c r="I163" s="662"/>
      <c r="J163" s="662"/>
      <c r="K163" s="662"/>
      <c r="L163" s="662"/>
      <c r="M163" s="662"/>
      <c r="N163" s="662"/>
      <c r="O163" s="662"/>
      <c r="P163" s="662"/>
      <c r="Q163" s="662"/>
      <c r="R163" s="662"/>
      <c r="S163" s="662"/>
      <c r="T163" s="662"/>
      <c r="U163" s="662"/>
      <c r="V163" s="662"/>
      <c r="W163" s="662"/>
      <c r="X163" s="662"/>
      <c r="Y163" s="662"/>
      <c r="Z163" s="662"/>
      <c r="AA163" s="662"/>
      <c r="AB163" s="662"/>
    </row>
    <row r="164" spans="3:28">
      <c r="C164" s="662"/>
      <c r="D164" s="662"/>
      <c r="E164" s="662"/>
      <c r="F164" s="662"/>
      <c r="G164" s="662"/>
      <c r="H164" s="662"/>
      <c r="I164" s="662"/>
      <c r="J164" s="662"/>
      <c r="K164" s="662"/>
      <c r="L164" s="662"/>
      <c r="M164" s="662"/>
      <c r="N164" s="662"/>
      <c r="O164" s="662"/>
      <c r="P164" s="662"/>
      <c r="Q164" s="662"/>
      <c r="R164" s="662"/>
      <c r="S164" s="662"/>
      <c r="T164" s="662"/>
      <c r="U164" s="662"/>
      <c r="V164" s="662"/>
      <c r="W164" s="662"/>
      <c r="X164" s="662"/>
      <c r="Y164" s="662"/>
      <c r="Z164" s="662"/>
      <c r="AA164" s="662"/>
      <c r="AB164" s="662"/>
    </row>
    <row r="165" spans="3:28">
      <c r="C165" s="662"/>
      <c r="D165" s="662"/>
      <c r="E165" s="662"/>
      <c r="F165" s="662"/>
      <c r="G165" s="662"/>
      <c r="H165" s="662"/>
      <c r="I165" s="662"/>
      <c r="J165" s="662"/>
      <c r="K165" s="662"/>
      <c r="L165" s="662"/>
      <c r="M165" s="662"/>
      <c r="N165" s="662"/>
      <c r="O165" s="662"/>
      <c r="P165" s="662"/>
      <c r="Q165" s="662"/>
      <c r="R165" s="662"/>
      <c r="S165" s="662"/>
      <c r="T165" s="662"/>
      <c r="U165" s="662"/>
      <c r="V165" s="662"/>
      <c r="W165" s="662"/>
      <c r="X165" s="662"/>
      <c r="Y165" s="662"/>
      <c r="Z165" s="662"/>
      <c r="AA165" s="662"/>
      <c r="AB165" s="662"/>
    </row>
    <row r="166" spans="3:28">
      <c r="C166" s="662"/>
      <c r="D166" s="662"/>
      <c r="E166" s="662"/>
      <c r="F166" s="662"/>
      <c r="G166" s="662"/>
      <c r="H166" s="662"/>
      <c r="I166" s="662"/>
      <c r="J166" s="662"/>
      <c r="K166" s="662"/>
      <c r="L166" s="662"/>
      <c r="M166" s="662"/>
      <c r="N166" s="662"/>
      <c r="O166" s="662"/>
      <c r="P166" s="662"/>
      <c r="Q166" s="662"/>
      <c r="R166" s="662"/>
      <c r="S166" s="662"/>
      <c r="T166" s="662"/>
      <c r="U166" s="662"/>
      <c r="V166" s="662"/>
      <c r="W166" s="662"/>
      <c r="X166" s="662"/>
      <c r="Y166" s="662"/>
      <c r="Z166" s="662"/>
      <c r="AA166" s="662"/>
      <c r="AB166" s="662"/>
    </row>
    <row r="167" spans="3:28">
      <c r="C167" s="662"/>
      <c r="D167" s="662"/>
      <c r="E167" s="662"/>
      <c r="F167" s="662"/>
      <c r="G167" s="662"/>
      <c r="H167" s="662"/>
      <c r="I167" s="662"/>
      <c r="J167" s="662"/>
      <c r="K167" s="662"/>
      <c r="L167" s="662"/>
      <c r="M167" s="662"/>
      <c r="N167" s="662"/>
      <c r="O167" s="662"/>
      <c r="P167" s="662"/>
      <c r="Q167" s="662"/>
      <c r="R167" s="662"/>
      <c r="S167" s="662"/>
      <c r="T167" s="662"/>
      <c r="U167" s="662"/>
      <c r="V167" s="662"/>
      <c r="W167" s="662"/>
      <c r="X167" s="662"/>
      <c r="Y167" s="662"/>
      <c r="Z167" s="662"/>
      <c r="AA167" s="662"/>
      <c r="AB167" s="662"/>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43"/>
  <sheetViews>
    <sheetView showGridLines="0" topLeftCell="A4" zoomScaleNormal="100" workbookViewId="0">
      <selection activeCell="E39" sqref="E39"/>
    </sheetView>
  </sheetViews>
  <sheetFormatPr defaultColWidth="9.140625" defaultRowHeight="15"/>
  <cols>
    <col min="1" max="1" width="11.85546875" style="465" bestFit="1" customWidth="1"/>
    <col min="2" max="2" width="90.28515625" style="465" bestFit="1" customWidth="1"/>
    <col min="3" max="3" width="20.140625" style="465" customWidth="1"/>
    <col min="4" max="4" width="22.28515625" style="465" customWidth="1"/>
    <col min="5" max="7" width="17.140625" style="465" customWidth="1"/>
    <col min="8" max="8" width="22.28515625" style="465" customWidth="1"/>
    <col min="9" max="10" width="17.140625" style="465" customWidth="1"/>
    <col min="11" max="27" width="22.28515625" style="465" customWidth="1"/>
    <col min="28" max="16384" width="9.140625" style="465"/>
  </cols>
  <sheetData>
    <row r="1" spans="1:27">
      <c r="A1" s="369" t="s">
        <v>30</v>
      </c>
      <c r="B1" s="452" t="str">
        <f>'Info '!C2</f>
        <v>JSC ProCredit Bank</v>
      </c>
    </row>
    <row r="2" spans="1:27">
      <c r="A2" s="369" t="s">
        <v>31</v>
      </c>
      <c r="B2" s="451">
        <f>'1. key ratios '!B2</f>
        <v>45473</v>
      </c>
    </row>
    <row r="3" spans="1:27">
      <c r="A3" s="370" t="s">
        <v>481</v>
      </c>
      <c r="C3" s="467"/>
    </row>
    <row r="4" spans="1:27" ht="15.75" thickBot="1">
      <c r="A4" s="370"/>
      <c r="B4" s="467"/>
      <c r="C4" s="467"/>
    </row>
    <row r="5" spans="1:27" ht="13.5" customHeight="1">
      <c r="A5" s="762" t="s">
        <v>687</v>
      </c>
      <c r="B5" s="763"/>
      <c r="C5" s="771" t="s">
        <v>686</v>
      </c>
      <c r="D5" s="772"/>
      <c r="E5" s="772"/>
      <c r="F5" s="772"/>
      <c r="G5" s="772"/>
      <c r="H5" s="772"/>
      <c r="I5" s="772"/>
      <c r="J5" s="772"/>
      <c r="K5" s="772"/>
      <c r="L5" s="772"/>
      <c r="M5" s="772"/>
      <c r="N5" s="772"/>
      <c r="O5" s="772"/>
      <c r="P5" s="772"/>
      <c r="Q5" s="772"/>
      <c r="R5" s="772"/>
      <c r="S5" s="773"/>
      <c r="T5" s="488"/>
      <c r="U5" s="488"/>
      <c r="V5" s="488"/>
      <c r="W5" s="488"/>
      <c r="X5" s="488"/>
      <c r="Y5" s="488"/>
      <c r="Z5" s="488"/>
      <c r="AA5" s="487"/>
    </row>
    <row r="6" spans="1:27" ht="12" customHeight="1">
      <c r="A6" s="764"/>
      <c r="B6" s="765"/>
      <c r="C6" s="768" t="s">
        <v>64</v>
      </c>
      <c r="D6" s="760" t="s">
        <v>683</v>
      </c>
      <c r="E6" s="760"/>
      <c r="F6" s="760"/>
      <c r="G6" s="760"/>
      <c r="H6" s="760" t="s">
        <v>682</v>
      </c>
      <c r="I6" s="760"/>
      <c r="J6" s="760"/>
      <c r="K6" s="760"/>
      <c r="L6" s="485"/>
      <c r="M6" s="761" t="s">
        <v>681</v>
      </c>
      <c r="N6" s="761"/>
      <c r="O6" s="761"/>
      <c r="P6" s="761"/>
      <c r="Q6" s="761"/>
      <c r="R6" s="761"/>
      <c r="S6" s="770"/>
      <c r="T6" s="488"/>
      <c r="U6" s="749" t="s">
        <v>680</v>
      </c>
      <c r="V6" s="749"/>
      <c r="W6" s="749"/>
      <c r="X6" s="749"/>
      <c r="Y6" s="749"/>
      <c r="Z6" s="749"/>
      <c r="AA6" s="742"/>
    </row>
    <row r="7" spans="1:27" ht="30">
      <c r="A7" s="766"/>
      <c r="B7" s="767"/>
      <c r="C7" s="769"/>
      <c r="D7" s="484"/>
      <c r="E7" s="462" t="s">
        <v>471</v>
      </c>
      <c r="F7" s="462" t="s">
        <v>678</v>
      </c>
      <c r="G7" s="464" t="s">
        <v>679</v>
      </c>
      <c r="H7" s="466"/>
      <c r="I7" s="462" t="s">
        <v>471</v>
      </c>
      <c r="J7" s="462" t="s">
        <v>678</v>
      </c>
      <c r="K7" s="464" t="s">
        <v>679</v>
      </c>
      <c r="L7" s="483"/>
      <c r="M7" s="462" t="s">
        <v>471</v>
      </c>
      <c r="N7" s="462" t="s">
        <v>678</v>
      </c>
      <c r="O7" s="462" t="s">
        <v>677</v>
      </c>
      <c r="P7" s="462" t="s">
        <v>676</v>
      </c>
      <c r="Q7" s="462" t="s">
        <v>675</v>
      </c>
      <c r="R7" s="462" t="s">
        <v>674</v>
      </c>
      <c r="S7" s="508" t="s">
        <v>673</v>
      </c>
      <c r="T7" s="507"/>
      <c r="U7" s="462" t="s">
        <v>471</v>
      </c>
      <c r="V7" s="462" t="s">
        <v>678</v>
      </c>
      <c r="W7" s="462" t="s">
        <v>677</v>
      </c>
      <c r="X7" s="462" t="s">
        <v>676</v>
      </c>
      <c r="Y7" s="462" t="s">
        <v>675</v>
      </c>
      <c r="Z7" s="462" t="s">
        <v>674</v>
      </c>
      <c r="AA7" s="462" t="s">
        <v>673</v>
      </c>
    </row>
    <row r="8" spans="1:27" s="620" customFormat="1">
      <c r="A8" s="663">
        <v>1</v>
      </c>
      <c r="B8" s="506" t="s">
        <v>472</v>
      </c>
      <c r="C8" s="622">
        <v>1325794488.75</v>
      </c>
      <c r="D8" s="615">
        <v>1260268669.077302</v>
      </c>
      <c r="E8" s="615">
        <v>13097242.9230149</v>
      </c>
      <c r="F8" s="615">
        <v>0</v>
      </c>
      <c r="G8" s="615">
        <v>0</v>
      </c>
      <c r="H8" s="615">
        <v>25991936.485166125</v>
      </c>
      <c r="I8" s="615">
        <v>7525255.2135462882</v>
      </c>
      <c r="J8" s="615">
        <v>390827.58130300004</v>
      </c>
      <c r="K8" s="615">
        <v>0</v>
      </c>
      <c r="L8" s="615">
        <v>39030142.624921255</v>
      </c>
      <c r="M8" s="615">
        <v>6512720.7563192202</v>
      </c>
      <c r="N8" s="615">
        <v>4000336.8765958799</v>
      </c>
      <c r="O8" s="615">
        <v>7498684.8647110797</v>
      </c>
      <c r="P8" s="615">
        <v>13042950.29959462</v>
      </c>
      <c r="Q8" s="615">
        <v>5112025.8260971196</v>
      </c>
      <c r="R8" s="615">
        <v>0</v>
      </c>
      <c r="S8" s="664">
        <v>0</v>
      </c>
      <c r="T8" s="665">
        <v>503740.17660444003</v>
      </c>
      <c r="U8" s="615">
        <v>0</v>
      </c>
      <c r="V8" s="615">
        <v>0</v>
      </c>
      <c r="W8" s="615">
        <v>0</v>
      </c>
      <c r="X8" s="615">
        <v>0</v>
      </c>
      <c r="Y8" s="615">
        <v>0</v>
      </c>
      <c r="Z8" s="615">
        <v>0</v>
      </c>
      <c r="AA8" s="664">
        <v>0</v>
      </c>
    </row>
    <row r="9" spans="1:27">
      <c r="A9" s="499">
        <v>1.1000000000000001</v>
      </c>
      <c r="B9" s="505" t="s">
        <v>482</v>
      </c>
      <c r="C9" s="625">
        <v>1315558079.7335439</v>
      </c>
      <c r="D9" s="613">
        <v>1250986351.3493464</v>
      </c>
      <c r="E9" s="613">
        <v>13011435.473014899</v>
      </c>
      <c r="F9" s="613">
        <v>0</v>
      </c>
      <c r="G9" s="613">
        <v>0</v>
      </c>
      <c r="H9" s="613">
        <v>25928569.186166126</v>
      </c>
      <c r="I9" s="613">
        <v>7525255.2135462882</v>
      </c>
      <c r="J9" s="613">
        <v>362340.62130300002</v>
      </c>
      <c r="K9" s="613">
        <v>0</v>
      </c>
      <c r="L9" s="613">
        <v>38139419.021426857</v>
      </c>
      <c r="M9" s="613">
        <v>6502038.2063192204</v>
      </c>
      <c r="N9" s="613">
        <v>3471231.5831014803</v>
      </c>
      <c r="O9" s="613">
        <v>7452837.7447110806</v>
      </c>
      <c r="P9" s="613">
        <v>12741538.489594622</v>
      </c>
      <c r="Q9" s="613">
        <v>5112025.8260971196</v>
      </c>
      <c r="R9" s="613">
        <v>0</v>
      </c>
      <c r="S9" s="623">
        <v>0</v>
      </c>
      <c r="T9" s="624">
        <v>503740.17660444003</v>
      </c>
      <c r="U9" s="613">
        <v>0</v>
      </c>
      <c r="V9" s="613">
        <v>0</v>
      </c>
      <c r="W9" s="613">
        <v>0</v>
      </c>
      <c r="X9" s="613">
        <v>0</v>
      </c>
      <c r="Y9" s="613">
        <v>0</v>
      </c>
      <c r="Z9" s="613">
        <v>0</v>
      </c>
      <c r="AA9" s="623">
        <v>0</v>
      </c>
    </row>
    <row r="10" spans="1:27">
      <c r="A10" s="503" t="s">
        <v>14</v>
      </c>
      <c r="B10" s="504" t="s">
        <v>483</v>
      </c>
      <c r="C10" s="626">
        <v>1260932184.684824</v>
      </c>
      <c r="D10" s="613">
        <v>1197009824.830627</v>
      </c>
      <c r="E10" s="613">
        <v>11369130.938674899</v>
      </c>
      <c r="F10" s="613">
        <v>0</v>
      </c>
      <c r="G10" s="613">
        <v>0</v>
      </c>
      <c r="H10" s="613">
        <v>25728491.656166125</v>
      </c>
      <c r="I10" s="613">
        <v>7525255.2135462882</v>
      </c>
      <c r="J10" s="613">
        <v>362340.62130300002</v>
      </c>
      <c r="K10" s="613">
        <v>0</v>
      </c>
      <c r="L10" s="613">
        <v>37690128.021426864</v>
      </c>
      <c r="M10" s="613">
        <v>6502038.2063192204</v>
      </c>
      <c r="N10" s="613">
        <v>3471231.5831014803</v>
      </c>
      <c r="O10" s="613">
        <v>7003546.7447110796</v>
      </c>
      <c r="P10" s="613">
        <v>12741538.489594622</v>
      </c>
      <c r="Q10" s="613">
        <v>5112025.8260971196</v>
      </c>
      <c r="R10" s="613">
        <v>0</v>
      </c>
      <c r="S10" s="623">
        <v>0</v>
      </c>
      <c r="T10" s="624">
        <v>503740.17660444003</v>
      </c>
      <c r="U10" s="613">
        <v>0</v>
      </c>
      <c r="V10" s="613">
        <v>0</v>
      </c>
      <c r="W10" s="613">
        <v>0</v>
      </c>
      <c r="X10" s="613">
        <v>0</v>
      </c>
      <c r="Y10" s="613">
        <v>0</v>
      </c>
      <c r="Z10" s="613">
        <v>0</v>
      </c>
      <c r="AA10" s="623">
        <v>0</v>
      </c>
    </row>
    <row r="11" spans="1:27">
      <c r="A11" s="501" t="s">
        <v>484</v>
      </c>
      <c r="B11" s="502" t="s">
        <v>485</v>
      </c>
      <c r="C11" s="627">
        <v>593227801.76501834</v>
      </c>
      <c r="D11" s="613">
        <v>564053063.61606729</v>
      </c>
      <c r="E11" s="613">
        <v>5970286.6182629</v>
      </c>
      <c r="F11" s="613">
        <v>0</v>
      </c>
      <c r="G11" s="613">
        <v>0</v>
      </c>
      <c r="H11" s="613">
        <v>13647331.905569395</v>
      </c>
      <c r="I11" s="613">
        <v>520141.97722256003</v>
      </c>
      <c r="J11" s="613">
        <v>362340.62130300002</v>
      </c>
      <c r="K11" s="613">
        <v>0</v>
      </c>
      <c r="L11" s="613">
        <v>15527406.243380897</v>
      </c>
      <c r="M11" s="613">
        <v>570699.56469729997</v>
      </c>
      <c r="N11" s="613">
        <v>3471231.5831014803</v>
      </c>
      <c r="O11" s="613">
        <v>960764.21106</v>
      </c>
      <c r="P11" s="613">
        <v>8425795.2485083789</v>
      </c>
      <c r="Q11" s="613">
        <v>855644.84016983991</v>
      </c>
      <c r="R11" s="613">
        <v>0</v>
      </c>
      <c r="S11" s="623">
        <v>0</v>
      </c>
      <c r="T11" s="624">
        <v>0</v>
      </c>
      <c r="U11" s="613">
        <v>0</v>
      </c>
      <c r="V11" s="613">
        <v>0</v>
      </c>
      <c r="W11" s="613">
        <v>0</v>
      </c>
      <c r="X11" s="613">
        <v>0</v>
      </c>
      <c r="Y11" s="613">
        <v>0</v>
      </c>
      <c r="Z11" s="613">
        <v>0</v>
      </c>
      <c r="AA11" s="623">
        <v>0</v>
      </c>
    </row>
    <row r="12" spans="1:27">
      <c r="A12" s="501" t="s">
        <v>486</v>
      </c>
      <c r="B12" s="502" t="s">
        <v>487</v>
      </c>
      <c r="C12" s="627">
        <v>200446919.70388255</v>
      </c>
      <c r="D12" s="613">
        <v>194924023.09890732</v>
      </c>
      <c r="E12" s="613">
        <v>1662286.9424919998</v>
      </c>
      <c r="F12" s="613">
        <v>0</v>
      </c>
      <c r="G12" s="613"/>
      <c r="H12" s="613">
        <v>4864441.4096077299</v>
      </c>
      <c r="I12" s="613">
        <v>3164236.5872077299</v>
      </c>
      <c r="J12" s="613">
        <v>0</v>
      </c>
      <c r="K12" s="613">
        <v>0</v>
      </c>
      <c r="L12" s="613">
        <v>658455.19536744</v>
      </c>
      <c r="M12" s="613">
        <v>0</v>
      </c>
      <c r="N12" s="613">
        <v>0</v>
      </c>
      <c r="O12" s="613">
        <v>0</v>
      </c>
      <c r="P12" s="613">
        <v>273383.329608</v>
      </c>
      <c r="Q12" s="613">
        <v>0</v>
      </c>
      <c r="R12" s="613">
        <v>0</v>
      </c>
      <c r="S12" s="623">
        <v>0</v>
      </c>
      <c r="T12" s="624">
        <v>0</v>
      </c>
      <c r="U12" s="613">
        <v>0</v>
      </c>
      <c r="V12" s="613">
        <v>0</v>
      </c>
      <c r="W12" s="613">
        <v>0</v>
      </c>
      <c r="X12" s="613">
        <v>0</v>
      </c>
      <c r="Y12" s="613">
        <v>0</v>
      </c>
      <c r="Z12" s="613">
        <v>0</v>
      </c>
      <c r="AA12" s="623">
        <v>0</v>
      </c>
    </row>
    <row r="13" spans="1:27">
      <c r="A13" s="501" t="s">
        <v>488</v>
      </c>
      <c r="B13" s="502" t="s">
        <v>489</v>
      </c>
      <c r="C13" s="627">
        <v>115437159.04404247</v>
      </c>
      <c r="D13" s="613">
        <v>112791974.17898747</v>
      </c>
      <c r="E13" s="613">
        <v>1518221.903004</v>
      </c>
      <c r="F13" s="613">
        <v>0</v>
      </c>
      <c r="G13" s="613"/>
      <c r="H13" s="613">
        <v>2645184.8650549999</v>
      </c>
      <c r="I13" s="613">
        <v>2037998.7901999999</v>
      </c>
      <c r="J13" s="613">
        <v>0</v>
      </c>
      <c r="K13" s="613">
        <v>0</v>
      </c>
      <c r="L13" s="613">
        <v>0</v>
      </c>
      <c r="M13" s="613">
        <v>0</v>
      </c>
      <c r="N13" s="613">
        <v>0</v>
      </c>
      <c r="O13" s="613">
        <v>0</v>
      </c>
      <c r="P13" s="613">
        <v>0</v>
      </c>
      <c r="Q13" s="613">
        <v>0</v>
      </c>
      <c r="R13" s="613">
        <v>0</v>
      </c>
      <c r="S13" s="623">
        <v>0</v>
      </c>
      <c r="T13" s="624">
        <v>0</v>
      </c>
      <c r="U13" s="613">
        <v>0</v>
      </c>
      <c r="V13" s="613">
        <v>0</v>
      </c>
      <c r="W13" s="613">
        <v>0</v>
      </c>
      <c r="X13" s="613">
        <v>0</v>
      </c>
      <c r="Y13" s="613">
        <v>0</v>
      </c>
      <c r="Z13" s="613">
        <v>0</v>
      </c>
      <c r="AA13" s="623">
        <v>0</v>
      </c>
    </row>
    <row r="14" spans="1:27">
      <c r="A14" s="501" t="s">
        <v>490</v>
      </c>
      <c r="B14" s="502" t="s">
        <v>491</v>
      </c>
      <c r="C14" s="627">
        <v>351820304.17188001</v>
      </c>
      <c r="D14" s="613">
        <v>325240763.93666303</v>
      </c>
      <c r="E14" s="613">
        <v>2218335.4749159999</v>
      </c>
      <c r="F14" s="613">
        <v>0</v>
      </c>
      <c r="G14" s="613"/>
      <c r="H14" s="613">
        <v>4571533.4759340007</v>
      </c>
      <c r="I14" s="613">
        <v>1802877.858916</v>
      </c>
      <c r="J14" s="613">
        <v>0</v>
      </c>
      <c r="K14" s="613">
        <v>0</v>
      </c>
      <c r="L14" s="613">
        <v>21504266.582678519</v>
      </c>
      <c r="M14" s="613">
        <v>5931338.6416219203</v>
      </c>
      <c r="N14" s="613">
        <v>0</v>
      </c>
      <c r="O14" s="613">
        <v>6042782.53365108</v>
      </c>
      <c r="P14" s="613">
        <v>4042359.91147824</v>
      </c>
      <c r="Q14" s="613">
        <v>4256380.98592728</v>
      </c>
      <c r="R14" s="613">
        <v>0</v>
      </c>
      <c r="S14" s="623">
        <v>0</v>
      </c>
      <c r="T14" s="624">
        <v>503740.17660444003</v>
      </c>
      <c r="U14" s="613">
        <v>0</v>
      </c>
      <c r="V14" s="613">
        <v>0</v>
      </c>
      <c r="W14" s="613">
        <v>0</v>
      </c>
      <c r="X14" s="613">
        <v>0</v>
      </c>
      <c r="Y14" s="613">
        <v>0</v>
      </c>
      <c r="Z14" s="613">
        <v>0</v>
      </c>
      <c r="AA14" s="623">
        <v>0</v>
      </c>
    </row>
    <row r="15" spans="1:27">
      <c r="A15" s="500">
        <v>1.2</v>
      </c>
      <c r="B15" s="498" t="s">
        <v>685</v>
      </c>
      <c r="C15" s="625">
        <v>28727675.234772459</v>
      </c>
      <c r="D15" s="613">
        <v>4784770.2017810112</v>
      </c>
      <c r="E15" s="613">
        <v>101761.66585900003</v>
      </c>
      <c r="F15" s="613">
        <v>0</v>
      </c>
      <c r="G15" s="613">
        <v>0</v>
      </c>
      <c r="H15" s="613">
        <v>1113784.2277339997</v>
      </c>
      <c r="I15" s="613">
        <v>406882.99379700003</v>
      </c>
      <c r="J15" s="613">
        <v>32550.699783</v>
      </c>
      <c r="K15" s="613">
        <v>0</v>
      </c>
      <c r="L15" s="613">
        <v>22325380.628652997</v>
      </c>
      <c r="M15" s="613">
        <v>3791567.980397</v>
      </c>
      <c r="N15" s="613">
        <v>2293799.1981410002</v>
      </c>
      <c r="O15" s="613">
        <v>3198353.6819990003</v>
      </c>
      <c r="P15" s="613">
        <v>7918655.1530560004</v>
      </c>
      <c r="Q15" s="613">
        <v>3698794.2724409997</v>
      </c>
      <c r="R15" s="613">
        <v>0</v>
      </c>
      <c r="S15" s="623">
        <v>0</v>
      </c>
      <c r="T15" s="624">
        <v>503740.17660444003</v>
      </c>
      <c r="U15" s="613">
        <v>0</v>
      </c>
      <c r="V15" s="613">
        <v>0</v>
      </c>
      <c r="W15" s="613">
        <v>0</v>
      </c>
      <c r="X15" s="613">
        <v>0</v>
      </c>
      <c r="Y15" s="613">
        <v>0</v>
      </c>
      <c r="Z15" s="613">
        <v>0</v>
      </c>
      <c r="AA15" s="623">
        <v>0</v>
      </c>
    </row>
    <row r="16" spans="1:27">
      <c r="A16" s="499">
        <v>1.3</v>
      </c>
      <c r="B16" s="498" t="s">
        <v>530</v>
      </c>
      <c r="C16" s="628"/>
      <c r="D16" s="629"/>
      <c r="E16" s="629"/>
      <c r="F16" s="629"/>
      <c r="G16" s="629"/>
      <c r="H16" s="629"/>
      <c r="I16" s="629"/>
      <c r="J16" s="629"/>
      <c r="K16" s="629"/>
      <c r="L16" s="629"/>
      <c r="M16" s="629"/>
      <c r="N16" s="629"/>
      <c r="O16" s="629"/>
      <c r="P16" s="629"/>
      <c r="Q16" s="629"/>
      <c r="R16" s="629"/>
      <c r="S16" s="630"/>
      <c r="T16" s="631"/>
      <c r="U16" s="629"/>
      <c r="V16" s="629"/>
      <c r="W16" s="629"/>
      <c r="X16" s="629"/>
      <c r="Y16" s="629"/>
      <c r="Z16" s="629"/>
      <c r="AA16" s="630"/>
    </row>
    <row r="17" spans="1:27">
      <c r="A17" s="495" t="s">
        <v>492</v>
      </c>
      <c r="B17" s="497" t="s">
        <v>493</v>
      </c>
      <c r="C17" s="632">
        <v>1254361711.1298988</v>
      </c>
      <c r="D17" s="613">
        <v>1195114219.8320987</v>
      </c>
      <c r="E17" s="613">
        <v>12786892.192700002</v>
      </c>
      <c r="F17" s="613">
        <v>0</v>
      </c>
      <c r="G17" s="613">
        <v>0</v>
      </c>
      <c r="H17" s="613">
        <v>24979886.056799997</v>
      </c>
      <c r="I17" s="613">
        <v>7209346.1394999987</v>
      </c>
      <c r="J17" s="613">
        <v>362340.61680000002</v>
      </c>
      <c r="K17" s="613">
        <v>0</v>
      </c>
      <c r="L17" s="613">
        <v>33877582.321000002</v>
      </c>
      <c r="M17" s="613">
        <v>6217057.0379000008</v>
      </c>
      <c r="N17" s="613">
        <v>3220829.9351000004</v>
      </c>
      <c r="O17" s="613">
        <v>6350394.5466999998</v>
      </c>
      <c r="P17" s="613">
        <v>10539718.131900001</v>
      </c>
      <c r="Q17" s="613">
        <v>4765919.1601999998</v>
      </c>
      <c r="R17" s="613">
        <v>0</v>
      </c>
      <c r="S17" s="623">
        <v>0</v>
      </c>
      <c r="T17" s="624">
        <v>390022.92</v>
      </c>
      <c r="U17" s="613">
        <v>0</v>
      </c>
      <c r="V17" s="613">
        <v>0</v>
      </c>
      <c r="W17" s="613">
        <v>0</v>
      </c>
      <c r="X17" s="613">
        <v>0</v>
      </c>
      <c r="Y17" s="613">
        <v>0</v>
      </c>
      <c r="Z17" s="613">
        <v>0</v>
      </c>
      <c r="AA17" s="623">
        <v>0</v>
      </c>
    </row>
    <row r="18" spans="1:27">
      <c r="A18" s="493" t="s">
        <v>494</v>
      </c>
      <c r="B18" s="494" t="s">
        <v>495</v>
      </c>
      <c r="C18" s="633">
        <v>1143848720.753999</v>
      </c>
      <c r="D18" s="613">
        <v>1095886255.0866003</v>
      </c>
      <c r="E18" s="613">
        <v>10633135.218</v>
      </c>
      <c r="F18" s="613">
        <v>0</v>
      </c>
      <c r="G18" s="613">
        <v>0</v>
      </c>
      <c r="H18" s="613">
        <v>23910690.899299987</v>
      </c>
      <c r="I18" s="613">
        <v>6838631.5690000001</v>
      </c>
      <c r="J18" s="613">
        <v>359045.4546</v>
      </c>
      <c r="K18" s="613">
        <v>0</v>
      </c>
      <c r="L18" s="613">
        <v>23661751.848099995</v>
      </c>
      <c r="M18" s="613">
        <v>714985.55999999994</v>
      </c>
      <c r="N18" s="613">
        <v>3190352.3054</v>
      </c>
      <c r="O18" s="613">
        <v>1599391.7371999999</v>
      </c>
      <c r="P18" s="613">
        <v>10783314.690400003</v>
      </c>
      <c r="Q18" s="613">
        <v>4632876.6721000001</v>
      </c>
      <c r="R18" s="613">
        <v>0</v>
      </c>
      <c r="S18" s="623">
        <v>0</v>
      </c>
      <c r="T18" s="624">
        <v>390022.92</v>
      </c>
      <c r="U18" s="613">
        <v>0</v>
      </c>
      <c r="V18" s="613">
        <v>0</v>
      </c>
      <c r="W18" s="613">
        <v>0</v>
      </c>
      <c r="X18" s="613">
        <v>0</v>
      </c>
      <c r="Y18" s="613">
        <v>0</v>
      </c>
      <c r="Z18" s="613">
        <v>0</v>
      </c>
      <c r="AA18" s="623">
        <v>0</v>
      </c>
    </row>
    <row r="19" spans="1:27">
      <c r="A19" s="495" t="s">
        <v>496</v>
      </c>
      <c r="B19" s="496" t="s">
        <v>497</v>
      </c>
      <c r="C19" s="634">
        <v>1157199099.7311363</v>
      </c>
      <c r="D19" s="613">
        <v>1099604160.1548343</v>
      </c>
      <c r="E19" s="613">
        <v>11116093.783205096</v>
      </c>
      <c r="F19" s="613">
        <v>0</v>
      </c>
      <c r="G19" s="613">
        <v>0</v>
      </c>
      <c r="H19" s="613">
        <v>34514252.215472884</v>
      </c>
      <c r="I19" s="613">
        <v>4994085.0144697083</v>
      </c>
      <c r="J19" s="613">
        <v>406159.34039699996</v>
      </c>
      <c r="K19" s="613">
        <v>0</v>
      </c>
      <c r="L19" s="613">
        <v>23080687.360829737</v>
      </c>
      <c r="M19" s="613">
        <v>3556403.1829807796</v>
      </c>
      <c r="N19" s="613">
        <v>2646094.1574985199</v>
      </c>
      <c r="O19" s="613">
        <v>1869985.9589399998</v>
      </c>
      <c r="P19" s="613">
        <v>11363558.198483618</v>
      </c>
      <c r="Q19" s="613">
        <v>686280.15993016004</v>
      </c>
      <c r="R19" s="613">
        <v>0</v>
      </c>
      <c r="S19" s="623">
        <v>0</v>
      </c>
      <c r="T19" s="624">
        <v>0</v>
      </c>
      <c r="U19" s="613">
        <v>0</v>
      </c>
      <c r="V19" s="613">
        <v>0</v>
      </c>
      <c r="W19" s="613">
        <v>0</v>
      </c>
      <c r="X19" s="613">
        <v>0</v>
      </c>
      <c r="Y19" s="613">
        <v>0</v>
      </c>
      <c r="Z19" s="613">
        <v>0</v>
      </c>
      <c r="AA19" s="623">
        <v>0</v>
      </c>
    </row>
    <row r="20" spans="1:27">
      <c r="A20" s="493" t="s">
        <v>498</v>
      </c>
      <c r="B20" s="494" t="s">
        <v>495</v>
      </c>
      <c r="C20" s="633">
        <v>1014934308.0881932</v>
      </c>
      <c r="D20" s="613">
        <v>964015102.48147416</v>
      </c>
      <c r="E20" s="613">
        <v>7719856.9569410989</v>
      </c>
      <c r="F20" s="613">
        <v>0</v>
      </c>
      <c r="G20" s="613">
        <v>0</v>
      </c>
      <c r="H20" s="613">
        <v>31436893.024267893</v>
      </c>
      <c r="I20" s="613">
        <v>2323872.9599697101</v>
      </c>
      <c r="J20" s="613">
        <v>406159.34039699996</v>
      </c>
      <c r="K20" s="613">
        <v>0</v>
      </c>
      <c r="L20" s="613">
        <v>19482312.58245166</v>
      </c>
      <c r="M20" s="613">
        <v>955289.57460269995</v>
      </c>
      <c r="N20" s="613">
        <v>2646094.1574985199</v>
      </c>
      <c r="O20" s="613">
        <v>872724.78894</v>
      </c>
      <c r="P20" s="613">
        <v>11363558.198483618</v>
      </c>
      <c r="Q20" s="613">
        <v>686280.15993016004</v>
      </c>
      <c r="R20" s="613">
        <v>0</v>
      </c>
      <c r="S20" s="623">
        <v>0</v>
      </c>
      <c r="T20" s="624">
        <v>0</v>
      </c>
      <c r="U20" s="613">
        <v>0</v>
      </c>
      <c r="V20" s="613">
        <v>0</v>
      </c>
      <c r="W20" s="613">
        <v>0</v>
      </c>
      <c r="X20" s="613">
        <v>0</v>
      </c>
      <c r="Y20" s="613">
        <v>0</v>
      </c>
      <c r="Z20" s="613">
        <v>0</v>
      </c>
      <c r="AA20" s="623">
        <v>0</v>
      </c>
    </row>
    <row r="21" spans="1:27">
      <c r="A21" s="492">
        <v>1.4</v>
      </c>
      <c r="B21" s="491" t="s">
        <v>499</v>
      </c>
      <c r="C21" s="635">
        <v>25256866.229999993</v>
      </c>
      <c r="D21" s="613">
        <v>25102683.979999993</v>
      </c>
      <c r="E21" s="613">
        <v>449375.64999999997</v>
      </c>
      <c r="F21" s="613">
        <v>0</v>
      </c>
      <c r="G21" s="613">
        <v>0</v>
      </c>
      <c r="H21" s="613">
        <v>154182.25</v>
      </c>
      <c r="I21" s="613">
        <v>154182.25</v>
      </c>
      <c r="J21" s="613">
        <v>0</v>
      </c>
      <c r="K21" s="613">
        <v>0</v>
      </c>
      <c r="L21" s="613">
        <v>0</v>
      </c>
      <c r="M21" s="613">
        <v>0</v>
      </c>
      <c r="N21" s="613">
        <v>0</v>
      </c>
      <c r="O21" s="613">
        <v>0</v>
      </c>
      <c r="P21" s="613">
        <v>0</v>
      </c>
      <c r="Q21" s="613">
        <v>0</v>
      </c>
      <c r="R21" s="613">
        <v>0</v>
      </c>
      <c r="S21" s="623">
        <v>0</v>
      </c>
      <c r="T21" s="624">
        <v>0</v>
      </c>
      <c r="U21" s="613">
        <v>0</v>
      </c>
      <c r="V21" s="613">
        <v>0</v>
      </c>
      <c r="W21" s="613">
        <v>0</v>
      </c>
      <c r="X21" s="613">
        <v>0</v>
      </c>
      <c r="Y21" s="613">
        <v>0</v>
      </c>
      <c r="Z21" s="613">
        <v>0</v>
      </c>
      <c r="AA21" s="623">
        <v>0</v>
      </c>
    </row>
    <row r="22" spans="1:27" ht="15.75" thickBot="1">
      <c r="A22" s="490">
        <v>1.5</v>
      </c>
      <c r="B22" s="489" t="s">
        <v>500</v>
      </c>
      <c r="C22" s="636">
        <v>48593320.870500013</v>
      </c>
      <c r="D22" s="637">
        <v>41125604.436800011</v>
      </c>
      <c r="E22" s="637">
        <v>919943.71169999999</v>
      </c>
      <c r="F22" s="637">
        <v>0</v>
      </c>
      <c r="G22" s="637">
        <v>0</v>
      </c>
      <c r="H22" s="637">
        <v>2025420.0799999998</v>
      </c>
      <c r="I22" s="637">
        <v>2025420.0799999998</v>
      </c>
      <c r="J22" s="637">
        <v>0</v>
      </c>
      <c r="K22" s="637">
        <v>0</v>
      </c>
      <c r="L22" s="637">
        <v>5442296.3536999999</v>
      </c>
      <c r="M22" s="637">
        <v>0</v>
      </c>
      <c r="N22" s="637">
        <v>0</v>
      </c>
      <c r="O22" s="637">
        <v>5442296.3536999999</v>
      </c>
      <c r="P22" s="637">
        <v>0</v>
      </c>
      <c r="Q22" s="637">
        <v>0</v>
      </c>
      <c r="R22" s="637">
        <v>0</v>
      </c>
      <c r="S22" s="638">
        <v>0</v>
      </c>
      <c r="T22" s="639">
        <v>0</v>
      </c>
      <c r="U22" s="637">
        <v>0</v>
      </c>
      <c r="V22" s="637">
        <v>0</v>
      </c>
      <c r="W22" s="637">
        <v>0</v>
      </c>
      <c r="X22" s="637">
        <v>0</v>
      </c>
      <c r="Y22" s="637">
        <v>0</v>
      </c>
      <c r="Z22" s="637">
        <v>0</v>
      </c>
      <c r="AA22" s="638">
        <v>0</v>
      </c>
    </row>
    <row r="27" spans="1:27">
      <c r="C27" s="662"/>
      <c r="D27" s="662"/>
      <c r="E27" s="662"/>
      <c r="F27" s="662"/>
      <c r="G27" s="662"/>
      <c r="H27" s="662"/>
      <c r="I27" s="662"/>
      <c r="J27" s="662"/>
      <c r="K27" s="662"/>
      <c r="L27" s="662"/>
      <c r="M27" s="662"/>
      <c r="N27" s="662"/>
      <c r="O27" s="662"/>
      <c r="P27" s="662"/>
      <c r="Q27" s="662"/>
      <c r="R27" s="662"/>
      <c r="S27" s="662"/>
      <c r="T27" s="662"/>
      <c r="U27" s="662"/>
      <c r="V27" s="662"/>
      <c r="W27" s="662"/>
      <c r="X27" s="662"/>
      <c r="Y27" s="662"/>
      <c r="Z27" s="662"/>
      <c r="AA27" s="662"/>
    </row>
    <row r="28" spans="1:27">
      <c r="C28" s="662"/>
      <c r="D28" s="662"/>
      <c r="E28" s="662"/>
      <c r="F28" s="662"/>
      <c r="G28" s="662"/>
      <c r="H28" s="662"/>
      <c r="I28" s="662"/>
      <c r="J28" s="662"/>
      <c r="K28" s="662"/>
      <c r="L28" s="662"/>
      <c r="M28" s="662"/>
      <c r="N28" s="662"/>
      <c r="O28" s="662"/>
      <c r="P28" s="662"/>
      <c r="Q28" s="662"/>
      <c r="R28" s="662"/>
      <c r="S28" s="662"/>
      <c r="T28" s="662"/>
      <c r="U28" s="662"/>
      <c r="V28" s="662"/>
      <c r="W28" s="662"/>
      <c r="X28" s="662"/>
      <c r="Y28" s="662"/>
      <c r="Z28" s="662"/>
      <c r="AA28" s="662"/>
    </row>
    <row r="29" spans="1:27">
      <c r="C29" s="662"/>
      <c r="D29" s="662"/>
      <c r="E29" s="662"/>
      <c r="F29" s="662"/>
      <c r="G29" s="662"/>
      <c r="H29" s="662"/>
      <c r="I29" s="662"/>
      <c r="J29" s="662"/>
      <c r="K29" s="662"/>
      <c r="L29" s="662"/>
      <c r="M29" s="662"/>
      <c r="N29" s="662"/>
      <c r="O29" s="662"/>
      <c r="P29" s="662"/>
      <c r="Q29" s="662"/>
      <c r="R29" s="662"/>
      <c r="S29" s="662"/>
      <c r="T29" s="662"/>
      <c r="U29" s="662"/>
      <c r="V29" s="662"/>
      <c r="W29" s="662"/>
      <c r="X29" s="662"/>
      <c r="Y29" s="662"/>
      <c r="Z29" s="662"/>
      <c r="AA29" s="662"/>
    </row>
    <row r="30" spans="1:27">
      <c r="C30" s="662"/>
      <c r="D30" s="662"/>
      <c r="E30" s="662"/>
      <c r="F30" s="662"/>
      <c r="G30" s="662"/>
      <c r="H30" s="662"/>
      <c r="I30" s="662"/>
      <c r="J30" s="662"/>
      <c r="K30" s="662"/>
      <c r="L30" s="662"/>
      <c r="M30" s="662"/>
      <c r="N30" s="662"/>
      <c r="O30" s="662"/>
      <c r="P30" s="662"/>
      <c r="Q30" s="662"/>
      <c r="R30" s="662"/>
      <c r="S30" s="662"/>
      <c r="T30" s="662"/>
      <c r="U30" s="662"/>
      <c r="V30" s="662"/>
      <c r="W30" s="662"/>
      <c r="X30" s="662"/>
      <c r="Y30" s="662"/>
      <c r="Z30" s="662"/>
      <c r="AA30" s="662"/>
    </row>
    <row r="31" spans="1:27">
      <c r="C31" s="662"/>
      <c r="D31" s="662"/>
      <c r="E31" s="662"/>
      <c r="F31" s="662"/>
      <c r="G31" s="662"/>
      <c r="H31" s="662"/>
      <c r="I31" s="662"/>
      <c r="J31" s="662"/>
      <c r="K31" s="662"/>
      <c r="L31" s="662"/>
      <c r="M31" s="662"/>
      <c r="N31" s="662"/>
      <c r="O31" s="662"/>
      <c r="P31" s="662"/>
      <c r="Q31" s="662"/>
      <c r="R31" s="662"/>
      <c r="S31" s="662"/>
      <c r="T31" s="662"/>
      <c r="U31" s="662"/>
      <c r="V31" s="662"/>
      <c r="W31" s="662"/>
      <c r="X31" s="662"/>
      <c r="Y31" s="662"/>
      <c r="Z31" s="662"/>
      <c r="AA31" s="662"/>
    </row>
    <row r="32" spans="1:27">
      <c r="C32" s="662"/>
      <c r="D32" s="662"/>
      <c r="E32" s="662"/>
      <c r="F32" s="662"/>
      <c r="G32" s="662"/>
      <c r="H32" s="662"/>
      <c r="I32" s="662"/>
      <c r="J32" s="662"/>
      <c r="K32" s="662"/>
      <c r="L32" s="662"/>
      <c r="M32" s="662"/>
      <c r="N32" s="662"/>
      <c r="O32" s="662"/>
      <c r="P32" s="662"/>
      <c r="Q32" s="662"/>
      <c r="R32" s="662"/>
      <c r="S32" s="662"/>
      <c r="T32" s="662"/>
      <c r="U32" s="662"/>
      <c r="V32" s="662"/>
      <c r="W32" s="662"/>
      <c r="X32" s="662"/>
      <c r="Y32" s="662"/>
      <c r="Z32" s="662"/>
      <c r="AA32" s="662"/>
    </row>
    <row r="33" spans="3:27">
      <c r="C33" s="662"/>
      <c r="D33" s="662"/>
      <c r="E33" s="662"/>
      <c r="F33" s="662"/>
      <c r="G33" s="662"/>
      <c r="H33" s="662"/>
      <c r="I33" s="662"/>
      <c r="J33" s="662"/>
      <c r="K33" s="662"/>
      <c r="L33" s="662"/>
      <c r="M33" s="662"/>
      <c r="N33" s="662"/>
      <c r="O33" s="662"/>
      <c r="P33" s="662"/>
      <c r="Q33" s="662"/>
      <c r="R33" s="662"/>
      <c r="S33" s="662"/>
      <c r="T33" s="662"/>
      <c r="U33" s="662"/>
      <c r="V33" s="662"/>
      <c r="W33" s="662"/>
      <c r="X33" s="662"/>
      <c r="Y33" s="662"/>
      <c r="Z33" s="662"/>
      <c r="AA33" s="662"/>
    </row>
    <row r="34" spans="3:27">
      <c r="C34" s="662"/>
      <c r="D34" s="662"/>
      <c r="E34" s="662"/>
      <c r="F34" s="662"/>
      <c r="G34" s="662"/>
      <c r="H34" s="662"/>
      <c r="I34" s="662"/>
      <c r="J34" s="662"/>
      <c r="K34" s="662"/>
      <c r="L34" s="662"/>
      <c r="M34" s="662"/>
      <c r="N34" s="662"/>
      <c r="O34" s="662"/>
      <c r="P34" s="662"/>
      <c r="Q34" s="662"/>
      <c r="R34" s="662"/>
      <c r="S34" s="662"/>
      <c r="T34" s="662"/>
      <c r="U34" s="662"/>
      <c r="V34" s="662"/>
      <c r="W34" s="662"/>
      <c r="X34" s="662"/>
      <c r="Y34" s="662"/>
      <c r="Z34" s="662"/>
      <c r="AA34" s="662"/>
    </row>
    <row r="35" spans="3:27">
      <c r="C35" s="662"/>
      <c r="D35" s="662"/>
      <c r="E35" s="662"/>
      <c r="F35" s="662"/>
      <c r="G35" s="662"/>
      <c r="H35" s="662"/>
      <c r="I35" s="662"/>
      <c r="J35" s="662"/>
      <c r="K35" s="662"/>
      <c r="L35" s="662"/>
      <c r="M35" s="662"/>
      <c r="N35" s="662"/>
      <c r="O35" s="662"/>
      <c r="P35" s="662"/>
      <c r="Q35" s="662"/>
      <c r="R35" s="662"/>
      <c r="S35" s="662"/>
      <c r="T35" s="662"/>
      <c r="U35" s="662"/>
      <c r="V35" s="662"/>
      <c r="W35" s="662"/>
      <c r="X35" s="662"/>
      <c r="Y35" s="662"/>
      <c r="Z35" s="662"/>
      <c r="AA35" s="662"/>
    </row>
    <row r="36" spans="3:27">
      <c r="C36" s="662"/>
      <c r="D36" s="662"/>
      <c r="E36" s="662"/>
      <c r="F36" s="662"/>
      <c r="G36" s="662"/>
      <c r="H36" s="662"/>
      <c r="I36" s="662"/>
      <c r="J36" s="662"/>
      <c r="K36" s="662"/>
      <c r="L36" s="662"/>
      <c r="M36" s="662"/>
      <c r="N36" s="662"/>
      <c r="O36" s="662"/>
      <c r="P36" s="662"/>
      <c r="Q36" s="662"/>
      <c r="R36" s="662"/>
      <c r="S36" s="662"/>
      <c r="T36" s="662"/>
      <c r="U36" s="662"/>
      <c r="V36" s="662"/>
      <c r="W36" s="662"/>
      <c r="X36" s="662"/>
      <c r="Y36" s="662"/>
      <c r="Z36" s="662"/>
      <c r="AA36" s="662"/>
    </row>
    <row r="37" spans="3:27">
      <c r="C37" s="662"/>
      <c r="D37" s="662"/>
      <c r="E37" s="662"/>
      <c r="F37" s="662"/>
      <c r="G37" s="662"/>
      <c r="H37" s="662"/>
      <c r="I37" s="662"/>
      <c r="J37" s="662"/>
      <c r="K37" s="662"/>
      <c r="L37" s="662"/>
      <c r="M37" s="662"/>
      <c r="N37" s="662"/>
      <c r="O37" s="662"/>
      <c r="P37" s="662"/>
      <c r="Q37" s="662"/>
      <c r="R37" s="662"/>
      <c r="S37" s="662"/>
      <c r="T37" s="662"/>
      <c r="U37" s="662"/>
      <c r="V37" s="662"/>
      <c r="W37" s="662"/>
      <c r="X37" s="662"/>
      <c r="Y37" s="662"/>
      <c r="Z37" s="662"/>
      <c r="AA37" s="662"/>
    </row>
    <row r="38" spans="3:27">
      <c r="C38" s="662"/>
      <c r="D38" s="662"/>
      <c r="E38" s="662"/>
      <c r="F38" s="662"/>
      <c r="G38" s="662"/>
      <c r="H38" s="662"/>
      <c r="I38" s="662"/>
      <c r="J38" s="662"/>
      <c r="K38" s="662"/>
      <c r="L38" s="662"/>
      <c r="M38" s="662"/>
      <c r="N38" s="662"/>
      <c r="O38" s="662"/>
      <c r="P38" s="662"/>
      <c r="Q38" s="662"/>
      <c r="R38" s="662"/>
      <c r="S38" s="662"/>
      <c r="T38" s="662"/>
      <c r="U38" s="662"/>
      <c r="V38" s="662"/>
      <c r="W38" s="662"/>
      <c r="X38" s="662"/>
      <c r="Y38" s="662"/>
      <c r="Z38" s="662"/>
      <c r="AA38" s="662"/>
    </row>
    <row r="39" spans="3:27">
      <c r="C39" s="662"/>
      <c r="D39" s="662"/>
      <c r="E39" s="662"/>
      <c r="F39" s="662"/>
      <c r="G39" s="662"/>
      <c r="H39" s="662"/>
      <c r="I39" s="662"/>
      <c r="J39" s="662"/>
      <c r="K39" s="662"/>
      <c r="L39" s="662"/>
      <c r="M39" s="662"/>
      <c r="N39" s="662"/>
      <c r="O39" s="662"/>
      <c r="P39" s="662"/>
      <c r="Q39" s="662"/>
      <c r="R39" s="662"/>
      <c r="S39" s="662"/>
      <c r="T39" s="662"/>
      <c r="U39" s="662"/>
      <c r="V39" s="662"/>
      <c r="W39" s="662"/>
      <c r="X39" s="662"/>
      <c r="Y39" s="662"/>
      <c r="Z39" s="662"/>
      <c r="AA39" s="662"/>
    </row>
    <row r="40" spans="3:27">
      <c r="C40" s="662"/>
      <c r="D40" s="662"/>
      <c r="E40" s="662"/>
      <c r="F40" s="662"/>
      <c r="G40" s="662"/>
      <c r="H40" s="662"/>
      <c r="I40" s="662"/>
      <c r="J40" s="662"/>
      <c r="K40" s="662"/>
      <c r="L40" s="662"/>
      <c r="M40" s="662"/>
      <c r="N40" s="662"/>
      <c r="O40" s="662"/>
      <c r="P40" s="662"/>
      <c r="Q40" s="662"/>
      <c r="R40" s="662"/>
      <c r="S40" s="662"/>
      <c r="T40" s="662"/>
      <c r="U40" s="662"/>
      <c r="V40" s="662"/>
      <c r="W40" s="662"/>
      <c r="X40" s="662"/>
      <c r="Y40" s="662"/>
      <c r="Z40" s="662"/>
      <c r="AA40" s="662"/>
    </row>
    <row r="41" spans="3:27">
      <c r="C41" s="662"/>
      <c r="D41" s="662"/>
      <c r="E41" s="662"/>
      <c r="F41" s="662"/>
      <c r="G41" s="662"/>
      <c r="H41" s="662"/>
      <c r="I41" s="662"/>
      <c r="J41" s="662"/>
      <c r="K41" s="662"/>
      <c r="L41" s="662"/>
      <c r="M41" s="662"/>
      <c r="N41" s="662"/>
      <c r="O41" s="662"/>
      <c r="P41" s="662"/>
      <c r="Q41" s="662"/>
      <c r="R41" s="662"/>
      <c r="S41" s="662"/>
      <c r="T41" s="662"/>
      <c r="U41" s="662"/>
      <c r="V41" s="662"/>
      <c r="W41" s="662"/>
      <c r="X41" s="662"/>
      <c r="Y41" s="662"/>
      <c r="Z41" s="662"/>
      <c r="AA41" s="662"/>
    </row>
    <row r="42" spans="3:27">
      <c r="C42" s="662"/>
      <c r="D42" s="662"/>
      <c r="E42" s="662"/>
      <c r="F42" s="662"/>
      <c r="G42" s="662"/>
      <c r="H42" s="662"/>
      <c r="I42" s="662"/>
      <c r="J42" s="662"/>
      <c r="K42" s="662"/>
      <c r="L42" s="662"/>
      <c r="M42" s="662"/>
      <c r="N42" s="662"/>
      <c r="O42" s="662"/>
      <c r="P42" s="662"/>
      <c r="Q42" s="662"/>
      <c r="R42" s="662"/>
      <c r="S42" s="662"/>
      <c r="T42" s="662"/>
      <c r="U42" s="662"/>
      <c r="V42" s="662"/>
      <c r="W42" s="662"/>
      <c r="X42" s="662"/>
      <c r="Y42" s="662"/>
      <c r="Z42" s="662"/>
      <c r="AA42" s="662"/>
    </row>
    <row r="43" spans="3:27">
      <c r="C43" s="662"/>
      <c r="D43" s="662"/>
      <c r="E43" s="662"/>
      <c r="F43" s="662"/>
      <c r="G43" s="662"/>
      <c r="H43" s="662"/>
      <c r="I43" s="662"/>
      <c r="J43" s="662"/>
      <c r="K43" s="662"/>
      <c r="L43" s="662"/>
      <c r="M43" s="662"/>
      <c r="N43" s="662"/>
      <c r="O43" s="662"/>
      <c r="P43" s="662"/>
      <c r="Q43" s="662"/>
      <c r="R43" s="662"/>
      <c r="S43" s="662"/>
      <c r="T43" s="662"/>
      <c r="U43" s="662"/>
      <c r="V43" s="662"/>
      <c r="W43" s="662"/>
      <c r="X43" s="662"/>
      <c r="Y43" s="662"/>
      <c r="Z43" s="662"/>
      <c r="AA43" s="662"/>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35"/>
  <sheetViews>
    <sheetView showGridLines="0" zoomScaleNormal="100" workbookViewId="0">
      <selection activeCell="R33" sqref="R33"/>
    </sheetView>
  </sheetViews>
  <sheetFormatPr defaultColWidth="9.140625" defaultRowHeight="15"/>
  <cols>
    <col min="1" max="1" width="11.85546875" style="465" bestFit="1" customWidth="1"/>
    <col min="2" max="2" width="93.42578125" style="465" customWidth="1"/>
    <col min="3" max="3" width="14.5703125" style="465" customWidth="1"/>
    <col min="4" max="5" width="16.140625" style="465" customWidth="1"/>
    <col min="6" max="6" width="16.140625" style="482" customWidth="1"/>
    <col min="7" max="7" width="12" style="482" customWidth="1"/>
    <col min="8" max="8" width="12" style="465" customWidth="1"/>
    <col min="9" max="11" width="16.140625" style="482" customWidth="1"/>
    <col min="12" max="12" width="13.28515625" style="482" customWidth="1"/>
    <col min="13" max="16384" width="9.140625" style="465"/>
  </cols>
  <sheetData>
    <row r="1" spans="1:23">
      <c r="A1" s="369" t="s">
        <v>30</v>
      </c>
      <c r="B1" s="452" t="str">
        <f>'Info '!C2</f>
        <v>JSC ProCredit Bank</v>
      </c>
      <c r="F1" s="465"/>
      <c r="G1" s="465"/>
      <c r="I1" s="465"/>
      <c r="J1" s="465"/>
      <c r="K1" s="465"/>
      <c r="L1" s="465"/>
    </row>
    <row r="2" spans="1:23">
      <c r="A2" s="369" t="s">
        <v>31</v>
      </c>
      <c r="B2" s="451">
        <f>'1. key ratios '!B2</f>
        <v>45473</v>
      </c>
      <c r="F2" s="465"/>
      <c r="G2" s="465"/>
      <c r="I2" s="465"/>
      <c r="J2" s="465"/>
      <c r="K2" s="465"/>
      <c r="L2" s="465"/>
    </row>
    <row r="3" spans="1:23">
      <c r="A3" s="370" t="s">
        <v>501</v>
      </c>
      <c r="F3" s="465"/>
      <c r="G3" s="465"/>
      <c r="I3" s="465"/>
      <c r="J3" s="465"/>
      <c r="K3" s="465"/>
      <c r="L3" s="465"/>
    </row>
    <row r="4" spans="1:23">
      <c r="F4" s="465"/>
      <c r="G4" s="465"/>
      <c r="I4" s="465"/>
      <c r="J4" s="465"/>
      <c r="K4" s="465"/>
      <c r="L4" s="465"/>
    </row>
    <row r="5" spans="1:23" ht="37.5" customHeight="1">
      <c r="A5" s="728" t="s">
        <v>518</v>
      </c>
      <c r="B5" s="729"/>
      <c r="C5" s="774" t="s">
        <v>502</v>
      </c>
      <c r="D5" s="775"/>
      <c r="E5" s="775"/>
      <c r="F5" s="775"/>
      <c r="G5" s="775"/>
      <c r="H5" s="774" t="s">
        <v>662</v>
      </c>
      <c r="I5" s="776"/>
      <c r="J5" s="776"/>
      <c r="K5" s="776"/>
      <c r="L5" s="777"/>
    </row>
    <row r="6" spans="1:23" ht="39.6" customHeight="1">
      <c r="A6" s="732"/>
      <c r="B6" s="733"/>
      <c r="C6" s="372"/>
      <c r="D6" s="463" t="s">
        <v>683</v>
      </c>
      <c r="E6" s="463" t="s">
        <v>682</v>
      </c>
      <c r="F6" s="463" t="s">
        <v>681</v>
      </c>
      <c r="G6" s="463" t="s">
        <v>680</v>
      </c>
      <c r="H6" s="483"/>
      <c r="I6" s="463" t="s">
        <v>683</v>
      </c>
      <c r="J6" s="463" t="s">
        <v>682</v>
      </c>
      <c r="K6" s="463" t="s">
        <v>681</v>
      </c>
      <c r="L6" s="463" t="s">
        <v>680</v>
      </c>
    </row>
    <row r="7" spans="1:23">
      <c r="A7" s="454">
        <v>1</v>
      </c>
      <c r="B7" s="469" t="s">
        <v>521</v>
      </c>
      <c r="C7" s="640">
        <v>1254161.16199024</v>
      </c>
      <c r="D7" s="613">
        <v>780737.82379499997</v>
      </c>
      <c r="E7" s="613">
        <v>473423.33819524001</v>
      </c>
      <c r="F7" s="641">
        <v>0</v>
      </c>
      <c r="G7" s="641">
        <v>0</v>
      </c>
      <c r="H7" s="613">
        <v>40772.241611999998</v>
      </c>
      <c r="I7" s="641">
        <v>10900.704299999999</v>
      </c>
      <c r="J7" s="641">
        <v>29871.537312</v>
      </c>
      <c r="K7" s="641">
        <v>0</v>
      </c>
      <c r="L7" s="641">
        <v>0</v>
      </c>
      <c r="M7" s="662"/>
      <c r="N7" s="662"/>
      <c r="O7" s="662"/>
      <c r="P7" s="662"/>
      <c r="Q7" s="662"/>
      <c r="R7" s="662"/>
      <c r="S7" s="662"/>
      <c r="T7" s="662"/>
      <c r="U7" s="662"/>
      <c r="V7" s="662"/>
      <c r="W7" s="662"/>
    </row>
    <row r="8" spans="1:23">
      <c r="A8" s="454">
        <v>2</v>
      </c>
      <c r="B8" s="469" t="s">
        <v>434</v>
      </c>
      <c r="C8" s="640">
        <v>9412273.7299220003</v>
      </c>
      <c r="D8" s="613">
        <v>9412273.7299220003</v>
      </c>
      <c r="E8" s="613">
        <v>0</v>
      </c>
      <c r="F8" s="641">
        <v>0</v>
      </c>
      <c r="G8" s="641">
        <v>0</v>
      </c>
      <c r="H8" s="613">
        <v>103611.740286</v>
      </c>
      <c r="I8" s="641">
        <v>103611.740286</v>
      </c>
      <c r="J8" s="641">
        <v>0</v>
      </c>
      <c r="K8" s="641">
        <v>0</v>
      </c>
      <c r="L8" s="641">
        <v>0</v>
      </c>
      <c r="M8" s="662"/>
      <c r="N8" s="662"/>
      <c r="O8" s="662"/>
      <c r="P8" s="662"/>
      <c r="Q8" s="662"/>
      <c r="R8" s="662"/>
      <c r="S8" s="662"/>
      <c r="T8" s="662"/>
      <c r="U8" s="662"/>
      <c r="V8" s="662"/>
      <c r="W8" s="662"/>
    </row>
    <row r="9" spans="1:23">
      <c r="A9" s="454">
        <v>3</v>
      </c>
      <c r="B9" s="469" t="s">
        <v>435</v>
      </c>
      <c r="C9" s="640">
        <v>0</v>
      </c>
      <c r="D9" s="613">
        <v>0</v>
      </c>
      <c r="E9" s="613">
        <v>0</v>
      </c>
      <c r="F9" s="642">
        <v>0</v>
      </c>
      <c r="G9" s="642">
        <v>0</v>
      </c>
      <c r="H9" s="613">
        <v>0</v>
      </c>
      <c r="I9" s="642">
        <v>0</v>
      </c>
      <c r="J9" s="642">
        <v>0</v>
      </c>
      <c r="K9" s="642">
        <v>0</v>
      </c>
      <c r="L9" s="642">
        <v>0</v>
      </c>
      <c r="M9" s="662"/>
      <c r="N9" s="662"/>
      <c r="O9" s="662"/>
      <c r="P9" s="662"/>
      <c r="Q9" s="662"/>
      <c r="R9" s="662"/>
      <c r="S9" s="662"/>
      <c r="T9" s="662"/>
      <c r="U9" s="662"/>
      <c r="V9" s="662"/>
      <c r="W9" s="662"/>
    </row>
    <row r="10" spans="1:23">
      <c r="A10" s="454">
        <v>4</v>
      </c>
      <c r="B10" s="469" t="s">
        <v>522</v>
      </c>
      <c r="C10" s="640">
        <v>19449778.002165001</v>
      </c>
      <c r="D10" s="613">
        <v>19449778.002165001</v>
      </c>
      <c r="E10" s="613">
        <v>0</v>
      </c>
      <c r="F10" s="642">
        <v>0</v>
      </c>
      <c r="G10" s="642">
        <v>0</v>
      </c>
      <c r="H10" s="613">
        <v>95667.222735000003</v>
      </c>
      <c r="I10" s="642">
        <v>95667.222735000003</v>
      </c>
      <c r="J10" s="642">
        <v>0</v>
      </c>
      <c r="K10" s="642">
        <v>0</v>
      </c>
      <c r="L10" s="642">
        <v>0</v>
      </c>
      <c r="M10" s="662"/>
      <c r="N10" s="662"/>
      <c r="O10" s="662"/>
      <c r="P10" s="662"/>
      <c r="Q10" s="662"/>
      <c r="R10" s="662"/>
      <c r="S10" s="662"/>
      <c r="T10" s="662"/>
      <c r="U10" s="662"/>
      <c r="V10" s="662"/>
      <c r="W10" s="662"/>
    </row>
    <row r="11" spans="1:23">
      <c r="A11" s="454">
        <v>5</v>
      </c>
      <c r="B11" s="469" t="s">
        <v>436</v>
      </c>
      <c r="C11" s="640">
        <v>173359116.15265244</v>
      </c>
      <c r="D11" s="613">
        <v>171084750.40760699</v>
      </c>
      <c r="E11" s="613">
        <v>1926756.4167234099</v>
      </c>
      <c r="F11" s="642">
        <v>347609.32832204999</v>
      </c>
      <c r="G11" s="642">
        <v>0</v>
      </c>
      <c r="H11" s="613">
        <v>1167578.238716</v>
      </c>
      <c r="I11" s="642">
        <v>902746.03876100003</v>
      </c>
      <c r="J11" s="642">
        <v>141891.73689500001</v>
      </c>
      <c r="K11" s="642">
        <v>122940.46305999999</v>
      </c>
      <c r="L11" s="642">
        <v>0</v>
      </c>
      <c r="M11" s="662"/>
      <c r="N11" s="662"/>
      <c r="O11" s="662"/>
      <c r="P11" s="662"/>
      <c r="Q11" s="662"/>
      <c r="R11" s="662"/>
      <c r="S11" s="662"/>
      <c r="T11" s="662"/>
      <c r="U11" s="662"/>
      <c r="V11" s="662"/>
      <c r="W11" s="662"/>
    </row>
    <row r="12" spans="1:23">
      <c r="A12" s="454">
        <v>6</v>
      </c>
      <c r="B12" s="469" t="s">
        <v>437</v>
      </c>
      <c r="C12" s="640">
        <v>62664817.804297</v>
      </c>
      <c r="D12" s="613">
        <v>57846193.049796999</v>
      </c>
      <c r="E12" s="613">
        <v>1292020.7541</v>
      </c>
      <c r="F12" s="642">
        <v>3526604.0003999998</v>
      </c>
      <c r="G12" s="642">
        <v>0</v>
      </c>
      <c r="H12" s="613">
        <v>2891973.620323</v>
      </c>
      <c r="I12" s="642">
        <v>273997.737563</v>
      </c>
      <c r="J12" s="642">
        <v>32145.61</v>
      </c>
      <c r="K12" s="642">
        <v>2585830.2727600001</v>
      </c>
      <c r="L12" s="642">
        <v>0</v>
      </c>
      <c r="M12" s="662"/>
      <c r="N12" s="662"/>
      <c r="O12" s="662"/>
      <c r="P12" s="662"/>
      <c r="Q12" s="662"/>
      <c r="R12" s="662"/>
      <c r="S12" s="662"/>
      <c r="T12" s="662"/>
      <c r="U12" s="662"/>
      <c r="V12" s="662"/>
      <c r="W12" s="662"/>
    </row>
    <row r="13" spans="1:23">
      <c r="A13" s="454">
        <v>7</v>
      </c>
      <c r="B13" s="469" t="s">
        <v>438</v>
      </c>
      <c r="C13" s="640">
        <v>142655228.64400753</v>
      </c>
      <c r="D13" s="613">
        <v>141552515.35499799</v>
      </c>
      <c r="E13" s="613">
        <v>949377.14300664002</v>
      </c>
      <c r="F13" s="642">
        <v>153336.1460029</v>
      </c>
      <c r="G13" s="642">
        <v>0</v>
      </c>
      <c r="H13" s="613">
        <v>534503.94162299996</v>
      </c>
      <c r="I13" s="642">
        <v>427387.68658500002</v>
      </c>
      <c r="J13" s="642">
        <v>50563.295828000002</v>
      </c>
      <c r="K13" s="642">
        <v>56552.959210000001</v>
      </c>
      <c r="L13" s="642">
        <v>0</v>
      </c>
      <c r="M13" s="662"/>
      <c r="N13" s="662"/>
      <c r="O13" s="662"/>
      <c r="P13" s="662"/>
      <c r="Q13" s="662"/>
      <c r="R13" s="662"/>
      <c r="S13" s="662"/>
      <c r="T13" s="662"/>
      <c r="U13" s="662"/>
      <c r="V13" s="662"/>
      <c r="W13" s="662"/>
    </row>
    <row r="14" spans="1:23">
      <c r="A14" s="454">
        <v>8</v>
      </c>
      <c r="B14" s="469" t="s">
        <v>439</v>
      </c>
      <c r="C14" s="640">
        <v>111215904.63730025</v>
      </c>
      <c r="D14" s="613">
        <v>107371106.51370899</v>
      </c>
      <c r="E14" s="613">
        <v>2577622.2720068102</v>
      </c>
      <c r="F14" s="642">
        <v>1267175.8515844501</v>
      </c>
      <c r="G14" s="642">
        <v>0</v>
      </c>
      <c r="H14" s="613">
        <v>1046179.667614</v>
      </c>
      <c r="I14" s="642">
        <v>303261.95487999998</v>
      </c>
      <c r="J14" s="642">
        <v>97256.291679000002</v>
      </c>
      <c r="K14" s="642">
        <v>645661.42105500004</v>
      </c>
      <c r="L14" s="642">
        <v>0</v>
      </c>
      <c r="M14" s="662"/>
      <c r="N14" s="662"/>
      <c r="O14" s="662"/>
      <c r="P14" s="662"/>
      <c r="Q14" s="662"/>
      <c r="R14" s="662"/>
      <c r="S14" s="662"/>
      <c r="T14" s="662"/>
      <c r="U14" s="662"/>
      <c r="V14" s="662"/>
      <c r="W14" s="662"/>
    </row>
    <row r="15" spans="1:23">
      <c r="A15" s="454">
        <v>9</v>
      </c>
      <c r="B15" s="469" t="s">
        <v>440</v>
      </c>
      <c r="C15" s="640">
        <v>85056579.158620059</v>
      </c>
      <c r="D15" s="613">
        <v>67468973.279677004</v>
      </c>
      <c r="E15" s="613">
        <v>1144248.9255536499</v>
      </c>
      <c r="F15" s="642">
        <v>16443356.953389401</v>
      </c>
      <c r="G15" s="642">
        <v>0</v>
      </c>
      <c r="H15" s="613">
        <v>8722196.6980109997</v>
      </c>
      <c r="I15" s="642">
        <v>163474.549344</v>
      </c>
      <c r="J15" s="642">
        <v>8498.3180250000005</v>
      </c>
      <c r="K15" s="642">
        <v>8550223.8306419998</v>
      </c>
      <c r="L15" s="642">
        <v>0</v>
      </c>
      <c r="M15" s="662"/>
      <c r="N15" s="662"/>
      <c r="O15" s="662"/>
      <c r="P15" s="662"/>
      <c r="Q15" s="662"/>
      <c r="R15" s="662"/>
      <c r="S15" s="662"/>
      <c r="T15" s="662"/>
      <c r="U15" s="662"/>
      <c r="V15" s="662"/>
      <c r="W15" s="662"/>
    </row>
    <row r="16" spans="1:23">
      <c r="A16" s="454">
        <v>10</v>
      </c>
      <c r="B16" s="469" t="s">
        <v>441</v>
      </c>
      <c r="C16" s="640">
        <v>101369349.391193</v>
      </c>
      <c r="D16" s="613">
        <v>100673558.156765</v>
      </c>
      <c r="E16" s="613">
        <v>695791.23442800005</v>
      </c>
      <c r="F16" s="642">
        <v>0</v>
      </c>
      <c r="G16" s="642">
        <v>0</v>
      </c>
      <c r="H16" s="613">
        <v>208346.95750399999</v>
      </c>
      <c r="I16" s="642">
        <v>177641.86499599999</v>
      </c>
      <c r="J16" s="642">
        <v>30705.092508000002</v>
      </c>
      <c r="K16" s="642">
        <v>0</v>
      </c>
      <c r="L16" s="642">
        <v>0</v>
      </c>
      <c r="M16" s="662"/>
      <c r="N16" s="662"/>
      <c r="O16" s="662"/>
      <c r="P16" s="662"/>
      <c r="Q16" s="662"/>
      <c r="R16" s="662"/>
      <c r="S16" s="662"/>
      <c r="T16" s="662"/>
      <c r="U16" s="662"/>
      <c r="V16" s="662"/>
      <c r="W16" s="662"/>
    </row>
    <row r="17" spans="1:23">
      <c r="A17" s="454">
        <v>11</v>
      </c>
      <c r="B17" s="469" t="s">
        <v>442</v>
      </c>
      <c r="C17" s="640">
        <v>18743274.034554899</v>
      </c>
      <c r="D17" s="613">
        <v>18312321.669214901</v>
      </c>
      <c r="E17" s="613">
        <v>430952.36534000002</v>
      </c>
      <c r="F17" s="642">
        <v>0</v>
      </c>
      <c r="G17" s="642">
        <v>0</v>
      </c>
      <c r="H17" s="613">
        <v>20791.003338000002</v>
      </c>
      <c r="I17" s="642">
        <v>20186.255302000001</v>
      </c>
      <c r="J17" s="642">
        <v>604.74803599999996</v>
      </c>
      <c r="K17" s="642">
        <v>0</v>
      </c>
      <c r="L17" s="642">
        <v>0</v>
      </c>
      <c r="M17" s="662"/>
      <c r="N17" s="662"/>
      <c r="O17" s="662"/>
      <c r="P17" s="662"/>
      <c r="Q17" s="662"/>
      <c r="R17" s="662"/>
      <c r="S17" s="662"/>
      <c r="T17" s="662"/>
      <c r="U17" s="662"/>
      <c r="V17" s="662"/>
      <c r="W17" s="662"/>
    </row>
    <row r="18" spans="1:23">
      <c r="A18" s="454">
        <v>12</v>
      </c>
      <c r="B18" s="469" t="s">
        <v>443</v>
      </c>
      <c r="C18" s="640">
        <v>77453133.864313662</v>
      </c>
      <c r="D18" s="613">
        <v>75708653.126401097</v>
      </c>
      <c r="E18" s="613">
        <v>1524864.7600125601</v>
      </c>
      <c r="F18" s="642">
        <v>219615.9779</v>
      </c>
      <c r="G18" s="642">
        <v>0</v>
      </c>
      <c r="H18" s="613">
        <v>329458.74358699995</v>
      </c>
      <c r="I18" s="642">
        <v>212149.94879299999</v>
      </c>
      <c r="J18" s="642">
        <v>48649.764794000002</v>
      </c>
      <c r="K18" s="642">
        <v>68659.03</v>
      </c>
      <c r="L18" s="642">
        <v>0</v>
      </c>
      <c r="M18" s="662"/>
      <c r="N18" s="662"/>
      <c r="O18" s="662"/>
      <c r="P18" s="662"/>
      <c r="Q18" s="662"/>
      <c r="R18" s="662"/>
      <c r="S18" s="662"/>
      <c r="T18" s="662"/>
      <c r="U18" s="662"/>
      <c r="V18" s="662"/>
      <c r="W18" s="662"/>
    </row>
    <row r="19" spans="1:23">
      <c r="A19" s="454">
        <v>13</v>
      </c>
      <c r="B19" s="469" t="s">
        <v>444</v>
      </c>
      <c r="C19" s="640">
        <v>56177802.054848053</v>
      </c>
      <c r="D19" s="613">
        <v>55525392.2491863</v>
      </c>
      <c r="E19" s="613">
        <v>652409.80566175003</v>
      </c>
      <c r="F19" s="642">
        <v>0</v>
      </c>
      <c r="G19" s="642">
        <v>0</v>
      </c>
      <c r="H19" s="613">
        <v>208422.77471299999</v>
      </c>
      <c r="I19" s="642">
        <v>195284.89236299999</v>
      </c>
      <c r="J19" s="642">
        <v>13137.88235</v>
      </c>
      <c r="K19" s="642">
        <v>0</v>
      </c>
      <c r="L19" s="642">
        <v>0</v>
      </c>
      <c r="M19" s="662"/>
      <c r="N19" s="662"/>
      <c r="O19" s="662"/>
      <c r="P19" s="662"/>
      <c r="Q19" s="662"/>
      <c r="R19" s="662"/>
      <c r="S19" s="662"/>
      <c r="T19" s="662"/>
      <c r="U19" s="662"/>
      <c r="V19" s="662"/>
      <c r="W19" s="662"/>
    </row>
    <row r="20" spans="1:23">
      <c r="A20" s="454">
        <v>14</v>
      </c>
      <c r="B20" s="469" t="s">
        <v>445</v>
      </c>
      <c r="C20" s="640">
        <v>71665181.333871886</v>
      </c>
      <c r="D20" s="613">
        <v>53834050.726079397</v>
      </c>
      <c r="E20" s="613">
        <v>8470031.0457826704</v>
      </c>
      <c r="F20" s="642">
        <v>8857359.3854053803</v>
      </c>
      <c r="G20" s="642">
        <v>503740.17660444003</v>
      </c>
      <c r="H20" s="613">
        <v>7434096.1236374406</v>
      </c>
      <c r="I20" s="642">
        <v>204480.18833800001</v>
      </c>
      <c r="J20" s="642">
        <v>339929.45336300001</v>
      </c>
      <c r="K20" s="642">
        <v>6385946.3053320004</v>
      </c>
      <c r="L20" s="642">
        <v>503740.17660444003</v>
      </c>
      <c r="M20" s="662"/>
      <c r="N20" s="662"/>
      <c r="O20" s="662"/>
      <c r="P20" s="662"/>
      <c r="Q20" s="662"/>
      <c r="R20" s="662"/>
      <c r="S20" s="662"/>
      <c r="T20" s="662"/>
      <c r="U20" s="662"/>
      <c r="V20" s="662"/>
      <c r="W20" s="662"/>
    </row>
    <row r="21" spans="1:23">
      <c r="A21" s="454">
        <v>15</v>
      </c>
      <c r="B21" s="469" t="s">
        <v>446</v>
      </c>
      <c r="C21" s="640">
        <v>18408669.177469797</v>
      </c>
      <c r="D21" s="613">
        <v>17851521.752054799</v>
      </c>
      <c r="E21" s="613">
        <v>515266.24729999999</v>
      </c>
      <c r="F21" s="642">
        <v>41881.178115000002</v>
      </c>
      <c r="G21" s="642">
        <v>0</v>
      </c>
      <c r="H21" s="613">
        <v>89388.257324000006</v>
      </c>
      <c r="I21" s="642">
        <v>51987.256559000001</v>
      </c>
      <c r="J21" s="642">
        <v>22663.59</v>
      </c>
      <c r="K21" s="642">
        <v>14737.410765000001</v>
      </c>
      <c r="L21" s="642">
        <v>0</v>
      </c>
      <c r="M21" s="662"/>
      <c r="N21" s="662"/>
      <c r="O21" s="662"/>
      <c r="P21" s="662"/>
      <c r="Q21" s="662"/>
      <c r="R21" s="662"/>
      <c r="S21" s="662"/>
      <c r="T21" s="662"/>
      <c r="U21" s="662"/>
      <c r="V21" s="662"/>
      <c r="W21" s="662"/>
    </row>
    <row r="22" spans="1:23">
      <c r="A22" s="454">
        <v>16</v>
      </c>
      <c r="B22" s="469" t="s">
        <v>447</v>
      </c>
      <c r="C22" s="640">
        <v>1198113.8429159999</v>
      </c>
      <c r="D22" s="613">
        <v>1198113.8429159999</v>
      </c>
      <c r="E22" s="613">
        <v>0</v>
      </c>
      <c r="F22" s="642">
        <v>0</v>
      </c>
      <c r="G22" s="642">
        <v>0</v>
      </c>
      <c r="H22" s="613">
        <v>9515.2929239999994</v>
      </c>
      <c r="I22" s="642">
        <v>9515.2929239999994</v>
      </c>
      <c r="J22" s="642">
        <v>0</v>
      </c>
      <c r="K22" s="642">
        <v>0</v>
      </c>
      <c r="L22" s="642">
        <v>0</v>
      </c>
      <c r="M22" s="662"/>
      <c r="N22" s="662"/>
      <c r="O22" s="662"/>
      <c r="P22" s="662"/>
      <c r="Q22" s="662"/>
      <c r="R22" s="662"/>
      <c r="S22" s="662"/>
      <c r="T22" s="662"/>
      <c r="U22" s="662"/>
      <c r="V22" s="662"/>
      <c r="W22" s="662"/>
    </row>
    <row r="23" spans="1:23">
      <c r="A23" s="454">
        <v>17</v>
      </c>
      <c r="B23" s="469" t="s">
        <v>525</v>
      </c>
      <c r="C23" s="640">
        <v>1715500.041765</v>
      </c>
      <c r="D23" s="613">
        <v>1715500.041765</v>
      </c>
      <c r="E23" s="613">
        <v>0</v>
      </c>
      <c r="F23" s="642">
        <v>0</v>
      </c>
      <c r="G23" s="642">
        <v>0</v>
      </c>
      <c r="H23" s="613">
        <v>3889.09015</v>
      </c>
      <c r="I23" s="642">
        <v>3889.09015</v>
      </c>
      <c r="J23" s="642">
        <v>0</v>
      </c>
      <c r="K23" s="642">
        <v>0</v>
      </c>
      <c r="L23" s="642">
        <v>0</v>
      </c>
      <c r="M23" s="662"/>
      <c r="N23" s="662"/>
      <c r="O23" s="662"/>
      <c r="P23" s="662"/>
      <c r="Q23" s="662"/>
      <c r="R23" s="662"/>
      <c r="S23" s="662"/>
      <c r="T23" s="662"/>
      <c r="U23" s="662"/>
      <c r="V23" s="662"/>
      <c r="W23" s="662"/>
    </row>
    <row r="24" spans="1:23">
      <c r="A24" s="454">
        <v>18</v>
      </c>
      <c r="B24" s="469" t="s">
        <v>448</v>
      </c>
      <c r="C24" s="640">
        <v>3369423.7748640003</v>
      </c>
      <c r="D24" s="613">
        <v>2860156.8412640002</v>
      </c>
      <c r="E24" s="613">
        <v>509266.93359999999</v>
      </c>
      <c r="F24" s="642">
        <v>0</v>
      </c>
      <c r="G24" s="642">
        <v>0</v>
      </c>
      <c r="H24" s="613">
        <v>45512.703681999999</v>
      </c>
      <c r="I24" s="642">
        <v>18627.703681999999</v>
      </c>
      <c r="J24" s="642">
        <v>26885</v>
      </c>
      <c r="K24" s="642">
        <v>0</v>
      </c>
      <c r="L24" s="642">
        <v>0</v>
      </c>
      <c r="M24" s="662"/>
      <c r="N24" s="662"/>
      <c r="O24" s="662"/>
      <c r="P24" s="662"/>
      <c r="Q24" s="662"/>
      <c r="R24" s="662"/>
      <c r="S24" s="662"/>
      <c r="T24" s="662"/>
      <c r="U24" s="662"/>
      <c r="V24" s="662"/>
      <c r="W24" s="662"/>
    </row>
    <row r="25" spans="1:23">
      <c r="A25" s="454">
        <v>19</v>
      </c>
      <c r="B25" s="469" t="s">
        <v>449</v>
      </c>
      <c r="C25" s="640">
        <v>6985249.1102799997</v>
      </c>
      <c r="D25" s="613">
        <v>6985249.1102799997</v>
      </c>
      <c r="E25" s="613">
        <v>0</v>
      </c>
      <c r="F25" s="642">
        <v>0</v>
      </c>
      <c r="G25" s="642">
        <v>0</v>
      </c>
      <c r="H25" s="613">
        <v>7966.858005</v>
      </c>
      <c r="I25" s="642">
        <v>7966.858005</v>
      </c>
      <c r="J25" s="642">
        <v>0</v>
      </c>
      <c r="K25" s="642">
        <v>0</v>
      </c>
      <c r="L25" s="642">
        <v>0</v>
      </c>
      <c r="M25" s="662"/>
      <c r="N25" s="662"/>
      <c r="O25" s="662"/>
      <c r="P25" s="662"/>
      <c r="Q25" s="662"/>
      <c r="R25" s="662"/>
      <c r="S25" s="662"/>
      <c r="T25" s="662"/>
      <c r="U25" s="662"/>
      <c r="V25" s="662"/>
      <c r="W25" s="662"/>
    </row>
    <row r="26" spans="1:23">
      <c r="A26" s="454">
        <v>20</v>
      </c>
      <c r="B26" s="469" t="s">
        <v>524</v>
      </c>
      <c r="C26" s="640">
        <v>66296988.134472802</v>
      </c>
      <c r="D26" s="613">
        <v>65996941.994004801</v>
      </c>
      <c r="E26" s="613">
        <v>300046.14046800003</v>
      </c>
      <c r="F26" s="642">
        <v>0</v>
      </c>
      <c r="G26" s="642">
        <v>0</v>
      </c>
      <c r="H26" s="613">
        <v>129570.37966800001</v>
      </c>
      <c r="I26" s="642">
        <v>129295.169628</v>
      </c>
      <c r="J26" s="642">
        <v>275.21003999999999</v>
      </c>
      <c r="K26" s="642">
        <v>0</v>
      </c>
      <c r="L26" s="642">
        <v>0</v>
      </c>
      <c r="M26" s="662"/>
      <c r="N26" s="662"/>
      <c r="O26" s="662"/>
      <c r="P26" s="662"/>
      <c r="Q26" s="662"/>
      <c r="R26" s="662"/>
      <c r="S26" s="662"/>
      <c r="T26" s="662"/>
      <c r="U26" s="662"/>
      <c r="V26" s="662"/>
      <c r="W26" s="662"/>
    </row>
    <row r="27" spans="1:23">
      <c r="A27" s="454">
        <v>21</v>
      </c>
      <c r="B27" s="469" t="s">
        <v>450</v>
      </c>
      <c r="C27" s="640">
        <v>40192080.540180795</v>
      </c>
      <c r="D27" s="613">
        <v>39749631.435405798</v>
      </c>
      <c r="E27" s="613">
        <v>0</v>
      </c>
      <c r="F27" s="642">
        <v>442449.10477500001</v>
      </c>
      <c r="G27" s="642">
        <v>0</v>
      </c>
      <c r="H27" s="613">
        <v>238897.61933299998</v>
      </c>
      <c r="I27" s="642">
        <v>174748.42912799999</v>
      </c>
      <c r="J27" s="642">
        <v>0</v>
      </c>
      <c r="K27" s="642">
        <v>64149.190204999999</v>
      </c>
      <c r="L27" s="642">
        <v>0</v>
      </c>
      <c r="M27" s="662"/>
      <c r="N27" s="662"/>
      <c r="O27" s="662"/>
      <c r="P27" s="662"/>
      <c r="Q27" s="662"/>
      <c r="R27" s="662"/>
      <c r="S27" s="662"/>
      <c r="T27" s="662"/>
      <c r="U27" s="662"/>
      <c r="V27" s="662"/>
      <c r="W27" s="662"/>
    </row>
    <row r="28" spans="1:23">
      <c r="A28" s="454">
        <v>22</v>
      </c>
      <c r="B28" s="469" t="s">
        <v>451</v>
      </c>
      <c r="C28" s="640">
        <v>16980725.069688998</v>
      </c>
      <c r="D28" s="613">
        <v>16980725.069688998</v>
      </c>
      <c r="E28" s="613">
        <v>0</v>
      </c>
      <c r="F28" s="642">
        <v>0</v>
      </c>
      <c r="G28" s="642">
        <v>0</v>
      </c>
      <c r="H28" s="613">
        <v>76490.328794000001</v>
      </c>
      <c r="I28" s="642">
        <v>76490.328794000001</v>
      </c>
      <c r="J28" s="642">
        <v>0</v>
      </c>
      <c r="K28" s="642">
        <v>0</v>
      </c>
      <c r="L28" s="642">
        <v>0</v>
      </c>
      <c r="M28" s="662"/>
      <c r="N28" s="662"/>
      <c r="O28" s="662"/>
      <c r="P28" s="662"/>
      <c r="Q28" s="662"/>
      <c r="R28" s="662"/>
      <c r="S28" s="662"/>
      <c r="T28" s="662"/>
      <c r="U28" s="662"/>
      <c r="V28" s="662"/>
      <c r="W28" s="662"/>
    </row>
    <row r="29" spans="1:23">
      <c r="A29" s="454">
        <v>23</v>
      </c>
      <c r="B29" s="469" t="s">
        <v>452</v>
      </c>
      <c r="C29" s="640">
        <v>151930124.65355006</v>
      </c>
      <c r="D29" s="613">
        <v>142954972.71843001</v>
      </c>
      <c r="E29" s="613">
        <v>2147185.74419398</v>
      </c>
      <c r="F29" s="642">
        <v>6827966.1909260703</v>
      </c>
      <c r="G29" s="642">
        <v>0</v>
      </c>
      <c r="H29" s="613">
        <v>4844098.0466680005</v>
      </c>
      <c r="I29" s="642">
        <v>524108.35727400001</v>
      </c>
      <c r="J29" s="642">
        <v>103222.294352</v>
      </c>
      <c r="K29" s="642">
        <v>4216767.3950420003</v>
      </c>
      <c r="L29" s="642">
        <v>0</v>
      </c>
      <c r="M29" s="662"/>
      <c r="N29" s="662"/>
      <c r="O29" s="662"/>
      <c r="P29" s="662"/>
      <c r="Q29" s="662"/>
      <c r="R29" s="662"/>
      <c r="S29" s="662"/>
      <c r="T29" s="662"/>
      <c r="U29" s="662"/>
      <c r="V29" s="662"/>
      <c r="W29" s="662"/>
    </row>
    <row r="30" spans="1:23">
      <c r="A30" s="454">
        <v>24</v>
      </c>
      <c r="B30" s="469" t="s">
        <v>523</v>
      </c>
      <c r="C30" s="640">
        <v>24468328.267065201</v>
      </c>
      <c r="D30" s="613">
        <v>23549842.321208</v>
      </c>
      <c r="E30" s="613">
        <v>645102.61624919996</v>
      </c>
      <c r="F30" s="642">
        <v>273383.329608</v>
      </c>
      <c r="G30" s="642">
        <v>0</v>
      </c>
      <c r="H30" s="613">
        <v>208226.070121</v>
      </c>
      <c r="I30" s="642">
        <v>89718.992379000003</v>
      </c>
      <c r="J30" s="642">
        <v>25764.715629999999</v>
      </c>
      <c r="K30" s="642">
        <v>92742.362112000003</v>
      </c>
      <c r="L30" s="642">
        <v>0</v>
      </c>
      <c r="M30" s="662"/>
      <c r="N30" s="662"/>
      <c r="O30" s="662"/>
      <c r="P30" s="662"/>
      <c r="Q30" s="662"/>
      <c r="R30" s="662"/>
      <c r="S30" s="662"/>
      <c r="T30" s="662"/>
      <c r="U30" s="662"/>
      <c r="V30" s="662"/>
      <c r="W30" s="662"/>
    </row>
    <row r="31" spans="1:23">
      <c r="A31" s="454">
        <v>25</v>
      </c>
      <c r="B31" s="469" t="s">
        <v>453</v>
      </c>
      <c r="C31" s="640">
        <v>4444385.1590247005</v>
      </c>
      <c r="D31" s="613">
        <v>4374695.9444647003</v>
      </c>
      <c r="E31" s="613">
        <v>3708.3935000000001</v>
      </c>
      <c r="F31" s="642">
        <v>65980.821060000002</v>
      </c>
      <c r="G31" s="642">
        <v>0</v>
      </c>
      <c r="H31" s="613">
        <v>55217.979590000003</v>
      </c>
      <c r="I31" s="642">
        <v>31917.97364</v>
      </c>
      <c r="J31" s="642">
        <v>82.26</v>
      </c>
      <c r="K31" s="642">
        <v>23217.74595</v>
      </c>
      <c r="L31" s="642">
        <v>0</v>
      </c>
      <c r="M31" s="662"/>
      <c r="N31" s="662"/>
      <c r="O31" s="662"/>
      <c r="P31" s="662"/>
      <c r="Q31" s="662"/>
      <c r="R31" s="662"/>
      <c r="S31" s="662"/>
      <c r="T31" s="662"/>
      <c r="U31" s="662"/>
      <c r="V31" s="662"/>
      <c r="W31" s="662"/>
    </row>
    <row r="32" spans="1:23">
      <c r="A32" s="454">
        <v>26</v>
      </c>
      <c r="B32" s="469" t="s">
        <v>520</v>
      </c>
      <c r="C32" s="640">
        <v>59328301.008986555</v>
      </c>
      <c r="D32" s="613">
        <v>57031014.302509397</v>
      </c>
      <c r="E32" s="613">
        <v>1733862.34904421</v>
      </c>
      <c r="F32" s="642">
        <v>563424.35743295006</v>
      </c>
      <c r="G32" s="642">
        <v>0</v>
      </c>
      <c r="H32" s="613">
        <v>1136184.4600415637</v>
      </c>
      <c r="I32" s="642">
        <v>775054.98331956367</v>
      </c>
      <c r="J32" s="642">
        <v>143525.80692199999</v>
      </c>
      <c r="K32" s="642">
        <v>217603.6698</v>
      </c>
      <c r="L32" s="642">
        <v>0</v>
      </c>
      <c r="M32" s="662"/>
      <c r="N32" s="662"/>
      <c r="O32" s="662"/>
      <c r="P32" s="662"/>
      <c r="Q32" s="662"/>
      <c r="R32" s="662"/>
      <c r="S32" s="662"/>
      <c r="T32" s="662"/>
      <c r="U32" s="662"/>
      <c r="V32" s="662"/>
      <c r="W32" s="662"/>
    </row>
    <row r="33" spans="1:23">
      <c r="A33" s="454">
        <v>27</v>
      </c>
      <c r="B33" s="510" t="s">
        <v>64</v>
      </c>
      <c r="C33" s="643">
        <v>1325794488.75</v>
      </c>
      <c r="D33" s="615">
        <v>1260268669.4633081</v>
      </c>
      <c r="E33" s="615">
        <v>25991936.485166121</v>
      </c>
      <c r="F33" s="644">
        <v>39030142.624921195</v>
      </c>
      <c r="G33" s="644">
        <v>503740.17660444003</v>
      </c>
      <c r="H33" s="615">
        <v>29648556.060000006</v>
      </c>
      <c r="I33" s="644">
        <v>4984111.2197285639</v>
      </c>
      <c r="J33" s="644">
        <v>1115672.6077339998</v>
      </c>
      <c r="K33" s="644">
        <v>23045032.055932999</v>
      </c>
      <c r="L33" s="644">
        <v>503740.17660444003</v>
      </c>
      <c r="M33" s="662"/>
      <c r="N33" s="662"/>
      <c r="O33" s="662"/>
      <c r="P33" s="662"/>
      <c r="Q33" s="662"/>
      <c r="R33" s="662"/>
      <c r="S33" s="662"/>
      <c r="T33" s="662"/>
      <c r="U33" s="662"/>
      <c r="V33" s="662"/>
      <c r="W33" s="662"/>
    </row>
    <row r="35" spans="1:23">
      <c r="B35" s="509"/>
      <c r="C35" s="509"/>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8"/>
  <sheetViews>
    <sheetView showGridLines="0" zoomScaleNormal="100" workbookViewId="0">
      <selection activeCell="C13" sqref="C13:K18"/>
    </sheetView>
  </sheetViews>
  <sheetFormatPr defaultColWidth="8.7109375" defaultRowHeight="12"/>
  <cols>
    <col min="1" max="1" width="11.85546875" style="511" bestFit="1" customWidth="1"/>
    <col min="2" max="2" width="68.7109375" style="511" customWidth="1"/>
    <col min="3" max="11" width="28.28515625" style="511" customWidth="1"/>
    <col min="12" max="16384" width="8.7109375" style="511"/>
  </cols>
  <sheetData>
    <row r="1" spans="1:11" s="465" customFormat="1" ht="15">
      <c r="A1" s="369" t="s">
        <v>30</v>
      </c>
      <c r="B1" s="452" t="str">
        <f>'Info '!C2</f>
        <v>JSC ProCredit Bank</v>
      </c>
    </row>
    <row r="2" spans="1:11" s="465" customFormat="1" ht="15">
      <c r="A2" s="369" t="s">
        <v>31</v>
      </c>
      <c r="B2" s="451">
        <f>'1. key ratios '!B2</f>
        <v>45473</v>
      </c>
    </row>
    <row r="3" spans="1:11" s="465" customFormat="1" ht="15">
      <c r="A3" s="370" t="s">
        <v>503</v>
      </c>
    </row>
    <row r="4" spans="1:11">
      <c r="C4" s="514" t="s">
        <v>697</v>
      </c>
      <c r="D4" s="514" t="s">
        <v>696</v>
      </c>
      <c r="E4" s="514" t="s">
        <v>695</v>
      </c>
      <c r="F4" s="514" t="s">
        <v>694</v>
      </c>
      <c r="G4" s="514" t="s">
        <v>693</v>
      </c>
      <c r="H4" s="514" t="s">
        <v>692</v>
      </c>
      <c r="I4" s="514" t="s">
        <v>691</v>
      </c>
      <c r="J4" s="514" t="s">
        <v>690</v>
      </c>
      <c r="K4" s="514" t="s">
        <v>689</v>
      </c>
    </row>
    <row r="5" spans="1:11" ht="104.1" customHeight="1">
      <c r="A5" s="778" t="s">
        <v>688</v>
      </c>
      <c r="B5" s="779"/>
      <c r="C5" s="513" t="s">
        <v>504</v>
      </c>
      <c r="D5" s="513" t="s">
        <v>505</v>
      </c>
      <c r="E5" s="513" t="s">
        <v>506</v>
      </c>
      <c r="F5" s="513" t="s">
        <v>507</v>
      </c>
      <c r="G5" s="513" t="s">
        <v>508</v>
      </c>
      <c r="H5" s="513" t="s">
        <v>509</v>
      </c>
      <c r="I5" s="513" t="s">
        <v>510</v>
      </c>
      <c r="J5" s="513" t="s">
        <v>511</v>
      </c>
      <c r="K5" s="513" t="s">
        <v>512</v>
      </c>
    </row>
    <row r="6" spans="1:11" ht="15">
      <c r="A6" s="454">
        <v>1</v>
      </c>
      <c r="B6" s="454" t="s">
        <v>472</v>
      </c>
      <c r="C6" s="613">
        <v>9600898.2174999993</v>
      </c>
      <c r="D6" s="613">
        <v>25256866.23</v>
      </c>
      <c r="E6" s="613">
        <v>48593320.870499998</v>
      </c>
      <c r="F6" s="613">
        <v>0</v>
      </c>
      <c r="G6" s="613">
        <v>1112559670.9538</v>
      </c>
      <c r="H6" s="613">
        <v>0</v>
      </c>
      <c r="I6" s="613">
        <v>58350954.858099997</v>
      </c>
      <c r="J6" s="613">
        <v>56008985.616400003</v>
      </c>
      <c r="K6" s="613">
        <v>15423791.997303857</v>
      </c>
    </row>
    <row r="7" spans="1:11" ht="15">
      <c r="A7" s="454">
        <v>2</v>
      </c>
      <c r="B7" s="454" t="s">
        <v>513</v>
      </c>
      <c r="C7" s="613"/>
      <c r="D7" s="613"/>
      <c r="E7" s="613"/>
      <c r="F7" s="613"/>
      <c r="G7" s="613"/>
      <c r="H7" s="613"/>
      <c r="I7" s="613"/>
      <c r="J7" s="613"/>
      <c r="K7" s="613"/>
    </row>
    <row r="8" spans="1:11" ht="15">
      <c r="A8" s="454">
        <v>3</v>
      </c>
      <c r="B8" s="454" t="s">
        <v>480</v>
      </c>
      <c r="C8" s="613">
        <v>2961278.5530999997</v>
      </c>
      <c r="D8" s="613">
        <v>0</v>
      </c>
      <c r="E8" s="613">
        <v>0</v>
      </c>
      <c r="F8" s="613">
        <v>23083979.285799999</v>
      </c>
      <c r="G8" s="613">
        <v>46284294.058700003</v>
      </c>
      <c r="H8" s="613">
        <v>0</v>
      </c>
      <c r="I8" s="613">
        <v>7986265.4976000004</v>
      </c>
      <c r="J8" s="613">
        <v>31896183.748999998</v>
      </c>
      <c r="K8" s="613">
        <v>52460215.58130002</v>
      </c>
    </row>
    <row r="9" spans="1:11" ht="15">
      <c r="A9" s="454">
        <v>4</v>
      </c>
      <c r="B9" s="474" t="s">
        <v>514</v>
      </c>
      <c r="C9" s="645">
        <v>0</v>
      </c>
      <c r="D9" s="645">
        <v>0</v>
      </c>
      <c r="E9" s="645">
        <v>5442296.3536999999</v>
      </c>
      <c r="F9" s="645">
        <v>0</v>
      </c>
      <c r="G9" s="645">
        <v>22970760.633099999</v>
      </c>
      <c r="H9" s="645">
        <v>0</v>
      </c>
      <c r="I9" s="645">
        <v>5854548.2542000003</v>
      </c>
      <c r="J9" s="645">
        <v>4344764.0504000001</v>
      </c>
      <c r="K9" s="645">
        <v>921513.51012568921</v>
      </c>
    </row>
    <row r="10" spans="1:11" ht="15">
      <c r="A10" s="454">
        <v>5</v>
      </c>
      <c r="B10" s="474" t="s">
        <v>515</v>
      </c>
      <c r="C10" s="645"/>
      <c r="D10" s="645"/>
      <c r="E10" s="645"/>
      <c r="F10" s="645"/>
      <c r="G10" s="645"/>
      <c r="H10" s="645"/>
      <c r="I10" s="645"/>
      <c r="J10" s="645"/>
      <c r="K10" s="645"/>
    </row>
    <row r="11" spans="1:11" ht="15">
      <c r="A11" s="454">
        <v>6</v>
      </c>
      <c r="B11" s="474" t="s">
        <v>516</v>
      </c>
      <c r="C11" s="645"/>
      <c r="D11" s="645"/>
      <c r="E11" s="645"/>
      <c r="F11" s="645"/>
      <c r="G11" s="645"/>
      <c r="H11" s="645"/>
      <c r="I11" s="645"/>
      <c r="J11" s="645"/>
      <c r="K11" s="645"/>
    </row>
    <row r="13" spans="1:11" ht="15.75">
      <c r="B13" s="512"/>
      <c r="C13" s="666"/>
      <c r="D13" s="666"/>
      <c r="E13" s="666"/>
      <c r="F13" s="666"/>
      <c r="G13" s="666"/>
      <c r="H13" s="666"/>
      <c r="I13" s="666"/>
      <c r="J13" s="666"/>
      <c r="K13" s="666"/>
    </row>
    <row r="14" spans="1:11">
      <c r="C14" s="666"/>
      <c r="D14" s="666"/>
      <c r="E14" s="666"/>
      <c r="F14" s="666"/>
      <c r="G14" s="666"/>
      <c r="H14" s="666"/>
      <c r="I14" s="666"/>
      <c r="J14" s="666"/>
      <c r="K14" s="666"/>
    </row>
    <row r="15" spans="1:11">
      <c r="C15" s="666"/>
      <c r="D15" s="666"/>
      <c r="E15" s="666"/>
      <c r="F15" s="666"/>
      <c r="G15" s="666"/>
      <c r="H15" s="666"/>
      <c r="I15" s="666"/>
      <c r="J15" s="666"/>
      <c r="K15" s="666"/>
    </row>
    <row r="16" spans="1:11">
      <c r="C16" s="666"/>
      <c r="D16" s="666"/>
      <c r="E16" s="666"/>
      <c r="F16" s="666"/>
      <c r="G16" s="666"/>
      <c r="H16" s="666"/>
      <c r="I16" s="666"/>
      <c r="J16" s="666"/>
      <c r="K16" s="666"/>
    </row>
    <row r="17" spans="3:11">
      <c r="C17" s="666"/>
      <c r="D17" s="666"/>
      <c r="E17" s="666"/>
      <c r="F17" s="666"/>
      <c r="G17" s="666"/>
      <c r="H17" s="666"/>
      <c r="I17" s="666"/>
      <c r="J17" s="666"/>
      <c r="K17" s="666"/>
    </row>
    <row r="18" spans="3:11">
      <c r="C18" s="666"/>
      <c r="D18" s="666"/>
      <c r="E18" s="666"/>
      <c r="F18" s="666"/>
      <c r="G18" s="666"/>
      <c r="H18" s="666"/>
      <c r="I18" s="666"/>
      <c r="J18" s="666"/>
      <c r="K18" s="666"/>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37"/>
  <sheetViews>
    <sheetView showGridLines="0" topLeftCell="H2" zoomScaleNormal="100" workbookViewId="0">
      <selection activeCell="H29" sqref="H29"/>
    </sheetView>
  </sheetViews>
  <sheetFormatPr defaultColWidth="8.7109375" defaultRowHeight="15"/>
  <cols>
    <col min="1" max="1" width="10" style="515" bestFit="1" customWidth="1"/>
    <col min="2" max="2" width="71.7109375" style="515" customWidth="1"/>
    <col min="3" max="3" width="12.85546875" style="515" bestFit="1" customWidth="1"/>
    <col min="4" max="7" width="15.5703125" style="515" customWidth="1"/>
    <col min="8" max="8" width="12.85546875" style="515" bestFit="1" customWidth="1"/>
    <col min="9" max="12" width="17.28515625" style="515" customWidth="1"/>
    <col min="13" max="13" width="11.140625" style="515" bestFit="1" customWidth="1"/>
    <col min="14" max="17" width="16.140625" style="515" customWidth="1"/>
    <col min="18" max="18" width="12.42578125" style="515" bestFit="1" customWidth="1"/>
    <col min="19" max="19" width="47" style="515" bestFit="1" customWidth="1"/>
    <col min="20" max="20" width="43.5703125" style="515" bestFit="1" customWidth="1"/>
    <col min="21" max="21" width="46" style="515" bestFit="1" customWidth="1"/>
    <col min="22" max="22" width="43.5703125" style="515" bestFit="1" customWidth="1"/>
    <col min="23" max="16384" width="8.7109375" style="515"/>
  </cols>
  <sheetData>
    <row r="1" spans="1:22" ht="16.5">
      <c r="A1" s="369" t="s">
        <v>30</v>
      </c>
      <c r="B1" s="452" t="str">
        <f>'Info '!C2</f>
        <v>JSC ProCredit Bank</v>
      </c>
    </row>
    <row r="2" spans="1:22" ht="16.5">
      <c r="A2" s="369" t="s">
        <v>31</v>
      </c>
      <c r="B2" s="451">
        <f>'1. key ratios '!B2</f>
        <v>45473</v>
      </c>
    </row>
    <row r="3" spans="1:22" ht="16.5">
      <c r="A3" s="370" t="s">
        <v>531</v>
      </c>
      <c r="B3" s="465"/>
    </row>
    <row r="4" spans="1:22" ht="16.5">
      <c r="A4" s="370"/>
      <c r="B4" s="465"/>
    </row>
    <row r="5" spans="1:22" ht="24" customHeight="1">
      <c r="A5" s="780" t="s">
        <v>532</v>
      </c>
      <c r="B5" s="781"/>
      <c r="C5" s="785" t="s">
        <v>698</v>
      </c>
      <c r="D5" s="785"/>
      <c r="E5" s="785"/>
      <c r="F5" s="785"/>
      <c r="G5" s="785"/>
      <c r="H5" s="785" t="s">
        <v>550</v>
      </c>
      <c r="I5" s="785"/>
      <c r="J5" s="785"/>
      <c r="K5" s="785"/>
      <c r="L5" s="785"/>
      <c r="M5" s="785" t="s">
        <v>662</v>
      </c>
      <c r="N5" s="785"/>
      <c r="O5" s="785"/>
      <c r="P5" s="785"/>
      <c r="Q5" s="785"/>
      <c r="R5" s="784" t="s">
        <v>533</v>
      </c>
      <c r="S5" s="784" t="s">
        <v>547</v>
      </c>
      <c r="T5" s="784" t="s">
        <v>548</v>
      </c>
      <c r="U5" s="784" t="s">
        <v>707</v>
      </c>
      <c r="V5" s="784" t="s">
        <v>708</v>
      </c>
    </row>
    <row r="6" spans="1:22" ht="36" customHeight="1">
      <c r="A6" s="782"/>
      <c r="B6" s="783"/>
      <c r="C6" s="524"/>
      <c r="D6" s="463" t="s">
        <v>683</v>
      </c>
      <c r="E6" s="463" t="s">
        <v>682</v>
      </c>
      <c r="F6" s="463" t="s">
        <v>681</v>
      </c>
      <c r="G6" s="463" t="s">
        <v>680</v>
      </c>
      <c r="H6" s="524"/>
      <c r="I6" s="463" t="s">
        <v>683</v>
      </c>
      <c r="J6" s="463" t="s">
        <v>682</v>
      </c>
      <c r="K6" s="463" t="s">
        <v>681</v>
      </c>
      <c r="L6" s="463" t="s">
        <v>680</v>
      </c>
      <c r="M6" s="524"/>
      <c r="N6" s="463" t="s">
        <v>683</v>
      </c>
      <c r="O6" s="463" t="s">
        <v>682</v>
      </c>
      <c r="P6" s="463" t="s">
        <v>681</v>
      </c>
      <c r="Q6" s="463" t="s">
        <v>680</v>
      </c>
      <c r="R6" s="784"/>
      <c r="S6" s="784"/>
      <c r="T6" s="784"/>
      <c r="U6" s="784"/>
      <c r="V6" s="784"/>
    </row>
    <row r="7" spans="1:22">
      <c r="A7" s="519">
        <v>1</v>
      </c>
      <c r="B7" s="523" t="s">
        <v>541</v>
      </c>
      <c r="C7" s="645">
        <v>2564949.9824999999</v>
      </c>
      <c r="D7" s="645">
        <v>2504950.5625</v>
      </c>
      <c r="E7" s="645">
        <v>0</v>
      </c>
      <c r="F7" s="645">
        <v>59999.42</v>
      </c>
      <c r="G7" s="645"/>
      <c r="H7" s="645">
        <v>2558452.2241999996</v>
      </c>
      <c r="I7" s="645">
        <v>2496317.0941999997</v>
      </c>
      <c r="J7" s="645">
        <v>0</v>
      </c>
      <c r="K7" s="645">
        <v>62135.13</v>
      </c>
      <c r="L7" s="645"/>
      <c r="M7" s="645">
        <v>56348.518500000006</v>
      </c>
      <c r="N7" s="645">
        <v>40453.618500000004</v>
      </c>
      <c r="O7" s="645">
        <v>0</v>
      </c>
      <c r="P7" s="645">
        <v>15894.9</v>
      </c>
      <c r="Q7" s="645"/>
      <c r="R7" s="645">
        <v>60</v>
      </c>
      <c r="S7" s="650">
        <v>0.1066</v>
      </c>
      <c r="T7" s="650">
        <v>0.1168</v>
      </c>
      <c r="U7" s="650">
        <v>0.108</v>
      </c>
      <c r="V7" s="645">
        <v>52.3431</v>
      </c>
    </row>
    <row r="8" spans="1:22">
      <c r="A8" s="519">
        <v>2</v>
      </c>
      <c r="B8" s="522" t="s">
        <v>540</v>
      </c>
      <c r="C8" s="645">
        <v>7342340.0424999995</v>
      </c>
      <c r="D8" s="645">
        <v>7139023.3378999997</v>
      </c>
      <c r="E8" s="645">
        <v>105036.6946</v>
      </c>
      <c r="F8" s="645">
        <v>98280.01</v>
      </c>
      <c r="G8" s="645"/>
      <c r="H8" s="645">
        <v>7325372.2653000001</v>
      </c>
      <c r="I8" s="645">
        <v>7115560.0773</v>
      </c>
      <c r="J8" s="645">
        <v>105574.27799999999</v>
      </c>
      <c r="K8" s="645">
        <v>104237.91</v>
      </c>
      <c r="L8" s="645"/>
      <c r="M8" s="645">
        <v>225765.67930000002</v>
      </c>
      <c r="N8" s="645">
        <v>154652.02420000001</v>
      </c>
      <c r="O8" s="645">
        <v>2872.9650999999999</v>
      </c>
      <c r="P8" s="645">
        <v>68240.69</v>
      </c>
      <c r="Q8" s="645"/>
      <c r="R8" s="645">
        <v>304</v>
      </c>
      <c r="S8" s="650">
        <v>0.13059999999999999</v>
      </c>
      <c r="T8" s="650">
        <v>0.1585</v>
      </c>
      <c r="U8" s="650">
        <v>0.11899999999999999</v>
      </c>
      <c r="V8" s="645">
        <v>36.515799999999999</v>
      </c>
    </row>
    <row r="9" spans="1:22">
      <c r="A9" s="519">
        <v>3</v>
      </c>
      <c r="B9" s="522" t="s">
        <v>539</v>
      </c>
      <c r="C9" s="645">
        <v>0</v>
      </c>
      <c r="D9" s="645">
        <v>0</v>
      </c>
      <c r="E9" s="645">
        <v>0</v>
      </c>
      <c r="F9" s="645">
        <v>0</v>
      </c>
      <c r="G9" s="645"/>
      <c r="H9" s="645">
        <v>0</v>
      </c>
      <c r="I9" s="645">
        <v>0</v>
      </c>
      <c r="J9" s="645">
        <v>0</v>
      </c>
      <c r="K9" s="645">
        <v>0</v>
      </c>
      <c r="L9" s="645"/>
      <c r="M9" s="645">
        <v>0</v>
      </c>
      <c r="N9" s="645">
        <v>0</v>
      </c>
      <c r="O9" s="645">
        <v>0</v>
      </c>
      <c r="P9" s="645">
        <v>0</v>
      </c>
      <c r="Q9" s="645"/>
      <c r="R9" s="645">
        <v>0</v>
      </c>
      <c r="S9" s="650">
        <v>0</v>
      </c>
      <c r="T9" s="650">
        <v>0</v>
      </c>
      <c r="U9" s="650">
        <v>0</v>
      </c>
      <c r="V9" s="645">
        <v>0</v>
      </c>
    </row>
    <row r="10" spans="1:22">
      <c r="A10" s="519">
        <v>4</v>
      </c>
      <c r="B10" s="522" t="s">
        <v>538</v>
      </c>
      <c r="C10" s="645">
        <v>0</v>
      </c>
      <c r="D10" s="645">
        <v>0</v>
      </c>
      <c r="E10" s="645">
        <v>0</v>
      </c>
      <c r="F10" s="645">
        <v>0</v>
      </c>
      <c r="G10" s="645"/>
      <c r="H10" s="645">
        <v>0</v>
      </c>
      <c r="I10" s="645">
        <v>0</v>
      </c>
      <c r="J10" s="645">
        <v>0</v>
      </c>
      <c r="K10" s="645">
        <v>0</v>
      </c>
      <c r="L10" s="645"/>
      <c r="M10" s="645">
        <v>0</v>
      </c>
      <c r="N10" s="645">
        <v>0</v>
      </c>
      <c r="O10" s="645">
        <v>0</v>
      </c>
      <c r="P10" s="645">
        <v>0</v>
      </c>
      <c r="Q10" s="645"/>
      <c r="R10" s="645">
        <v>0</v>
      </c>
      <c r="S10" s="650">
        <v>0</v>
      </c>
      <c r="T10" s="650">
        <v>0</v>
      </c>
      <c r="U10" s="650">
        <v>0</v>
      </c>
      <c r="V10" s="645">
        <v>0</v>
      </c>
    </row>
    <row r="11" spans="1:22">
      <c r="A11" s="519">
        <v>5</v>
      </c>
      <c r="B11" s="522" t="s">
        <v>537</v>
      </c>
      <c r="C11" s="645">
        <v>914671.96</v>
      </c>
      <c r="D11" s="645">
        <v>897418.96</v>
      </c>
      <c r="E11" s="645">
        <v>425</v>
      </c>
      <c r="F11" s="645">
        <v>16828</v>
      </c>
      <c r="G11" s="645"/>
      <c r="H11" s="645">
        <v>918745.37</v>
      </c>
      <c r="I11" s="645">
        <v>899289</v>
      </c>
      <c r="J11" s="645">
        <v>484.46</v>
      </c>
      <c r="K11" s="645">
        <v>18971.91</v>
      </c>
      <c r="L11" s="645"/>
      <c r="M11" s="645">
        <v>66409.61</v>
      </c>
      <c r="N11" s="645">
        <v>55567.62</v>
      </c>
      <c r="O11" s="645">
        <v>24.48</v>
      </c>
      <c r="P11" s="645">
        <v>10817.51</v>
      </c>
      <c r="Q11" s="645"/>
      <c r="R11" s="645">
        <v>367</v>
      </c>
      <c r="S11" s="650">
        <v>0.13239999999999999</v>
      </c>
      <c r="T11" s="650">
        <v>0.13370000000000001</v>
      </c>
      <c r="U11" s="650">
        <v>0.1338</v>
      </c>
      <c r="V11" s="645">
        <v>157.20769999999999</v>
      </c>
    </row>
    <row r="12" spans="1:22">
      <c r="A12" s="519">
        <v>6</v>
      </c>
      <c r="B12" s="522" t="s">
        <v>536</v>
      </c>
      <c r="C12" s="645">
        <v>0</v>
      </c>
      <c r="D12" s="645">
        <v>0</v>
      </c>
      <c r="E12" s="645">
        <v>0</v>
      </c>
      <c r="F12" s="645">
        <v>0</v>
      </c>
      <c r="G12" s="645"/>
      <c r="H12" s="645">
        <v>0</v>
      </c>
      <c r="I12" s="645">
        <v>0</v>
      </c>
      <c r="J12" s="645">
        <v>0</v>
      </c>
      <c r="K12" s="645">
        <v>0</v>
      </c>
      <c r="L12" s="645"/>
      <c r="M12" s="645">
        <v>0</v>
      </c>
      <c r="N12" s="645">
        <v>0</v>
      </c>
      <c r="O12" s="645">
        <v>0</v>
      </c>
      <c r="P12" s="645">
        <v>0</v>
      </c>
      <c r="Q12" s="645"/>
      <c r="R12" s="645">
        <v>0</v>
      </c>
      <c r="S12" s="650">
        <v>0</v>
      </c>
      <c r="T12" s="650">
        <v>0</v>
      </c>
      <c r="U12" s="650">
        <v>0</v>
      </c>
      <c r="V12" s="645">
        <v>0</v>
      </c>
    </row>
    <row r="13" spans="1:22">
      <c r="A13" s="519">
        <v>7</v>
      </c>
      <c r="B13" s="522" t="s">
        <v>535</v>
      </c>
      <c r="C13" s="645">
        <v>100285342.8425</v>
      </c>
      <c r="D13" s="645">
        <v>96170293.562600002</v>
      </c>
      <c r="E13" s="645">
        <v>3664461.0986000001</v>
      </c>
      <c r="F13" s="645">
        <v>450588.18129999994</v>
      </c>
      <c r="G13" s="645"/>
      <c r="H13" s="645">
        <v>100526325.04180001</v>
      </c>
      <c r="I13" s="645">
        <v>96333872.124300003</v>
      </c>
      <c r="J13" s="645">
        <v>3732646.9801000003</v>
      </c>
      <c r="K13" s="645">
        <v>459805.93740000005</v>
      </c>
      <c r="L13" s="645"/>
      <c r="M13" s="645">
        <v>1540694.1836999999</v>
      </c>
      <c r="N13" s="645">
        <v>1130313.4286</v>
      </c>
      <c r="O13" s="645">
        <v>242199.21529999998</v>
      </c>
      <c r="P13" s="645">
        <v>168181.5398</v>
      </c>
      <c r="Q13" s="645"/>
      <c r="R13" s="645">
        <v>659</v>
      </c>
      <c r="S13" s="650">
        <v>7.8299999999999995E-2</v>
      </c>
      <c r="T13" s="650">
        <v>9.5600000000000004E-2</v>
      </c>
      <c r="U13" s="650">
        <v>6.6400000000000001E-2</v>
      </c>
      <c r="V13" s="645">
        <v>104.54259999999999</v>
      </c>
    </row>
    <row r="14" spans="1:22">
      <c r="A14" s="517">
        <v>7.1</v>
      </c>
      <c r="B14" s="516" t="s">
        <v>544</v>
      </c>
      <c r="C14" s="645">
        <v>87278331.859799981</v>
      </c>
      <c r="D14" s="645">
        <v>83191819.605999976</v>
      </c>
      <c r="E14" s="645">
        <v>3650680.2385999998</v>
      </c>
      <c r="F14" s="645">
        <v>435832.01519999997</v>
      </c>
      <c r="G14" s="645"/>
      <c r="H14" s="645">
        <v>87478376.757600009</v>
      </c>
      <c r="I14" s="645">
        <v>83314516.3169</v>
      </c>
      <c r="J14" s="645">
        <v>3718815.5194999999</v>
      </c>
      <c r="K14" s="645">
        <v>445044.92119999998</v>
      </c>
      <c r="L14" s="645"/>
      <c r="M14" s="645">
        <v>1386376.6168</v>
      </c>
      <c r="N14" s="645">
        <v>981351.41440000001</v>
      </c>
      <c r="O14" s="645">
        <v>242037.87529999999</v>
      </c>
      <c r="P14" s="645">
        <v>162987.32709999999</v>
      </c>
      <c r="Q14" s="645"/>
      <c r="R14" s="645">
        <v>571</v>
      </c>
      <c r="S14" s="650">
        <v>8.6900000000000005E-2</v>
      </c>
      <c r="T14" s="650">
        <v>0.105</v>
      </c>
      <c r="U14" s="650">
        <v>6.6299999999999998E-2</v>
      </c>
      <c r="V14" s="645">
        <v>103.4944</v>
      </c>
    </row>
    <row r="15" spans="1:22">
      <c r="A15" s="517">
        <v>7.2</v>
      </c>
      <c r="B15" s="516" t="s">
        <v>546</v>
      </c>
      <c r="C15" s="645">
        <v>10207449.026000014</v>
      </c>
      <c r="D15" s="645">
        <v>10195140.946000014</v>
      </c>
      <c r="E15" s="645">
        <v>12308.08</v>
      </c>
      <c r="F15" s="645">
        <v>0</v>
      </c>
      <c r="G15" s="645"/>
      <c r="H15" s="645">
        <v>10242476.286700001</v>
      </c>
      <c r="I15" s="645">
        <v>10230122.186700001</v>
      </c>
      <c r="J15" s="645">
        <v>12354.1</v>
      </c>
      <c r="K15" s="645">
        <v>0</v>
      </c>
      <c r="L15" s="645"/>
      <c r="M15" s="645">
        <v>109587.1427</v>
      </c>
      <c r="N15" s="645">
        <v>109433.12269999999</v>
      </c>
      <c r="O15" s="645">
        <v>154.02000000000001</v>
      </c>
      <c r="P15" s="645">
        <v>0</v>
      </c>
      <c r="Q15" s="645"/>
      <c r="R15" s="645">
        <v>61</v>
      </c>
      <c r="S15" s="650">
        <v>6.7599999999999993E-2</v>
      </c>
      <c r="T15" s="650">
        <v>8.3900000000000002E-2</v>
      </c>
      <c r="U15" s="650">
        <v>6.9900000000000004E-2</v>
      </c>
      <c r="V15" s="645">
        <v>114.02679999999999</v>
      </c>
    </row>
    <row r="16" spans="1:22">
      <c r="A16" s="517">
        <v>7.3</v>
      </c>
      <c r="B16" s="516" t="s">
        <v>543</v>
      </c>
      <c r="C16" s="645">
        <v>2799561.9566999995</v>
      </c>
      <c r="D16" s="645">
        <v>2783333.0105999997</v>
      </c>
      <c r="E16" s="645">
        <v>1472.78</v>
      </c>
      <c r="F16" s="645">
        <v>14756.1661</v>
      </c>
      <c r="G16" s="645"/>
      <c r="H16" s="645">
        <v>2805471.9974999996</v>
      </c>
      <c r="I16" s="645">
        <v>2789233.6206999999</v>
      </c>
      <c r="J16" s="645">
        <v>1477.3606</v>
      </c>
      <c r="K16" s="645">
        <v>14761.0162</v>
      </c>
      <c r="L16" s="645"/>
      <c r="M16" s="645">
        <v>44730.424199999994</v>
      </c>
      <c r="N16" s="645">
        <v>39528.891499999998</v>
      </c>
      <c r="O16" s="645">
        <v>7.32</v>
      </c>
      <c r="P16" s="645">
        <v>5194.2127</v>
      </c>
      <c r="Q16" s="645"/>
      <c r="R16" s="645">
        <v>27</v>
      </c>
      <c r="S16" s="650">
        <v>0</v>
      </c>
      <c r="T16" s="650">
        <v>0</v>
      </c>
      <c r="U16" s="650">
        <v>5.5399999999999998E-2</v>
      </c>
      <c r="V16" s="645">
        <v>102.51860000000001</v>
      </c>
    </row>
    <row r="17" spans="1:22">
      <c r="A17" s="519">
        <v>8</v>
      </c>
      <c r="B17" s="522" t="s">
        <v>542</v>
      </c>
      <c r="C17" s="645">
        <v>0</v>
      </c>
      <c r="D17" s="645">
        <v>0</v>
      </c>
      <c r="E17" s="645">
        <v>0</v>
      </c>
      <c r="F17" s="645">
        <v>0</v>
      </c>
      <c r="G17" s="645"/>
      <c r="H17" s="645">
        <v>0</v>
      </c>
      <c r="I17" s="645">
        <v>0</v>
      </c>
      <c r="J17" s="645">
        <v>0</v>
      </c>
      <c r="K17" s="645">
        <v>0</v>
      </c>
      <c r="L17" s="645"/>
      <c r="M17" s="645">
        <v>0</v>
      </c>
      <c r="N17" s="645">
        <v>0</v>
      </c>
      <c r="O17" s="645">
        <v>0</v>
      </c>
      <c r="P17" s="645">
        <v>0</v>
      </c>
      <c r="Q17" s="645"/>
      <c r="R17" s="645">
        <v>0</v>
      </c>
      <c r="S17" s="650">
        <v>0</v>
      </c>
      <c r="T17" s="650">
        <v>0</v>
      </c>
      <c r="U17" s="650">
        <v>0</v>
      </c>
      <c r="V17" s="645">
        <v>0</v>
      </c>
    </row>
    <row r="18" spans="1:22">
      <c r="A18" s="521">
        <v>9</v>
      </c>
      <c r="B18" s="520" t="s">
        <v>534</v>
      </c>
      <c r="C18" s="646">
        <v>0</v>
      </c>
      <c r="D18" s="646">
        <v>0</v>
      </c>
      <c r="E18" s="646">
        <v>0</v>
      </c>
      <c r="F18" s="646">
        <v>0</v>
      </c>
      <c r="G18" s="646"/>
      <c r="H18" s="646">
        <v>0</v>
      </c>
      <c r="I18" s="646">
        <v>0</v>
      </c>
      <c r="J18" s="646">
        <v>0</v>
      </c>
      <c r="K18" s="646">
        <v>0</v>
      </c>
      <c r="L18" s="646"/>
      <c r="M18" s="646">
        <v>0</v>
      </c>
      <c r="N18" s="646">
        <v>0</v>
      </c>
      <c r="O18" s="646">
        <v>0</v>
      </c>
      <c r="P18" s="646">
        <v>0</v>
      </c>
      <c r="Q18" s="646"/>
      <c r="R18" s="646">
        <v>0</v>
      </c>
      <c r="S18" s="651">
        <v>0</v>
      </c>
      <c r="T18" s="651">
        <v>0</v>
      </c>
      <c r="U18" s="651">
        <v>0</v>
      </c>
      <c r="V18" s="646">
        <v>0</v>
      </c>
    </row>
    <row r="19" spans="1:22" s="649" customFormat="1">
      <c r="A19" s="647">
        <v>10</v>
      </c>
      <c r="B19" s="518" t="s">
        <v>545</v>
      </c>
      <c r="C19" s="648">
        <v>111107304.8275</v>
      </c>
      <c r="D19" s="648">
        <v>106711686.42300001</v>
      </c>
      <c r="E19" s="648">
        <v>3769922.7932000002</v>
      </c>
      <c r="F19" s="648">
        <v>625695.61129999999</v>
      </c>
      <c r="G19" s="648">
        <v>0</v>
      </c>
      <c r="H19" s="648">
        <v>111328894.90130001</v>
      </c>
      <c r="I19" s="648">
        <v>106845038.2958</v>
      </c>
      <c r="J19" s="648">
        <v>3838705.7181000002</v>
      </c>
      <c r="K19" s="648">
        <v>645150.88740000012</v>
      </c>
      <c r="L19" s="648">
        <v>0</v>
      </c>
      <c r="M19" s="648">
        <v>1889217.9915</v>
      </c>
      <c r="N19" s="648">
        <v>1380986.6913000001</v>
      </c>
      <c r="O19" s="648">
        <v>245096.66039999999</v>
      </c>
      <c r="P19" s="648">
        <v>263134.6398</v>
      </c>
      <c r="Q19" s="648">
        <v>0</v>
      </c>
      <c r="R19" s="648">
        <v>1390</v>
      </c>
      <c r="S19" s="652">
        <v>9.7199999999999995E-2</v>
      </c>
      <c r="T19" s="652">
        <v>0.1145</v>
      </c>
      <c r="U19" s="652">
        <v>7.1400000000000005E-2</v>
      </c>
      <c r="V19" s="648">
        <v>99.2517</v>
      </c>
    </row>
    <row r="20" spans="1:22" ht="30">
      <c r="A20" s="517">
        <v>10.1</v>
      </c>
      <c r="B20" s="516" t="s">
        <v>549</v>
      </c>
      <c r="C20" s="645"/>
      <c r="D20" s="645"/>
      <c r="E20" s="645"/>
      <c r="F20" s="645"/>
      <c r="G20" s="645"/>
      <c r="H20" s="645"/>
      <c r="I20" s="645"/>
      <c r="J20" s="645"/>
      <c r="K20" s="645"/>
      <c r="L20" s="645"/>
      <c r="M20" s="645"/>
      <c r="N20" s="645"/>
      <c r="O20" s="645"/>
      <c r="P20" s="645"/>
      <c r="Q20" s="645"/>
      <c r="R20" s="645"/>
      <c r="S20" s="645"/>
      <c r="T20" s="645"/>
      <c r="U20" s="645"/>
      <c r="V20" s="645"/>
    </row>
    <row r="22" spans="1:22">
      <c r="C22" s="667"/>
      <c r="D22" s="667"/>
      <c r="E22" s="667"/>
      <c r="F22" s="667"/>
      <c r="G22" s="667"/>
      <c r="H22" s="667"/>
      <c r="I22" s="667"/>
      <c r="J22" s="667"/>
      <c r="K22" s="667"/>
      <c r="L22" s="667"/>
      <c r="M22" s="667"/>
      <c r="N22" s="667"/>
      <c r="O22" s="667"/>
      <c r="P22" s="667"/>
      <c r="Q22" s="667"/>
      <c r="R22" s="667"/>
      <c r="S22" s="667"/>
      <c r="T22" s="667"/>
      <c r="U22" s="667"/>
      <c r="V22" s="667"/>
    </row>
    <row r="23" spans="1:22">
      <c r="C23" s="667"/>
      <c r="D23" s="667"/>
      <c r="E23" s="667"/>
      <c r="F23" s="667"/>
      <c r="G23" s="667"/>
      <c r="H23" s="667"/>
      <c r="I23" s="667"/>
      <c r="J23" s="667"/>
      <c r="K23" s="667"/>
      <c r="L23" s="667"/>
      <c r="M23" s="667"/>
      <c r="N23" s="667"/>
      <c r="O23" s="667"/>
      <c r="P23" s="667"/>
      <c r="Q23" s="667"/>
      <c r="R23" s="667"/>
      <c r="S23" s="667"/>
      <c r="T23" s="667"/>
      <c r="U23" s="667"/>
      <c r="V23" s="667"/>
    </row>
    <row r="24" spans="1:22">
      <c r="C24" s="667"/>
      <c r="D24" s="667"/>
      <c r="E24" s="667"/>
      <c r="F24" s="667"/>
      <c r="G24" s="667"/>
      <c r="H24" s="667"/>
      <c r="I24" s="667"/>
      <c r="J24" s="667"/>
      <c r="K24" s="667"/>
      <c r="L24" s="667"/>
      <c r="M24" s="667"/>
      <c r="N24" s="667"/>
      <c r="O24" s="667"/>
      <c r="P24" s="667"/>
      <c r="Q24" s="667"/>
      <c r="R24" s="667"/>
      <c r="S24" s="667"/>
      <c r="T24" s="667"/>
      <c r="U24" s="667"/>
      <c r="V24" s="667"/>
    </row>
    <row r="25" spans="1:22">
      <c r="C25" s="667"/>
      <c r="D25" s="667"/>
      <c r="E25" s="667"/>
      <c r="F25" s="667"/>
      <c r="G25" s="667"/>
      <c r="H25" s="667"/>
      <c r="I25" s="667"/>
      <c r="J25" s="667"/>
      <c r="K25" s="667"/>
      <c r="L25" s="667"/>
      <c r="M25" s="667"/>
      <c r="N25" s="667"/>
      <c r="O25" s="667"/>
      <c r="P25" s="667"/>
      <c r="Q25" s="667"/>
      <c r="R25" s="667"/>
      <c r="S25" s="667"/>
      <c r="T25" s="667"/>
      <c r="U25" s="667"/>
      <c r="V25" s="667"/>
    </row>
    <row r="26" spans="1:22">
      <c r="C26" s="667"/>
      <c r="D26" s="667"/>
      <c r="E26" s="667"/>
      <c r="F26" s="667"/>
      <c r="G26" s="667"/>
      <c r="H26" s="667"/>
      <c r="I26" s="667"/>
      <c r="J26" s="667"/>
      <c r="K26" s="667"/>
      <c r="L26" s="667"/>
      <c r="M26" s="667"/>
      <c r="N26" s="667"/>
      <c r="O26" s="667"/>
      <c r="P26" s="667"/>
      <c r="Q26" s="667"/>
      <c r="R26" s="667"/>
      <c r="S26" s="667"/>
      <c r="T26" s="667"/>
      <c r="U26" s="667"/>
      <c r="V26" s="667"/>
    </row>
    <row r="27" spans="1:22">
      <c r="C27" s="667"/>
      <c r="D27" s="667"/>
      <c r="E27" s="667"/>
      <c r="F27" s="667"/>
      <c r="G27" s="667"/>
      <c r="H27" s="667"/>
      <c r="I27" s="667"/>
      <c r="J27" s="667"/>
      <c r="K27" s="667"/>
      <c r="L27" s="667"/>
      <c r="M27" s="667"/>
      <c r="N27" s="667"/>
      <c r="O27" s="667"/>
      <c r="P27" s="667"/>
      <c r="Q27" s="667"/>
      <c r="R27" s="667"/>
      <c r="S27" s="667"/>
      <c r="T27" s="667"/>
      <c r="U27" s="667"/>
      <c r="V27" s="667"/>
    </row>
    <row r="28" spans="1:22">
      <c r="C28" s="667"/>
      <c r="D28" s="667"/>
      <c r="E28" s="667"/>
      <c r="F28" s="667"/>
      <c r="G28" s="667"/>
      <c r="H28" s="667"/>
      <c r="I28" s="667"/>
      <c r="J28" s="667"/>
      <c r="K28" s="667"/>
      <c r="L28" s="667"/>
      <c r="M28" s="667"/>
      <c r="N28" s="667"/>
      <c r="O28" s="667"/>
      <c r="P28" s="667"/>
      <c r="Q28" s="667"/>
      <c r="R28" s="667"/>
      <c r="S28" s="667"/>
      <c r="T28" s="667"/>
      <c r="U28" s="667"/>
      <c r="V28" s="667"/>
    </row>
    <row r="29" spans="1:22">
      <c r="C29" s="667"/>
      <c r="D29" s="667"/>
      <c r="E29" s="667"/>
      <c r="F29" s="667"/>
      <c r="G29" s="667"/>
      <c r="H29" s="667"/>
      <c r="I29" s="667"/>
      <c r="J29" s="667"/>
      <c r="K29" s="667"/>
      <c r="L29" s="667"/>
      <c r="M29" s="667"/>
      <c r="N29" s="667"/>
      <c r="O29" s="667"/>
      <c r="P29" s="667"/>
      <c r="Q29" s="667"/>
      <c r="R29" s="667"/>
      <c r="S29" s="667"/>
      <c r="T29" s="667"/>
      <c r="U29" s="667"/>
      <c r="V29" s="667"/>
    </row>
    <row r="30" spans="1:22">
      <c r="C30" s="667"/>
      <c r="D30" s="667"/>
      <c r="E30" s="667"/>
      <c r="F30" s="667"/>
      <c r="G30" s="667"/>
      <c r="H30" s="667"/>
      <c r="I30" s="667"/>
      <c r="J30" s="667"/>
      <c r="K30" s="667"/>
      <c r="L30" s="667"/>
      <c r="M30" s="667"/>
      <c r="N30" s="667"/>
      <c r="O30" s="667"/>
      <c r="P30" s="667"/>
      <c r="Q30" s="667"/>
      <c r="R30" s="667"/>
      <c r="S30" s="667"/>
      <c r="T30" s="667"/>
      <c r="U30" s="667"/>
      <c r="V30" s="667"/>
    </row>
    <row r="31" spans="1:22">
      <c r="C31" s="667"/>
      <c r="D31" s="667"/>
      <c r="E31" s="667"/>
      <c r="F31" s="667"/>
      <c r="G31" s="667"/>
      <c r="H31" s="667"/>
      <c r="I31" s="667"/>
      <c r="J31" s="667"/>
      <c r="K31" s="667"/>
      <c r="L31" s="667"/>
      <c r="M31" s="667"/>
      <c r="N31" s="667"/>
      <c r="O31" s="667"/>
      <c r="P31" s="667"/>
      <c r="Q31" s="667"/>
      <c r="R31" s="667"/>
      <c r="S31" s="667"/>
      <c r="T31" s="667"/>
      <c r="U31" s="667"/>
      <c r="V31" s="667"/>
    </row>
    <row r="32" spans="1:22">
      <c r="C32" s="667"/>
      <c r="D32" s="667"/>
      <c r="E32" s="667"/>
      <c r="F32" s="667"/>
      <c r="G32" s="667"/>
      <c r="H32" s="667"/>
      <c r="I32" s="667"/>
      <c r="J32" s="667"/>
      <c r="K32" s="667"/>
      <c r="L32" s="667"/>
      <c r="M32" s="667"/>
      <c r="N32" s="667"/>
      <c r="O32" s="667"/>
      <c r="P32" s="667"/>
      <c r="Q32" s="667"/>
      <c r="R32" s="667"/>
      <c r="S32" s="667"/>
      <c r="T32" s="667"/>
      <c r="U32" s="667"/>
      <c r="V32" s="667"/>
    </row>
    <row r="33" spans="3:22">
      <c r="C33" s="667"/>
      <c r="D33" s="667"/>
      <c r="E33" s="667"/>
      <c r="F33" s="667"/>
      <c r="G33" s="667"/>
      <c r="H33" s="667"/>
      <c r="I33" s="667"/>
      <c r="J33" s="667"/>
      <c r="K33" s="667"/>
      <c r="L33" s="667"/>
      <c r="M33" s="667"/>
      <c r="N33" s="667"/>
      <c r="O33" s="667"/>
      <c r="P33" s="667"/>
      <c r="Q33" s="667"/>
      <c r="R33" s="667"/>
      <c r="S33" s="667"/>
      <c r="T33" s="667"/>
      <c r="U33" s="667"/>
      <c r="V33" s="667"/>
    </row>
    <row r="34" spans="3:22">
      <c r="C34" s="667"/>
      <c r="D34" s="667"/>
      <c r="E34" s="667"/>
      <c r="F34" s="667"/>
      <c r="G34" s="667"/>
      <c r="H34" s="667"/>
      <c r="I34" s="667"/>
      <c r="J34" s="667"/>
      <c r="K34" s="667"/>
      <c r="L34" s="667"/>
      <c r="M34" s="667"/>
      <c r="N34" s="667"/>
      <c r="O34" s="667"/>
      <c r="P34" s="667"/>
      <c r="Q34" s="667"/>
      <c r="R34" s="667"/>
      <c r="S34" s="667"/>
      <c r="T34" s="667"/>
      <c r="U34" s="667"/>
      <c r="V34" s="667"/>
    </row>
    <row r="35" spans="3:22">
      <c r="C35" s="667"/>
      <c r="D35" s="667"/>
      <c r="E35" s="667"/>
      <c r="F35" s="667"/>
      <c r="G35" s="667"/>
      <c r="H35" s="667"/>
      <c r="I35" s="667"/>
      <c r="J35" s="667"/>
      <c r="K35" s="667"/>
      <c r="L35" s="667"/>
      <c r="M35" s="667"/>
      <c r="N35" s="667"/>
      <c r="O35" s="667"/>
      <c r="P35" s="667"/>
      <c r="Q35" s="667"/>
      <c r="R35" s="667"/>
      <c r="S35" s="667"/>
      <c r="T35" s="667"/>
      <c r="U35" s="667"/>
      <c r="V35" s="667"/>
    </row>
    <row r="36" spans="3:22">
      <c r="C36" s="667"/>
      <c r="D36" s="667"/>
      <c r="E36" s="667"/>
      <c r="F36" s="667"/>
      <c r="G36" s="667"/>
      <c r="H36" s="667"/>
      <c r="I36" s="667"/>
      <c r="J36" s="667"/>
      <c r="K36" s="667"/>
      <c r="L36" s="667"/>
      <c r="M36" s="667"/>
      <c r="N36" s="667"/>
      <c r="O36" s="667"/>
      <c r="P36" s="667"/>
      <c r="Q36" s="667"/>
      <c r="R36" s="667"/>
      <c r="S36" s="667"/>
      <c r="T36" s="667"/>
      <c r="U36" s="667"/>
      <c r="V36" s="667"/>
    </row>
    <row r="37" spans="3:22">
      <c r="C37" s="667"/>
      <c r="D37" s="667"/>
      <c r="E37" s="667"/>
      <c r="F37" s="667"/>
      <c r="G37" s="667"/>
      <c r="H37" s="667"/>
      <c r="I37" s="667"/>
      <c r="J37" s="667"/>
      <c r="K37" s="667"/>
      <c r="L37" s="667"/>
      <c r="M37" s="667"/>
      <c r="N37" s="667"/>
      <c r="O37" s="667"/>
      <c r="P37" s="667"/>
      <c r="Q37" s="667"/>
      <c r="R37" s="667"/>
      <c r="S37" s="667"/>
      <c r="T37" s="667"/>
      <c r="U37" s="667"/>
      <c r="V37" s="667"/>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9"/>
  <sheetViews>
    <sheetView topLeftCell="A40" zoomScale="80" zoomScaleNormal="80" workbookViewId="0">
      <selection activeCell="J21" sqref="J21"/>
    </sheetView>
  </sheetViews>
  <sheetFormatPr defaultRowHeight="15"/>
  <cols>
    <col min="1" max="1" width="8.7109375" style="405"/>
    <col min="2" max="2" width="69.28515625" style="406" customWidth="1"/>
    <col min="3" max="3" width="16.28515625" bestFit="1" customWidth="1"/>
    <col min="4" max="5" width="17.85546875" bestFit="1" customWidth="1"/>
    <col min="6" max="6" width="16.28515625" bestFit="1" customWidth="1"/>
    <col min="7" max="8" width="17.85546875" bestFit="1" customWidth="1"/>
  </cols>
  <sheetData>
    <row r="1" spans="1:14" s="5" customFormat="1" ht="14.25">
      <c r="A1" s="2" t="s">
        <v>30</v>
      </c>
      <c r="B1" s="3" t="str">
        <f>'Info '!C2</f>
        <v>JSC ProCredit Bank</v>
      </c>
      <c r="C1" s="3"/>
      <c r="D1" s="4"/>
      <c r="E1" s="4"/>
      <c r="F1" s="4"/>
      <c r="G1" s="4"/>
    </row>
    <row r="2" spans="1:14" s="5" customFormat="1" ht="14.25">
      <c r="A2" s="2" t="s">
        <v>31</v>
      </c>
      <c r="B2" s="324">
        <f>'1. key ratios '!B2</f>
        <v>45473</v>
      </c>
      <c r="C2" s="3"/>
      <c r="D2" s="4"/>
      <c r="E2" s="4"/>
      <c r="F2" s="4"/>
      <c r="G2" s="4"/>
    </row>
    <row r="3" spans="1:14" s="5" customFormat="1" ht="14.25">
      <c r="A3" s="2"/>
      <c r="B3" s="3"/>
      <c r="C3" s="3"/>
      <c r="D3" s="4"/>
      <c r="E3" s="4"/>
      <c r="F3" s="4"/>
      <c r="G3" s="4"/>
    </row>
    <row r="4" spans="1:14" ht="21" customHeight="1">
      <c r="A4" s="676" t="s">
        <v>6</v>
      </c>
      <c r="B4" s="677" t="s">
        <v>556</v>
      </c>
      <c r="C4" s="679" t="s">
        <v>557</v>
      </c>
      <c r="D4" s="679"/>
      <c r="E4" s="679"/>
      <c r="F4" s="679" t="s">
        <v>558</v>
      </c>
      <c r="G4" s="679"/>
      <c r="H4" s="680"/>
    </row>
    <row r="5" spans="1:14" ht="21" customHeight="1">
      <c r="A5" s="676"/>
      <c r="B5" s="678"/>
      <c r="C5" s="376" t="s">
        <v>32</v>
      </c>
      <c r="D5" s="376" t="s">
        <v>33</v>
      </c>
      <c r="E5" s="376" t="s">
        <v>34</v>
      </c>
      <c r="F5" s="376" t="s">
        <v>32</v>
      </c>
      <c r="G5" s="376" t="s">
        <v>33</v>
      </c>
      <c r="H5" s="376" t="s">
        <v>34</v>
      </c>
    </row>
    <row r="6" spans="1:14" ht="26.45" customHeight="1">
      <c r="A6" s="676"/>
      <c r="B6" s="377" t="s">
        <v>559</v>
      </c>
      <c r="C6" s="681"/>
      <c r="D6" s="682"/>
      <c r="E6" s="682"/>
      <c r="F6" s="682"/>
      <c r="G6" s="682"/>
      <c r="H6" s="683"/>
    </row>
    <row r="7" spans="1:14" ht="23.1" customHeight="1">
      <c r="A7" s="378">
        <v>1</v>
      </c>
      <c r="B7" s="379" t="s">
        <v>560</v>
      </c>
      <c r="C7" s="550">
        <v>90174067.309999987</v>
      </c>
      <c r="D7" s="550">
        <v>308949788.93189996</v>
      </c>
      <c r="E7" s="551">
        <v>399123856.24189997</v>
      </c>
      <c r="F7" s="550">
        <v>101656026.05000001</v>
      </c>
      <c r="G7" s="550">
        <v>319321330.84719998</v>
      </c>
      <c r="H7" s="551">
        <v>420977356.89719999</v>
      </c>
      <c r="I7" s="654"/>
      <c r="J7" s="654"/>
      <c r="K7" s="654"/>
      <c r="L7" s="654"/>
      <c r="M7" s="654"/>
      <c r="N7" s="654"/>
    </row>
    <row r="8" spans="1:14">
      <c r="A8" s="378">
        <v>1.1000000000000001</v>
      </c>
      <c r="B8" s="380" t="s">
        <v>561</v>
      </c>
      <c r="C8" s="550">
        <v>17783075.899999999</v>
      </c>
      <c r="D8" s="550">
        <v>33667802.355999999</v>
      </c>
      <c r="E8" s="551">
        <v>51450878.255999997</v>
      </c>
      <c r="F8" s="550">
        <v>16000480.41</v>
      </c>
      <c r="G8" s="550">
        <v>30591614.4245</v>
      </c>
      <c r="H8" s="551">
        <v>46592094.8345</v>
      </c>
      <c r="I8" s="654"/>
      <c r="J8" s="654"/>
      <c r="K8" s="654"/>
      <c r="L8" s="654"/>
      <c r="M8" s="654"/>
      <c r="N8" s="654"/>
    </row>
    <row r="9" spans="1:14">
      <c r="A9" s="378">
        <v>1.2</v>
      </c>
      <c r="B9" s="380" t="s">
        <v>562</v>
      </c>
      <c r="C9" s="550">
        <v>12073908.699999999</v>
      </c>
      <c r="D9" s="550">
        <v>182897981.98739997</v>
      </c>
      <c r="E9" s="551">
        <v>194971890.68739995</v>
      </c>
      <c r="F9" s="550">
        <v>55645687.490000002</v>
      </c>
      <c r="G9" s="550">
        <v>188103052.5203</v>
      </c>
      <c r="H9" s="551">
        <v>243748740.01030001</v>
      </c>
      <c r="I9" s="654"/>
      <c r="J9" s="654"/>
      <c r="K9" s="654"/>
      <c r="L9" s="654"/>
      <c r="M9" s="654"/>
      <c r="N9" s="654"/>
    </row>
    <row r="10" spans="1:14">
      <c r="A10" s="378">
        <v>1.3</v>
      </c>
      <c r="B10" s="380" t="s">
        <v>563</v>
      </c>
      <c r="C10" s="550">
        <v>60317082.709999993</v>
      </c>
      <c r="D10" s="550">
        <v>92384004.588499993</v>
      </c>
      <c r="E10" s="551">
        <v>152701087.2985</v>
      </c>
      <c r="F10" s="550">
        <v>30009858.149999999</v>
      </c>
      <c r="G10" s="550">
        <v>100626663.9024</v>
      </c>
      <c r="H10" s="551">
        <v>130636522.05239999</v>
      </c>
      <c r="I10" s="654"/>
      <c r="J10" s="654"/>
      <c r="K10" s="654"/>
      <c r="L10" s="654"/>
      <c r="M10" s="654"/>
      <c r="N10" s="654"/>
    </row>
    <row r="11" spans="1:14">
      <c r="A11" s="378">
        <v>2</v>
      </c>
      <c r="B11" s="381" t="s">
        <v>564</v>
      </c>
      <c r="C11" s="550">
        <v>0</v>
      </c>
      <c r="D11" s="550">
        <v>0</v>
      </c>
      <c r="E11" s="551">
        <v>0</v>
      </c>
      <c r="F11" s="550">
        <v>0</v>
      </c>
      <c r="G11" s="550">
        <v>0</v>
      </c>
      <c r="H11" s="551">
        <v>0</v>
      </c>
      <c r="I11" s="654"/>
      <c r="J11" s="654"/>
      <c r="K11" s="654"/>
      <c r="L11" s="654"/>
      <c r="M11" s="654"/>
      <c r="N11" s="654"/>
    </row>
    <row r="12" spans="1:14">
      <c r="A12" s="378">
        <v>2.1</v>
      </c>
      <c r="B12" s="382" t="s">
        <v>565</v>
      </c>
      <c r="C12" s="550">
        <v>0</v>
      </c>
      <c r="D12" s="550">
        <v>0</v>
      </c>
      <c r="E12" s="551">
        <v>0</v>
      </c>
      <c r="F12" s="550">
        <v>0</v>
      </c>
      <c r="G12" s="550">
        <v>0</v>
      </c>
      <c r="H12" s="551">
        <v>0</v>
      </c>
      <c r="I12" s="654"/>
      <c r="J12" s="654"/>
      <c r="K12" s="654"/>
      <c r="L12" s="654"/>
      <c r="M12" s="654"/>
      <c r="N12" s="654"/>
    </row>
    <row r="13" spans="1:14" ht="26.45" customHeight="1">
      <c r="A13" s="378">
        <v>3</v>
      </c>
      <c r="B13" s="383" t="s">
        <v>566</v>
      </c>
      <c r="C13" s="550">
        <v>0</v>
      </c>
      <c r="D13" s="550">
        <v>0</v>
      </c>
      <c r="E13" s="551">
        <v>0</v>
      </c>
      <c r="F13" s="550">
        <v>1955517.98</v>
      </c>
      <c r="G13" s="550">
        <v>35527.800000000003</v>
      </c>
      <c r="H13" s="551">
        <v>1991045.78</v>
      </c>
      <c r="I13" s="654"/>
      <c r="J13" s="654"/>
      <c r="K13" s="654"/>
      <c r="L13" s="654"/>
      <c r="M13" s="654"/>
      <c r="N13" s="654"/>
    </row>
    <row r="14" spans="1:14" ht="26.45" customHeight="1">
      <c r="A14" s="378">
        <v>4</v>
      </c>
      <c r="B14" s="384" t="s">
        <v>567</v>
      </c>
      <c r="C14" s="550">
        <v>0</v>
      </c>
      <c r="D14" s="550">
        <v>0</v>
      </c>
      <c r="E14" s="551">
        <v>0</v>
      </c>
      <c r="F14" s="550">
        <v>0</v>
      </c>
      <c r="G14" s="550">
        <v>0</v>
      </c>
      <c r="H14" s="551">
        <v>0</v>
      </c>
      <c r="I14" s="654"/>
      <c r="J14" s="654"/>
      <c r="K14" s="654"/>
      <c r="L14" s="654"/>
      <c r="M14" s="654"/>
      <c r="N14" s="654"/>
    </row>
    <row r="15" spans="1:14" ht="24.6" customHeight="1">
      <c r="A15" s="378">
        <v>5</v>
      </c>
      <c r="B15" s="385" t="s">
        <v>568</v>
      </c>
      <c r="C15" s="552">
        <v>139527.79999999999</v>
      </c>
      <c r="D15" s="552">
        <v>0</v>
      </c>
      <c r="E15" s="553">
        <v>139527.79999999999</v>
      </c>
      <c r="F15" s="552">
        <v>0</v>
      </c>
      <c r="G15" s="552">
        <v>0</v>
      </c>
      <c r="H15" s="553">
        <v>0</v>
      </c>
      <c r="I15" s="654"/>
      <c r="J15" s="654"/>
      <c r="K15" s="654"/>
      <c r="L15" s="654"/>
      <c r="M15" s="654"/>
      <c r="N15" s="654"/>
    </row>
    <row r="16" spans="1:14">
      <c r="A16" s="378">
        <v>5.0999999999999996</v>
      </c>
      <c r="B16" s="386" t="s">
        <v>569</v>
      </c>
      <c r="C16" s="550">
        <v>139527.79999999999</v>
      </c>
      <c r="D16" s="550">
        <v>0</v>
      </c>
      <c r="E16" s="551">
        <v>139527.79999999999</v>
      </c>
      <c r="F16" s="550">
        <v>0</v>
      </c>
      <c r="G16" s="550">
        <v>0</v>
      </c>
      <c r="H16" s="551">
        <v>0</v>
      </c>
      <c r="I16" s="654"/>
      <c r="J16" s="654"/>
      <c r="K16" s="654"/>
      <c r="L16" s="654"/>
      <c r="M16" s="654"/>
      <c r="N16" s="654"/>
    </row>
    <row r="17" spans="1:14">
      <c r="A17" s="378">
        <v>5.2</v>
      </c>
      <c r="B17" s="386" t="s">
        <v>570</v>
      </c>
      <c r="C17" s="550">
        <v>0</v>
      </c>
      <c r="D17" s="550">
        <v>0</v>
      </c>
      <c r="E17" s="551">
        <v>0</v>
      </c>
      <c r="F17" s="550">
        <v>0</v>
      </c>
      <c r="G17" s="550">
        <v>0</v>
      </c>
      <c r="H17" s="551">
        <v>0</v>
      </c>
      <c r="I17" s="654"/>
      <c r="J17" s="654"/>
      <c r="K17" s="654"/>
      <c r="L17" s="654"/>
      <c r="M17" s="654"/>
      <c r="N17" s="654"/>
    </row>
    <row r="18" spans="1:14">
      <c r="A18" s="378">
        <v>5.3</v>
      </c>
      <c r="B18" s="387" t="s">
        <v>571</v>
      </c>
      <c r="C18" s="550">
        <v>0</v>
      </c>
      <c r="D18" s="550">
        <v>0</v>
      </c>
      <c r="E18" s="551">
        <v>0</v>
      </c>
      <c r="F18" s="550">
        <v>0</v>
      </c>
      <c r="G18" s="550">
        <v>0</v>
      </c>
      <c r="H18" s="551">
        <v>0</v>
      </c>
      <c r="I18" s="654"/>
      <c r="J18" s="654"/>
      <c r="K18" s="654"/>
      <c r="L18" s="654"/>
      <c r="M18" s="654"/>
      <c r="N18" s="654"/>
    </row>
    <row r="19" spans="1:14">
      <c r="A19" s="378">
        <v>6</v>
      </c>
      <c r="B19" s="383" t="s">
        <v>572</v>
      </c>
      <c r="C19" s="550">
        <v>552514583.33615613</v>
      </c>
      <c r="D19" s="550">
        <v>878248131.12597203</v>
      </c>
      <c r="E19" s="551">
        <v>1430762714.4621282</v>
      </c>
      <c r="F19" s="550">
        <v>451361089.14190006</v>
      </c>
      <c r="G19" s="550">
        <v>770169082.59221506</v>
      </c>
      <c r="H19" s="551">
        <v>1221530171.7341151</v>
      </c>
      <c r="I19" s="654"/>
      <c r="J19" s="654"/>
      <c r="K19" s="654"/>
      <c r="L19" s="654"/>
      <c r="M19" s="654"/>
      <c r="N19" s="654"/>
    </row>
    <row r="20" spans="1:14">
      <c r="A20" s="378">
        <v>6.1</v>
      </c>
      <c r="B20" s="386" t="s">
        <v>570</v>
      </c>
      <c r="C20" s="550">
        <v>126271912.13</v>
      </c>
      <c r="D20" s="550">
        <v>0</v>
      </c>
      <c r="E20" s="551">
        <v>126271912.13</v>
      </c>
      <c r="F20" s="550">
        <v>109662300.11</v>
      </c>
      <c r="G20" s="550">
        <v>0</v>
      </c>
      <c r="H20" s="551">
        <v>109662300.11</v>
      </c>
      <c r="I20" s="654"/>
      <c r="J20" s="654"/>
      <c r="K20" s="654"/>
      <c r="L20" s="654"/>
      <c r="M20" s="654"/>
      <c r="N20" s="654"/>
    </row>
    <row r="21" spans="1:14">
      <c r="A21" s="378">
        <v>6.2</v>
      </c>
      <c r="B21" s="387" t="s">
        <v>571</v>
      </c>
      <c r="C21" s="550">
        <v>426242671.20615608</v>
      </c>
      <c r="D21" s="550">
        <v>878248131.12597203</v>
      </c>
      <c r="E21" s="551">
        <v>1304490802.332128</v>
      </c>
      <c r="F21" s="550">
        <v>341698789.03190005</v>
      </c>
      <c r="G21" s="550">
        <v>770169082.59221506</v>
      </c>
      <c r="H21" s="551">
        <v>1111867871.624115</v>
      </c>
      <c r="I21" s="654"/>
      <c r="J21" s="654"/>
      <c r="K21" s="654"/>
      <c r="L21" s="654"/>
      <c r="M21" s="654"/>
      <c r="N21" s="654"/>
    </row>
    <row r="22" spans="1:14">
      <c r="A22" s="378">
        <v>7</v>
      </c>
      <c r="B22" s="381" t="s">
        <v>573</v>
      </c>
      <c r="C22" s="550">
        <v>8615015.5899999999</v>
      </c>
      <c r="D22" s="550">
        <v>0</v>
      </c>
      <c r="E22" s="551">
        <v>8615015.5899999999</v>
      </c>
      <c r="F22" s="550">
        <v>6100000</v>
      </c>
      <c r="G22" s="550">
        <v>0</v>
      </c>
      <c r="H22" s="551">
        <v>6100000</v>
      </c>
      <c r="I22" s="654"/>
      <c r="J22" s="654"/>
      <c r="K22" s="654"/>
      <c r="L22" s="654"/>
      <c r="M22" s="654"/>
      <c r="N22" s="654"/>
    </row>
    <row r="23" spans="1:14">
      <c r="A23" s="378">
        <v>8</v>
      </c>
      <c r="B23" s="388" t="s">
        <v>574</v>
      </c>
      <c r="C23" s="550">
        <v>0</v>
      </c>
      <c r="D23" s="550">
        <v>0</v>
      </c>
      <c r="E23" s="551">
        <v>0</v>
      </c>
      <c r="F23" s="550">
        <v>0</v>
      </c>
      <c r="G23" s="550">
        <v>0</v>
      </c>
      <c r="H23" s="551">
        <v>0</v>
      </c>
      <c r="I23" s="654"/>
      <c r="J23" s="654"/>
      <c r="K23" s="654"/>
      <c r="L23" s="654"/>
      <c r="M23" s="654"/>
      <c r="N23" s="654"/>
    </row>
    <row r="24" spans="1:14">
      <c r="A24" s="378">
        <v>9</v>
      </c>
      <c r="B24" s="384" t="s">
        <v>575</v>
      </c>
      <c r="C24" s="550">
        <v>45566307.039999999</v>
      </c>
      <c r="D24" s="550">
        <v>0</v>
      </c>
      <c r="E24" s="551">
        <v>45566307.039999999</v>
      </c>
      <c r="F24" s="550">
        <v>44809177.07</v>
      </c>
      <c r="G24" s="550">
        <v>0</v>
      </c>
      <c r="H24" s="551">
        <v>44809177.07</v>
      </c>
      <c r="I24" s="654"/>
      <c r="J24" s="654"/>
      <c r="K24" s="654"/>
      <c r="L24" s="654"/>
      <c r="M24" s="654"/>
      <c r="N24" s="654"/>
    </row>
    <row r="25" spans="1:14">
      <c r="A25" s="378">
        <v>9.1</v>
      </c>
      <c r="B25" s="386" t="s">
        <v>576</v>
      </c>
      <c r="C25" s="550">
        <v>41363758.089999996</v>
      </c>
      <c r="D25" s="550">
        <v>0</v>
      </c>
      <c r="E25" s="551">
        <v>41363758.089999996</v>
      </c>
      <c r="F25" s="550">
        <v>40507785.880000003</v>
      </c>
      <c r="G25" s="550">
        <v>0</v>
      </c>
      <c r="H25" s="551">
        <v>40507785.880000003</v>
      </c>
      <c r="I25" s="654"/>
      <c r="J25" s="654"/>
      <c r="K25" s="654"/>
      <c r="L25" s="654"/>
      <c r="M25" s="654"/>
      <c r="N25" s="654"/>
    </row>
    <row r="26" spans="1:14">
      <c r="A26" s="378">
        <v>9.1999999999999993</v>
      </c>
      <c r="B26" s="386" t="s">
        <v>577</v>
      </c>
      <c r="C26" s="550">
        <v>4202548.95</v>
      </c>
      <c r="D26" s="550">
        <v>0</v>
      </c>
      <c r="E26" s="551">
        <v>4202548.95</v>
      </c>
      <c r="F26" s="550">
        <v>4301391.1900000004</v>
      </c>
      <c r="G26" s="550">
        <v>0</v>
      </c>
      <c r="H26" s="551">
        <v>4301391.1900000004</v>
      </c>
      <c r="I26" s="654"/>
      <c r="J26" s="654"/>
      <c r="K26" s="654"/>
      <c r="L26" s="654"/>
      <c r="M26" s="654"/>
      <c r="N26" s="654"/>
    </row>
    <row r="27" spans="1:14">
      <c r="A27" s="378">
        <v>10</v>
      </c>
      <c r="B27" s="384" t="s">
        <v>578</v>
      </c>
      <c r="C27" s="550">
        <v>2353628.39</v>
      </c>
      <c r="D27" s="550">
        <v>0</v>
      </c>
      <c r="E27" s="551">
        <v>2353628.39</v>
      </c>
      <c r="F27" s="550">
        <v>1913257.95</v>
      </c>
      <c r="G27" s="550">
        <v>0</v>
      </c>
      <c r="H27" s="551">
        <v>1913257.95</v>
      </c>
      <c r="I27" s="654"/>
      <c r="J27" s="654"/>
      <c r="K27" s="654"/>
      <c r="L27" s="654"/>
      <c r="M27" s="654"/>
      <c r="N27" s="654"/>
    </row>
    <row r="28" spans="1:14">
      <c r="A28" s="378">
        <v>10.1</v>
      </c>
      <c r="B28" s="386" t="s">
        <v>579</v>
      </c>
      <c r="C28" s="550">
        <v>0</v>
      </c>
      <c r="D28" s="550">
        <v>0</v>
      </c>
      <c r="E28" s="551">
        <v>0</v>
      </c>
      <c r="F28" s="550">
        <v>0</v>
      </c>
      <c r="G28" s="550">
        <v>0</v>
      </c>
      <c r="H28" s="551">
        <v>0</v>
      </c>
      <c r="I28" s="654"/>
      <c r="J28" s="654"/>
      <c r="K28" s="654"/>
      <c r="L28" s="654"/>
      <c r="M28" s="654"/>
      <c r="N28" s="654"/>
    </row>
    <row r="29" spans="1:14">
      <c r="A29" s="378">
        <v>10.199999999999999</v>
      </c>
      <c r="B29" s="386" t="s">
        <v>580</v>
      </c>
      <c r="C29" s="550">
        <v>2353628.39</v>
      </c>
      <c r="D29" s="550">
        <v>0</v>
      </c>
      <c r="E29" s="551">
        <v>2353628.39</v>
      </c>
      <c r="F29" s="550">
        <v>1913257.95</v>
      </c>
      <c r="G29" s="550">
        <v>0</v>
      </c>
      <c r="H29" s="551">
        <v>1913257.95</v>
      </c>
      <c r="I29" s="654"/>
      <c r="J29" s="654"/>
      <c r="K29" s="654"/>
      <c r="L29" s="654"/>
      <c r="M29" s="654"/>
      <c r="N29" s="654"/>
    </row>
    <row r="30" spans="1:14">
      <c r="A30" s="378">
        <v>11</v>
      </c>
      <c r="B30" s="384" t="s">
        <v>581</v>
      </c>
      <c r="C30" s="550">
        <v>110329.97</v>
      </c>
      <c r="D30" s="550">
        <v>0</v>
      </c>
      <c r="E30" s="551">
        <v>110329.97</v>
      </c>
      <c r="F30" s="550">
        <v>0</v>
      </c>
      <c r="G30" s="550">
        <v>0</v>
      </c>
      <c r="H30" s="551">
        <v>0</v>
      </c>
      <c r="I30" s="654"/>
      <c r="J30" s="654"/>
      <c r="K30" s="654"/>
      <c r="L30" s="654"/>
      <c r="M30" s="654"/>
      <c r="N30" s="654"/>
    </row>
    <row r="31" spans="1:14">
      <c r="A31" s="378">
        <v>11.1</v>
      </c>
      <c r="B31" s="386" t="s">
        <v>582</v>
      </c>
      <c r="C31" s="550">
        <v>110329.97</v>
      </c>
      <c r="D31" s="550">
        <v>0</v>
      </c>
      <c r="E31" s="551">
        <v>110329.97</v>
      </c>
      <c r="F31" s="550">
        <v>0</v>
      </c>
      <c r="G31" s="550">
        <v>0</v>
      </c>
      <c r="H31" s="551">
        <v>0</v>
      </c>
      <c r="I31" s="654"/>
      <c r="J31" s="654"/>
      <c r="K31" s="654"/>
      <c r="L31" s="654"/>
      <c r="M31" s="654"/>
      <c r="N31" s="654"/>
    </row>
    <row r="32" spans="1:14">
      <c r="A32" s="378">
        <v>11.2</v>
      </c>
      <c r="B32" s="386" t="s">
        <v>583</v>
      </c>
      <c r="C32" s="550">
        <v>0</v>
      </c>
      <c r="D32" s="550">
        <v>0</v>
      </c>
      <c r="E32" s="551">
        <v>0</v>
      </c>
      <c r="F32" s="550">
        <v>0</v>
      </c>
      <c r="G32" s="550">
        <v>0</v>
      </c>
      <c r="H32" s="551">
        <v>0</v>
      </c>
      <c r="I32" s="654"/>
      <c r="J32" s="654"/>
      <c r="K32" s="654"/>
      <c r="L32" s="654"/>
      <c r="M32" s="654"/>
      <c r="N32" s="654"/>
    </row>
    <row r="33" spans="1:14">
      <c r="A33" s="378">
        <v>13</v>
      </c>
      <c r="B33" s="384" t="s">
        <v>584</v>
      </c>
      <c r="C33" s="550">
        <v>5935597.1919</v>
      </c>
      <c r="D33" s="550">
        <v>395667.44687200058</v>
      </c>
      <c r="E33" s="551">
        <v>6331264.6387720006</v>
      </c>
      <c r="F33" s="550">
        <v>5253250.2470999993</v>
      </c>
      <c r="G33" s="550">
        <v>393465.28488500044</v>
      </c>
      <c r="H33" s="551">
        <v>5646715.5319849998</v>
      </c>
      <c r="I33" s="654"/>
      <c r="J33" s="654"/>
      <c r="K33" s="654"/>
      <c r="L33" s="654"/>
      <c r="M33" s="654"/>
      <c r="N33" s="654"/>
    </row>
    <row r="34" spans="1:14">
      <c r="A34" s="378">
        <v>13.1</v>
      </c>
      <c r="B34" s="389" t="s">
        <v>585</v>
      </c>
      <c r="C34" s="550">
        <v>76010</v>
      </c>
      <c r="D34" s="550">
        <v>0</v>
      </c>
      <c r="E34" s="551">
        <v>76010</v>
      </c>
      <c r="F34" s="550">
        <v>79370</v>
      </c>
      <c r="G34" s="550">
        <v>0</v>
      </c>
      <c r="H34" s="551">
        <v>79370</v>
      </c>
      <c r="I34" s="654"/>
      <c r="J34" s="654"/>
      <c r="K34" s="654"/>
      <c r="L34" s="654"/>
      <c r="M34" s="654"/>
      <c r="N34" s="654"/>
    </row>
    <row r="35" spans="1:14">
      <c r="A35" s="378">
        <v>13.2</v>
      </c>
      <c r="B35" s="389" t="s">
        <v>586</v>
      </c>
      <c r="C35" s="550">
        <v>0</v>
      </c>
      <c r="D35" s="550">
        <v>0</v>
      </c>
      <c r="E35" s="551">
        <v>0</v>
      </c>
      <c r="F35" s="550">
        <v>0</v>
      </c>
      <c r="G35" s="550">
        <v>0</v>
      </c>
      <c r="H35" s="551">
        <v>0</v>
      </c>
      <c r="I35" s="654"/>
      <c r="J35" s="654"/>
      <c r="K35" s="654"/>
      <c r="L35" s="654"/>
      <c r="M35" s="654"/>
      <c r="N35" s="654"/>
    </row>
    <row r="36" spans="1:14">
      <c r="A36" s="378">
        <v>14</v>
      </c>
      <c r="B36" s="390" t="s">
        <v>587</v>
      </c>
      <c r="C36" s="558">
        <v>705409056.62805617</v>
      </c>
      <c r="D36" s="558">
        <v>1187593587.5047441</v>
      </c>
      <c r="E36" s="559">
        <v>1893002644.1328001</v>
      </c>
      <c r="F36" s="558">
        <v>613048318.43900013</v>
      </c>
      <c r="G36" s="558">
        <v>1089919406.5243001</v>
      </c>
      <c r="H36" s="559">
        <v>1702967724.9633002</v>
      </c>
      <c r="I36" s="654"/>
      <c r="J36" s="654"/>
      <c r="K36" s="654"/>
      <c r="L36" s="654"/>
      <c r="M36" s="654"/>
      <c r="N36" s="654"/>
    </row>
    <row r="37" spans="1:14" ht="22.5" customHeight="1">
      <c r="A37" s="378"/>
      <c r="B37" s="391" t="s">
        <v>588</v>
      </c>
      <c r="C37" s="673"/>
      <c r="D37" s="674"/>
      <c r="E37" s="674"/>
      <c r="F37" s="674"/>
      <c r="G37" s="674"/>
      <c r="H37" s="675"/>
      <c r="I37" s="654"/>
      <c r="J37" s="654"/>
      <c r="K37" s="654"/>
      <c r="L37" s="654"/>
      <c r="M37" s="654"/>
      <c r="N37" s="654"/>
    </row>
    <row r="38" spans="1:14">
      <c r="A38" s="378">
        <v>15</v>
      </c>
      <c r="B38" s="392" t="s">
        <v>589</v>
      </c>
      <c r="C38" s="554">
        <v>1640</v>
      </c>
      <c r="D38" s="554">
        <v>0</v>
      </c>
      <c r="E38" s="555">
        <v>1640</v>
      </c>
      <c r="F38" s="554">
        <v>0</v>
      </c>
      <c r="G38" s="554">
        <v>0</v>
      </c>
      <c r="H38" s="555">
        <v>0</v>
      </c>
      <c r="I38" s="654"/>
      <c r="J38" s="654"/>
      <c r="K38" s="654"/>
      <c r="L38" s="654"/>
      <c r="M38" s="654"/>
      <c r="N38" s="654"/>
    </row>
    <row r="39" spans="1:14">
      <c r="A39" s="393">
        <v>15.1</v>
      </c>
      <c r="B39" s="394" t="s">
        <v>565</v>
      </c>
      <c r="C39" s="554">
        <v>1640</v>
      </c>
      <c r="D39" s="554">
        <v>0</v>
      </c>
      <c r="E39" s="555">
        <v>1640</v>
      </c>
      <c r="F39" s="554">
        <v>0</v>
      </c>
      <c r="G39" s="554">
        <v>0</v>
      </c>
      <c r="H39" s="555">
        <v>0</v>
      </c>
      <c r="I39" s="654"/>
      <c r="J39" s="654"/>
      <c r="K39" s="654"/>
      <c r="L39" s="654"/>
      <c r="M39" s="654"/>
      <c r="N39" s="654"/>
    </row>
    <row r="40" spans="1:14" ht="24" customHeight="1">
      <c r="A40" s="393">
        <v>16</v>
      </c>
      <c r="B40" s="381" t="s">
        <v>590</v>
      </c>
      <c r="C40" s="554">
        <v>0</v>
      </c>
      <c r="D40" s="554">
        <v>0</v>
      </c>
      <c r="E40" s="555">
        <v>0</v>
      </c>
      <c r="F40" s="554">
        <v>0</v>
      </c>
      <c r="G40" s="554">
        <v>0</v>
      </c>
      <c r="H40" s="555">
        <v>0</v>
      </c>
      <c r="I40" s="654"/>
      <c r="J40" s="654"/>
      <c r="K40" s="654"/>
      <c r="L40" s="654"/>
      <c r="M40" s="654"/>
      <c r="N40" s="654"/>
    </row>
    <row r="41" spans="1:14">
      <c r="A41" s="393">
        <v>17</v>
      </c>
      <c r="B41" s="381" t="s">
        <v>591</v>
      </c>
      <c r="C41" s="554">
        <v>392157632.60000008</v>
      </c>
      <c r="D41" s="554">
        <v>1163580480.247366</v>
      </c>
      <c r="E41" s="555">
        <v>1555738112.8473661</v>
      </c>
      <c r="F41" s="554">
        <v>303192427.53000003</v>
      </c>
      <c r="G41" s="554">
        <v>1068978887.697015</v>
      </c>
      <c r="H41" s="555">
        <v>1372171315.227015</v>
      </c>
      <c r="I41" s="654"/>
      <c r="J41" s="654"/>
      <c r="K41" s="654"/>
      <c r="L41" s="654"/>
      <c r="M41" s="654"/>
      <c r="N41" s="654"/>
    </row>
    <row r="42" spans="1:14">
      <c r="A42" s="393">
        <v>17.100000000000001</v>
      </c>
      <c r="B42" s="395" t="s">
        <v>592</v>
      </c>
      <c r="C42" s="554">
        <v>378940293.80000007</v>
      </c>
      <c r="D42" s="554">
        <v>783729986.12146914</v>
      </c>
      <c r="E42" s="555">
        <v>1162670279.9214692</v>
      </c>
      <c r="F42" s="554">
        <v>280577815.29000002</v>
      </c>
      <c r="G42" s="554">
        <v>665768051.80176413</v>
      </c>
      <c r="H42" s="555">
        <v>946345867.09176421</v>
      </c>
      <c r="I42" s="654"/>
      <c r="J42" s="654"/>
      <c r="K42" s="654"/>
      <c r="L42" s="654"/>
      <c r="M42" s="654"/>
      <c r="N42" s="654"/>
    </row>
    <row r="43" spans="1:14">
      <c r="A43" s="393">
        <v>17.2</v>
      </c>
      <c r="B43" s="396" t="s">
        <v>593</v>
      </c>
      <c r="C43" s="554">
        <v>12450279.870000001</v>
      </c>
      <c r="D43" s="554">
        <v>378657911.86199999</v>
      </c>
      <c r="E43" s="555">
        <v>391108191.73199999</v>
      </c>
      <c r="F43" s="554">
        <v>21819470</v>
      </c>
      <c r="G43" s="554">
        <v>402113599.91619992</v>
      </c>
      <c r="H43" s="555">
        <v>423933069.91619992</v>
      </c>
      <c r="I43" s="654"/>
      <c r="J43" s="654"/>
      <c r="K43" s="654"/>
      <c r="L43" s="654"/>
      <c r="M43" s="654"/>
      <c r="N43" s="654"/>
    </row>
    <row r="44" spans="1:14">
      <c r="A44" s="393">
        <v>17.3</v>
      </c>
      <c r="B44" s="395" t="s">
        <v>594</v>
      </c>
      <c r="C44" s="554">
        <v>0</v>
      </c>
      <c r="D44" s="554">
        <v>0</v>
      </c>
      <c r="E44" s="555">
        <v>0</v>
      </c>
      <c r="F44" s="554">
        <v>0</v>
      </c>
      <c r="G44" s="554">
        <v>0</v>
      </c>
      <c r="H44" s="555">
        <v>0</v>
      </c>
      <c r="I44" s="654"/>
      <c r="J44" s="654"/>
      <c r="K44" s="654"/>
      <c r="L44" s="654"/>
      <c r="M44" s="654"/>
      <c r="N44" s="654"/>
    </row>
    <row r="45" spans="1:14">
      <c r="A45" s="393">
        <v>17.399999999999999</v>
      </c>
      <c r="B45" s="395" t="s">
        <v>595</v>
      </c>
      <c r="C45" s="554">
        <v>767058.93</v>
      </c>
      <c r="D45" s="554">
        <v>1192582.2638970001</v>
      </c>
      <c r="E45" s="555">
        <v>1959641.193897</v>
      </c>
      <c r="F45" s="554">
        <v>795142.23999999941</v>
      </c>
      <c r="G45" s="554">
        <v>1097235.979051</v>
      </c>
      <c r="H45" s="555">
        <v>1892378.2190509993</v>
      </c>
      <c r="I45" s="654"/>
      <c r="J45" s="654"/>
      <c r="K45" s="654"/>
      <c r="L45" s="654"/>
      <c r="M45" s="654"/>
      <c r="N45" s="654"/>
    </row>
    <row r="46" spans="1:14">
      <c r="A46" s="393">
        <v>18</v>
      </c>
      <c r="B46" s="384" t="s">
        <v>596</v>
      </c>
      <c r="C46" s="554">
        <v>894331.62890000001</v>
      </c>
      <c r="D46" s="554">
        <v>417443.74840000004</v>
      </c>
      <c r="E46" s="555">
        <v>1311775.3773000001</v>
      </c>
      <c r="F46" s="554">
        <v>712622.34550000005</v>
      </c>
      <c r="G46" s="554">
        <v>275146.2536</v>
      </c>
      <c r="H46" s="555">
        <v>987768.59909999999</v>
      </c>
      <c r="I46" s="654"/>
      <c r="J46" s="654"/>
      <c r="K46" s="654"/>
      <c r="L46" s="654"/>
      <c r="M46" s="654"/>
      <c r="N46" s="654"/>
    </row>
    <row r="47" spans="1:14">
      <c r="A47" s="393">
        <v>19</v>
      </c>
      <c r="B47" s="384" t="s">
        <v>597</v>
      </c>
      <c r="C47" s="554">
        <v>1920707.81</v>
      </c>
      <c r="D47" s="554">
        <v>0</v>
      </c>
      <c r="E47" s="555">
        <v>1920707.81</v>
      </c>
      <c r="F47" s="554">
        <v>4843000.5199999996</v>
      </c>
      <c r="G47" s="554">
        <v>0</v>
      </c>
      <c r="H47" s="555">
        <v>4843000.5199999996</v>
      </c>
      <c r="I47" s="654"/>
      <c r="J47" s="654"/>
      <c r="K47" s="654"/>
      <c r="L47" s="654"/>
      <c r="M47" s="654"/>
      <c r="N47" s="654"/>
    </row>
    <row r="48" spans="1:14">
      <c r="A48" s="393">
        <v>19.100000000000001</v>
      </c>
      <c r="B48" s="397" t="s">
        <v>598</v>
      </c>
      <c r="C48" s="554">
        <v>0</v>
      </c>
      <c r="D48" s="554">
        <v>0</v>
      </c>
      <c r="E48" s="555">
        <v>0</v>
      </c>
      <c r="F48" s="554">
        <v>3493633.33</v>
      </c>
      <c r="G48" s="554">
        <v>0</v>
      </c>
      <c r="H48" s="555">
        <v>3493633.33</v>
      </c>
      <c r="I48" s="654"/>
      <c r="J48" s="654"/>
      <c r="K48" s="654"/>
      <c r="L48" s="654"/>
      <c r="M48" s="654"/>
      <c r="N48" s="654"/>
    </row>
    <row r="49" spans="1:14">
      <c r="A49" s="393">
        <v>19.2</v>
      </c>
      <c r="B49" s="398" t="s">
        <v>599</v>
      </c>
      <c r="C49" s="554">
        <v>1920707.81</v>
      </c>
      <c r="D49" s="554">
        <v>0</v>
      </c>
      <c r="E49" s="555">
        <v>1920707.81</v>
      </c>
      <c r="F49" s="554">
        <v>1349367.19</v>
      </c>
      <c r="G49" s="554">
        <v>0</v>
      </c>
      <c r="H49" s="555">
        <v>1349367.19</v>
      </c>
      <c r="I49" s="654"/>
      <c r="J49" s="654"/>
      <c r="K49" s="654"/>
      <c r="L49" s="654"/>
      <c r="M49" s="654"/>
      <c r="N49" s="654"/>
    </row>
    <row r="50" spans="1:14">
      <c r="A50" s="393">
        <v>20</v>
      </c>
      <c r="B50" s="399" t="s">
        <v>600</v>
      </c>
      <c r="C50" s="554">
        <v>0</v>
      </c>
      <c r="D50" s="554">
        <v>15013421.907600001</v>
      </c>
      <c r="E50" s="555">
        <v>15013421.907600001</v>
      </c>
      <c r="F50" s="554">
        <v>0</v>
      </c>
      <c r="G50" s="554">
        <v>14234846.5692</v>
      </c>
      <c r="H50" s="555">
        <v>14234846.5692</v>
      </c>
      <c r="I50" s="654"/>
      <c r="J50" s="654"/>
      <c r="K50" s="654"/>
      <c r="L50" s="654"/>
      <c r="M50" s="654"/>
      <c r="N50" s="654"/>
    </row>
    <row r="51" spans="1:14">
      <c r="A51" s="393">
        <v>21</v>
      </c>
      <c r="B51" s="388" t="s">
        <v>601</v>
      </c>
      <c r="C51" s="554">
        <v>143168.33579999991</v>
      </c>
      <c r="D51" s="554">
        <v>2879762.4590339996</v>
      </c>
      <c r="E51" s="555">
        <v>3022930.7948339996</v>
      </c>
      <c r="F51" s="554">
        <v>846575.29086399951</v>
      </c>
      <c r="G51" s="554">
        <v>1097235.9791360004</v>
      </c>
      <c r="H51" s="555">
        <v>1943811.27</v>
      </c>
      <c r="I51" s="654"/>
      <c r="J51" s="654"/>
      <c r="K51" s="654"/>
      <c r="L51" s="654"/>
      <c r="M51" s="654"/>
      <c r="N51" s="654"/>
    </row>
    <row r="52" spans="1:14">
      <c r="A52" s="393">
        <v>21.1</v>
      </c>
      <c r="B52" s="396" t="s">
        <v>602</v>
      </c>
      <c r="C52" s="554"/>
      <c r="D52" s="554"/>
      <c r="E52" s="555">
        <v>0</v>
      </c>
      <c r="F52" s="554">
        <v>0</v>
      </c>
      <c r="G52" s="554">
        <v>0</v>
      </c>
      <c r="H52" s="555">
        <v>0</v>
      </c>
      <c r="I52" s="654"/>
      <c r="J52" s="654"/>
      <c r="K52" s="654"/>
      <c r="L52" s="654"/>
      <c r="M52" s="654"/>
      <c r="N52" s="654"/>
    </row>
    <row r="53" spans="1:14">
      <c r="A53" s="393">
        <v>22</v>
      </c>
      <c r="B53" s="400" t="s">
        <v>603</v>
      </c>
      <c r="C53" s="556">
        <v>395117480.37470007</v>
      </c>
      <c r="D53" s="556">
        <v>1181891108.3623998</v>
      </c>
      <c r="E53" s="557">
        <v>1577008588.7370999</v>
      </c>
      <c r="F53" s="556">
        <v>309594625.686364</v>
      </c>
      <c r="G53" s="556">
        <v>1084586116.498951</v>
      </c>
      <c r="H53" s="557">
        <v>1394180742.1853149</v>
      </c>
      <c r="I53" s="654"/>
      <c r="J53" s="654"/>
      <c r="K53" s="654"/>
      <c r="L53" s="654"/>
      <c r="M53" s="654"/>
      <c r="N53" s="654"/>
    </row>
    <row r="54" spans="1:14" ht="24" customHeight="1">
      <c r="A54" s="393"/>
      <c r="B54" s="401" t="s">
        <v>604</v>
      </c>
      <c r="C54" s="673"/>
      <c r="D54" s="674"/>
      <c r="E54" s="674"/>
      <c r="F54" s="674"/>
      <c r="G54" s="674"/>
      <c r="H54" s="675"/>
      <c r="I54" s="654"/>
      <c r="J54" s="654"/>
      <c r="K54" s="654"/>
      <c r="L54" s="654"/>
      <c r="M54" s="654"/>
      <c r="N54" s="654"/>
    </row>
    <row r="55" spans="1:14">
      <c r="A55" s="393">
        <v>23</v>
      </c>
      <c r="B55" s="399" t="s">
        <v>605</v>
      </c>
      <c r="C55" s="554">
        <v>112482804.98999999</v>
      </c>
      <c r="D55" s="554"/>
      <c r="E55" s="555">
        <v>112482804.98999999</v>
      </c>
      <c r="F55" s="554">
        <v>112482804.98999999</v>
      </c>
      <c r="G55" s="554"/>
      <c r="H55" s="555">
        <v>112482804.98999999</v>
      </c>
      <c r="I55" s="654"/>
      <c r="J55" s="654"/>
      <c r="K55" s="654"/>
      <c r="L55" s="654"/>
      <c r="M55" s="654"/>
      <c r="N55" s="654"/>
    </row>
    <row r="56" spans="1:14">
      <c r="A56" s="393">
        <v>24</v>
      </c>
      <c r="B56" s="399" t="s">
        <v>606</v>
      </c>
      <c r="C56" s="554">
        <v>0</v>
      </c>
      <c r="D56" s="554"/>
      <c r="E56" s="555">
        <v>0</v>
      </c>
      <c r="F56" s="554">
        <v>0</v>
      </c>
      <c r="G56" s="554"/>
      <c r="H56" s="555">
        <v>0</v>
      </c>
      <c r="I56" s="654"/>
      <c r="J56" s="654"/>
      <c r="K56" s="654"/>
      <c r="L56" s="654"/>
      <c r="M56" s="654"/>
      <c r="N56" s="654"/>
    </row>
    <row r="57" spans="1:14">
      <c r="A57" s="393">
        <v>25</v>
      </c>
      <c r="B57" s="384" t="s">
        <v>607</v>
      </c>
      <c r="C57" s="554">
        <v>72117569.840000004</v>
      </c>
      <c r="D57" s="554"/>
      <c r="E57" s="555">
        <v>72117569.840000004</v>
      </c>
      <c r="F57" s="554">
        <v>72117569.840000004</v>
      </c>
      <c r="G57" s="554"/>
      <c r="H57" s="555">
        <v>72117569.840000004</v>
      </c>
      <c r="I57" s="654"/>
      <c r="J57" s="654"/>
      <c r="K57" s="654"/>
      <c r="L57" s="654"/>
      <c r="M57" s="654"/>
      <c r="N57" s="654"/>
    </row>
    <row r="58" spans="1:14">
      <c r="A58" s="393">
        <v>26</v>
      </c>
      <c r="B58" s="384" t="s">
        <v>608</v>
      </c>
      <c r="C58" s="554">
        <v>0</v>
      </c>
      <c r="D58" s="554"/>
      <c r="E58" s="555">
        <v>0</v>
      </c>
      <c r="F58" s="554">
        <v>0</v>
      </c>
      <c r="G58" s="554"/>
      <c r="H58" s="555">
        <v>0</v>
      </c>
      <c r="I58" s="654"/>
      <c r="J58" s="654"/>
      <c r="K58" s="654"/>
      <c r="L58" s="654"/>
      <c r="M58" s="654"/>
      <c r="N58" s="654"/>
    </row>
    <row r="59" spans="1:14">
      <c r="A59" s="393">
        <v>27</v>
      </c>
      <c r="B59" s="384" t="s">
        <v>609</v>
      </c>
      <c r="C59" s="554">
        <v>0</v>
      </c>
      <c r="D59" s="554">
        <v>0</v>
      </c>
      <c r="E59" s="555">
        <v>0</v>
      </c>
      <c r="F59" s="554">
        <v>0</v>
      </c>
      <c r="G59" s="554">
        <v>0</v>
      </c>
      <c r="H59" s="555">
        <v>0</v>
      </c>
      <c r="I59" s="654"/>
      <c r="J59" s="654"/>
      <c r="K59" s="654"/>
      <c r="L59" s="654"/>
      <c r="M59" s="654"/>
      <c r="N59" s="654"/>
    </row>
    <row r="60" spans="1:14">
      <c r="A60" s="393">
        <v>27.1</v>
      </c>
      <c r="B60" s="395" t="s">
        <v>610</v>
      </c>
      <c r="C60" s="554">
        <v>0</v>
      </c>
      <c r="D60" s="554"/>
      <c r="E60" s="555">
        <v>0</v>
      </c>
      <c r="F60" s="554">
        <v>0</v>
      </c>
      <c r="G60" s="554"/>
      <c r="H60" s="555">
        <v>0</v>
      </c>
      <c r="I60" s="654"/>
      <c r="J60" s="654"/>
      <c r="K60" s="654"/>
      <c r="L60" s="654"/>
      <c r="M60" s="654"/>
      <c r="N60" s="654"/>
    </row>
    <row r="61" spans="1:14">
      <c r="A61" s="393">
        <v>27.2</v>
      </c>
      <c r="B61" s="395" t="s">
        <v>611</v>
      </c>
      <c r="C61" s="554">
        <v>0</v>
      </c>
      <c r="D61" s="554"/>
      <c r="E61" s="555">
        <v>0</v>
      </c>
      <c r="F61" s="554">
        <v>0</v>
      </c>
      <c r="G61" s="554"/>
      <c r="H61" s="555">
        <v>0</v>
      </c>
      <c r="I61" s="654"/>
      <c r="J61" s="654"/>
      <c r="K61" s="654"/>
      <c r="L61" s="654"/>
      <c r="M61" s="654"/>
      <c r="N61" s="654"/>
    </row>
    <row r="62" spans="1:14">
      <c r="A62" s="393">
        <v>28</v>
      </c>
      <c r="B62" s="402" t="s">
        <v>612</v>
      </c>
      <c r="C62" s="554">
        <v>0</v>
      </c>
      <c r="D62" s="554"/>
      <c r="E62" s="555">
        <v>0</v>
      </c>
      <c r="F62" s="554">
        <v>0</v>
      </c>
      <c r="G62" s="554"/>
      <c r="H62" s="555">
        <v>0</v>
      </c>
      <c r="I62" s="654"/>
      <c r="J62" s="654"/>
      <c r="K62" s="654"/>
      <c r="L62" s="654"/>
      <c r="M62" s="654"/>
      <c r="N62" s="654"/>
    </row>
    <row r="63" spans="1:14">
      <c r="A63" s="393">
        <v>29</v>
      </c>
      <c r="B63" s="384" t="s">
        <v>613</v>
      </c>
      <c r="C63" s="554">
        <v>0</v>
      </c>
      <c r="D63" s="554">
        <v>0</v>
      </c>
      <c r="E63" s="555">
        <v>0</v>
      </c>
      <c r="F63" s="554">
        <v>0</v>
      </c>
      <c r="G63" s="554">
        <v>0</v>
      </c>
      <c r="H63" s="555">
        <v>0</v>
      </c>
      <c r="I63" s="654"/>
      <c r="J63" s="654"/>
      <c r="K63" s="654"/>
      <c r="L63" s="654"/>
      <c r="M63" s="654"/>
      <c r="N63" s="654"/>
    </row>
    <row r="64" spans="1:14">
      <c r="A64" s="393">
        <v>29.1</v>
      </c>
      <c r="B64" s="387" t="s">
        <v>614</v>
      </c>
      <c r="C64" s="554">
        <v>0</v>
      </c>
      <c r="D64" s="554"/>
      <c r="E64" s="555">
        <v>0</v>
      </c>
      <c r="F64" s="554">
        <v>0</v>
      </c>
      <c r="G64" s="554"/>
      <c r="H64" s="555">
        <v>0</v>
      </c>
      <c r="I64" s="654"/>
      <c r="J64" s="654"/>
      <c r="K64" s="654"/>
      <c r="L64" s="654"/>
      <c r="M64" s="654"/>
      <c r="N64" s="654"/>
    </row>
    <row r="65" spans="1:14" ht="24.95" customHeight="1">
      <c r="A65" s="393">
        <v>29.2</v>
      </c>
      <c r="B65" s="397" t="s">
        <v>615</v>
      </c>
      <c r="C65" s="554">
        <v>0</v>
      </c>
      <c r="D65" s="554"/>
      <c r="E65" s="555">
        <v>0</v>
      </c>
      <c r="F65" s="554">
        <v>0</v>
      </c>
      <c r="G65" s="554"/>
      <c r="H65" s="555">
        <v>0</v>
      </c>
      <c r="I65" s="654"/>
      <c r="J65" s="654"/>
      <c r="K65" s="654"/>
      <c r="L65" s="654"/>
      <c r="M65" s="654"/>
      <c r="N65" s="654"/>
    </row>
    <row r="66" spans="1:14" ht="22.5" customHeight="1">
      <c r="A66" s="393">
        <v>29.3</v>
      </c>
      <c r="B66" s="397" t="s">
        <v>616</v>
      </c>
      <c r="C66" s="554">
        <v>0</v>
      </c>
      <c r="D66" s="554"/>
      <c r="E66" s="555">
        <v>0</v>
      </c>
      <c r="F66" s="554">
        <v>0</v>
      </c>
      <c r="G66" s="554"/>
      <c r="H66" s="555">
        <v>0</v>
      </c>
      <c r="I66" s="654"/>
      <c r="J66" s="654"/>
      <c r="K66" s="654"/>
      <c r="L66" s="654"/>
      <c r="M66" s="654"/>
      <c r="N66" s="654"/>
    </row>
    <row r="67" spans="1:14">
      <c r="A67" s="393">
        <v>30</v>
      </c>
      <c r="B67" s="384" t="s">
        <v>617</v>
      </c>
      <c r="C67" s="554">
        <v>131393680.62999998</v>
      </c>
      <c r="D67" s="554"/>
      <c r="E67" s="555">
        <v>131393680.62999998</v>
      </c>
      <c r="F67" s="554">
        <v>124186607.7538</v>
      </c>
      <c r="G67" s="554"/>
      <c r="H67" s="555">
        <v>124186607.7538</v>
      </c>
      <c r="I67" s="654"/>
      <c r="J67" s="654"/>
      <c r="K67" s="654"/>
      <c r="L67" s="654"/>
      <c r="M67" s="654"/>
      <c r="N67" s="654"/>
    </row>
    <row r="68" spans="1:14">
      <c r="A68" s="393">
        <v>31</v>
      </c>
      <c r="B68" s="403" t="s">
        <v>618</v>
      </c>
      <c r="C68" s="554">
        <v>315994055.45999998</v>
      </c>
      <c r="D68" s="554">
        <v>0</v>
      </c>
      <c r="E68" s="555">
        <v>315994055.45999998</v>
      </c>
      <c r="F68" s="554">
        <v>308786982.58379996</v>
      </c>
      <c r="G68" s="554">
        <v>0</v>
      </c>
      <c r="H68" s="555">
        <v>308786982.58379996</v>
      </c>
      <c r="I68" s="654"/>
      <c r="J68" s="654"/>
      <c r="K68" s="654"/>
      <c r="L68" s="654"/>
      <c r="M68" s="654"/>
      <c r="N68" s="654"/>
    </row>
    <row r="69" spans="1:14">
      <c r="A69" s="393">
        <v>32</v>
      </c>
      <c r="B69" s="404" t="s">
        <v>619</v>
      </c>
      <c r="C69" s="556">
        <v>711111535.83470011</v>
      </c>
      <c r="D69" s="556">
        <v>1181891108.3623998</v>
      </c>
      <c r="E69" s="557">
        <v>1893002644.1970999</v>
      </c>
      <c r="F69" s="556">
        <v>618381608.27016401</v>
      </c>
      <c r="G69" s="556">
        <v>1084586116.498951</v>
      </c>
      <c r="H69" s="557">
        <v>1702967724.769115</v>
      </c>
      <c r="I69" s="654"/>
      <c r="J69" s="654"/>
      <c r="K69" s="654"/>
      <c r="L69" s="654"/>
      <c r="M69" s="654"/>
      <c r="N69" s="654"/>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5"/>
  <sheetViews>
    <sheetView topLeftCell="A15" zoomScale="80" zoomScaleNormal="80" workbookViewId="0">
      <selection activeCell="B34" sqref="B34"/>
    </sheetView>
  </sheetViews>
  <sheetFormatPr defaultRowHeight="15"/>
  <cols>
    <col min="2" max="2" width="66.5703125" customWidth="1"/>
    <col min="3" max="8" width="17.85546875" customWidth="1"/>
  </cols>
  <sheetData>
    <row r="1" spans="1:14" s="5" customFormat="1" ht="14.25">
      <c r="A1" s="2" t="s">
        <v>30</v>
      </c>
      <c r="B1" s="3" t="str">
        <f>'Info '!C2</f>
        <v>JSC ProCredit Bank</v>
      </c>
      <c r="C1" s="3"/>
      <c r="D1" s="4"/>
      <c r="E1" s="4"/>
      <c r="F1" s="4"/>
      <c r="G1" s="4"/>
    </row>
    <row r="2" spans="1:14" s="5" customFormat="1" ht="14.25">
      <c r="A2" s="2" t="s">
        <v>31</v>
      </c>
      <c r="B2" s="324">
        <f>'1. key ratios '!B2</f>
        <v>45473</v>
      </c>
      <c r="C2" s="3"/>
      <c r="D2" s="4"/>
      <c r="E2" s="4"/>
      <c r="F2" s="4"/>
      <c r="G2" s="4"/>
    </row>
    <row r="4" spans="1:14" ht="15.75">
      <c r="A4" s="684" t="s">
        <v>6</v>
      </c>
      <c r="B4" s="686" t="s">
        <v>620</v>
      </c>
      <c r="C4" s="679" t="s">
        <v>557</v>
      </c>
      <c r="D4" s="679"/>
      <c r="E4" s="679"/>
      <c r="F4" s="679" t="s">
        <v>558</v>
      </c>
      <c r="G4" s="679"/>
      <c r="H4" s="680"/>
    </row>
    <row r="5" spans="1:14" ht="15.6" customHeight="1">
      <c r="A5" s="685"/>
      <c r="B5" s="687"/>
      <c r="C5" s="407" t="s">
        <v>32</v>
      </c>
      <c r="D5" s="407" t="s">
        <v>33</v>
      </c>
      <c r="E5" s="407" t="s">
        <v>34</v>
      </c>
      <c r="F5" s="407" t="s">
        <v>32</v>
      </c>
      <c r="G5" s="407" t="s">
        <v>33</v>
      </c>
      <c r="H5" s="407" t="s">
        <v>34</v>
      </c>
    </row>
    <row r="6" spans="1:14">
      <c r="A6" s="408">
        <v>1</v>
      </c>
      <c r="B6" s="409" t="s">
        <v>621</v>
      </c>
      <c r="C6" s="554">
        <v>32781711.231000002</v>
      </c>
      <c r="D6" s="554">
        <v>31176140.880000006</v>
      </c>
      <c r="E6" s="555">
        <v>63957852.111000009</v>
      </c>
      <c r="F6" s="554">
        <v>30981667.326629225</v>
      </c>
      <c r="G6" s="554">
        <v>25873544.330000006</v>
      </c>
      <c r="H6" s="555">
        <v>56855211.656629235</v>
      </c>
      <c r="I6" s="654"/>
      <c r="J6" s="654"/>
      <c r="K6" s="654"/>
      <c r="L6" s="654"/>
      <c r="M6" s="654"/>
      <c r="N6" s="654"/>
    </row>
    <row r="7" spans="1:14">
      <c r="A7" s="408">
        <v>1.1000000000000001</v>
      </c>
      <c r="B7" s="397" t="s">
        <v>564</v>
      </c>
      <c r="C7" s="554">
        <v>0</v>
      </c>
      <c r="D7" s="554">
        <v>0</v>
      </c>
      <c r="E7" s="555">
        <v>0</v>
      </c>
      <c r="F7" s="554">
        <v>0</v>
      </c>
      <c r="G7" s="554">
        <v>0</v>
      </c>
      <c r="H7" s="555">
        <v>0</v>
      </c>
      <c r="I7" s="654"/>
      <c r="J7" s="654"/>
      <c r="K7" s="654"/>
      <c r="L7" s="654"/>
      <c r="M7" s="654"/>
      <c r="N7" s="654"/>
    </row>
    <row r="8" spans="1:14">
      <c r="A8" s="408">
        <v>1.2</v>
      </c>
      <c r="B8" s="397" t="s">
        <v>566</v>
      </c>
      <c r="C8" s="554">
        <v>0</v>
      </c>
      <c r="D8" s="554">
        <v>0</v>
      </c>
      <c r="E8" s="555">
        <v>0</v>
      </c>
      <c r="F8" s="554">
        <v>0</v>
      </c>
      <c r="G8" s="554">
        <v>0</v>
      </c>
      <c r="H8" s="555">
        <v>0</v>
      </c>
      <c r="I8" s="654"/>
      <c r="J8" s="654"/>
      <c r="K8" s="654"/>
      <c r="L8" s="654"/>
      <c r="M8" s="654"/>
      <c r="N8" s="654"/>
    </row>
    <row r="9" spans="1:14" ht="21.6" customHeight="1">
      <c r="A9" s="408">
        <v>1.3</v>
      </c>
      <c r="B9" s="397" t="s">
        <v>622</v>
      </c>
      <c r="C9" s="554">
        <v>0</v>
      </c>
      <c r="D9" s="554">
        <v>0</v>
      </c>
      <c r="E9" s="555">
        <v>0</v>
      </c>
      <c r="F9" s="554">
        <v>0</v>
      </c>
      <c r="G9" s="554">
        <v>0</v>
      </c>
      <c r="H9" s="555">
        <v>0</v>
      </c>
      <c r="I9" s="654"/>
      <c r="J9" s="654"/>
      <c r="K9" s="654"/>
      <c r="L9" s="654"/>
      <c r="M9" s="654"/>
      <c r="N9" s="654"/>
    </row>
    <row r="10" spans="1:14">
      <c r="A10" s="408">
        <v>1.4</v>
      </c>
      <c r="B10" s="397" t="s">
        <v>568</v>
      </c>
      <c r="C10" s="554">
        <v>0</v>
      </c>
      <c r="D10" s="554">
        <v>0</v>
      </c>
      <c r="E10" s="555">
        <v>0</v>
      </c>
      <c r="F10" s="554">
        <v>0</v>
      </c>
      <c r="G10" s="554">
        <v>0</v>
      </c>
      <c r="H10" s="555">
        <v>0</v>
      </c>
      <c r="I10" s="654"/>
      <c r="J10" s="654"/>
      <c r="K10" s="654"/>
      <c r="L10" s="654"/>
      <c r="M10" s="654"/>
      <c r="N10" s="654"/>
    </row>
    <row r="11" spans="1:14">
      <c r="A11" s="408">
        <v>1.5</v>
      </c>
      <c r="B11" s="397" t="s">
        <v>572</v>
      </c>
      <c r="C11" s="554">
        <v>32781711.231000002</v>
      </c>
      <c r="D11" s="554">
        <v>31176140.880000006</v>
      </c>
      <c r="E11" s="555">
        <v>63957852.111000009</v>
      </c>
      <c r="F11" s="554">
        <v>30981667.326629225</v>
      </c>
      <c r="G11" s="554">
        <v>25873544.330000006</v>
      </c>
      <c r="H11" s="555">
        <v>56855211.656629235</v>
      </c>
      <c r="I11" s="654"/>
      <c r="J11" s="654"/>
      <c r="K11" s="654"/>
      <c r="L11" s="654"/>
      <c r="M11" s="654"/>
      <c r="N11" s="654"/>
    </row>
    <row r="12" spans="1:14">
      <c r="A12" s="408">
        <v>1.6</v>
      </c>
      <c r="B12" s="398" t="s">
        <v>454</v>
      </c>
      <c r="C12" s="554">
        <v>0</v>
      </c>
      <c r="D12" s="554">
        <v>0</v>
      </c>
      <c r="E12" s="555">
        <v>0</v>
      </c>
      <c r="F12" s="554">
        <v>0</v>
      </c>
      <c r="G12" s="554">
        <v>0</v>
      </c>
      <c r="H12" s="555">
        <v>0</v>
      </c>
      <c r="I12" s="654"/>
      <c r="J12" s="654"/>
      <c r="K12" s="654"/>
      <c r="L12" s="654"/>
      <c r="M12" s="654"/>
      <c r="N12" s="654"/>
    </row>
    <row r="13" spans="1:14">
      <c r="A13" s="408">
        <v>2</v>
      </c>
      <c r="B13" s="410" t="s">
        <v>623</v>
      </c>
      <c r="C13" s="554">
        <v>-10506794.430000002</v>
      </c>
      <c r="D13" s="554">
        <v>-16148115.720000001</v>
      </c>
      <c r="E13" s="555">
        <v>-26654910.150000002</v>
      </c>
      <c r="F13" s="554">
        <v>-7726849.1200000001</v>
      </c>
      <c r="G13" s="554">
        <v>-11210896.27</v>
      </c>
      <c r="H13" s="555">
        <v>-18937745.390000001</v>
      </c>
      <c r="I13" s="654"/>
      <c r="J13" s="654"/>
      <c r="K13" s="654"/>
      <c r="L13" s="654"/>
      <c r="M13" s="654"/>
      <c r="N13" s="654"/>
    </row>
    <row r="14" spans="1:14">
      <c r="A14" s="408">
        <v>2.1</v>
      </c>
      <c r="B14" s="397" t="s">
        <v>624</v>
      </c>
      <c r="C14" s="554">
        <v>0</v>
      </c>
      <c r="D14" s="554">
        <v>0</v>
      </c>
      <c r="E14" s="555">
        <v>0</v>
      </c>
      <c r="F14" s="554">
        <v>0</v>
      </c>
      <c r="G14" s="554">
        <v>0</v>
      </c>
      <c r="H14" s="555">
        <v>0</v>
      </c>
      <c r="I14" s="654"/>
      <c r="J14" s="654"/>
      <c r="K14" s="654"/>
      <c r="L14" s="654"/>
      <c r="M14" s="654"/>
      <c r="N14" s="654"/>
    </row>
    <row r="15" spans="1:14" ht="24.6" customHeight="1">
      <c r="A15" s="408">
        <v>2.2000000000000002</v>
      </c>
      <c r="B15" s="397" t="s">
        <v>625</v>
      </c>
      <c r="C15" s="554">
        <v>0</v>
      </c>
      <c r="D15" s="554">
        <v>0</v>
      </c>
      <c r="E15" s="555">
        <v>0</v>
      </c>
      <c r="F15" s="554">
        <v>0</v>
      </c>
      <c r="G15" s="554">
        <v>0</v>
      </c>
      <c r="H15" s="555">
        <v>0</v>
      </c>
      <c r="I15" s="654"/>
      <c r="J15" s="654"/>
      <c r="K15" s="654"/>
      <c r="L15" s="654"/>
      <c r="M15" s="654"/>
      <c r="N15" s="654"/>
    </row>
    <row r="16" spans="1:14" ht="20.45" customHeight="1">
      <c r="A16" s="408">
        <v>2.2999999999999998</v>
      </c>
      <c r="B16" s="397" t="s">
        <v>626</v>
      </c>
      <c r="C16" s="554">
        <v>-10506794.430000002</v>
      </c>
      <c r="D16" s="554">
        <v>-16148115.720000001</v>
      </c>
      <c r="E16" s="555">
        <v>-26654910.150000002</v>
      </c>
      <c r="F16" s="554">
        <v>-7726849.1200000001</v>
      </c>
      <c r="G16" s="554">
        <v>-11210896.27</v>
      </c>
      <c r="H16" s="555">
        <v>-18937745.390000001</v>
      </c>
      <c r="I16" s="654"/>
      <c r="J16" s="654"/>
      <c r="K16" s="654"/>
      <c r="L16" s="654"/>
      <c r="M16" s="654"/>
      <c r="N16" s="654"/>
    </row>
    <row r="17" spans="1:14">
      <c r="A17" s="408">
        <v>2.4</v>
      </c>
      <c r="B17" s="397" t="s">
        <v>627</v>
      </c>
      <c r="C17" s="554">
        <v>0</v>
      </c>
      <c r="D17" s="554">
        <v>0</v>
      </c>
      <c r="E17" s="555">
        <v>0</v>
      </c>
      <c r="F17" s="554">
        <v>0</v>
      </c>
      <c r="G17" s="554">
        <v>0</v>
      </c>
      <c r="H17" s="555">
        <v>0</v>
      </c>
      <c r="I17" s="654"/>
      <c r="J17" s="654"/>
      <c r="K17" s="654"/>
      <c r="L17" s="654"/>
      <c r="M17" s="654"/>
      <c r="N17" s="654"/>
    </row>
    <row r="18" spans="1:14">
      <c r="A18" s="408">
        <v>3</v>
      </c>
      <c r="B18" s="410" t="s">
        <v>628</v>
      </c>
      <c r="C18" s="554"/>
      <c r="D18" s="554"/>
      <c r="E18" s="555">
        <v>0</v>
      </c>
      <c r="F18" s="554">
        <v>0</v>
      </c>
      <c r="G18" s="554">
        <v>0</v>
      </c>
      <c r="H18" s="555">
        <v>0</v>
      </c>
      <c r="I18" s="654"/>
      <c r="J18" s="654"/>
      <c r="K18" s="654"/>
      <c r="L18" s="654"/>
      <c r="M18" s="654"/>
      <c r="N18" s="654"/>
    </row>
    <row r="19" spans="1:14">
      <c r="A19" s="408">
        <v>4</v>
      </c>
      <c r="B19" s="410" t="s">
        <v>629</v>
      </c>
      <c r="C19" s="554">
        <v>2956487.3600380793</v>
      </c>
      <c r="D19" s="554">
        <v>2089880.767</v>
      </c>
      <c r="E19" s="555">
        <v>5046368.1270380793</v>
      </c>
      <c r="F19" s="554">
        <v>4202276.8607000001</v>
      </c>
      <c r="G19" s="554">
        <v>1941759.6292999999</v>
      </c>
      <c r="H19" s="555">
        <v>6144036.4900000002</v>
      </c>
      <c r="I19" s="654"/>
      <c r="J19" s="654"/>
      <c r="K19" s="654"/>
      <c r="L19" s="654"/>
      <c r="M19" s="654"/>
      <c r="N19" s="654"/>
    </row>
    <row r="20" spans="1:14">
      <c r="A20" s="408">
        <v>5</v>
      </c>
      <c r="B20" s="410" t="s">
        <v>630</v>
      </c>
      <c r="C20" s="554">
        <v>-536436.31579999998</v>
      </c>
      <c r="D20" s="554">
        <v>-4016525.77</v>
      </c>
      <c r="E20" s="555">
        <v>-4552962.0857999995</v>
      </c>
      <c r="F20" s="554">
        <v>-647001.78</v>
      </c>
      <c r="G20" s="554">
        <v>-4068102.1799999997</v>
      </c>
      <c r="H20" s="555">
        <v>-4715103.96</v>
      </c>
      <c r="I20" s="654"/>
      <c r="J20" s="654"/>
      <c r="K20" s="654"/>
      <c r="L20" s="654"/>
      <c r="M20" s="654"/>
      <c r="N20" s="654"/>
    </row>
    <row r="21" spans="1:14" ht="24" customHeight="1">
      <c r="A21" s="408">
        <v>6</v>
      </c>
      <c r="B21" s="410" t="s">
        <v>631</v>
      </c>
      <c r="C21" s="554"/>
      <c r="D21" s="554"/>
      <c r="E21" s="555">
        <v>0</v>
      </c>
      <c r="F21" s="554">
        <v>0</v>
      </c>
      <c r="G21" s="554">
        <v>0</v>
      </c>
      <c r="H21" s="555">
        <v>0</v>
      </c>
      <c r="I21" s="654"/>
      <c r="J21" s="654"/>
      <c r="K21" s="654"/>
      <c r="L21" s="654"/>
      <c r="M21" s="654"/>
      <c r="N21" s="654"/>
    </row>
    <row r="22" spans="1:14" ht="18.600000000000001" customHeight="1">
      <c r="A22" s="408">
        <v>7</v>
      </c>
      <c r="B22" s="410" t="s">
        <v>632</v>
      </c>
      <c r="C22" s="554"/>
      <c r="D22" s="554"/>
      <c r="E22" s="555">
        <v>0</v>
      </c>
      <c r="F22" s="554">
        <v>0</v>
      </c>
      <c r="G22" s="554">
        <v>0</v>
      </c>
      <c r="H22" s="555">
        <v>0</v>
      </c>
      <c r="I22" s="654"/>
      <c r="J22" s="654"/>
      <c r="K22" s="654"/>
      <c r="L22" s="654"/>
      <c r="M22" s="654"/>
      <c r="N22" s="654"/>
    </row>
    <row r="23" spans="1:14" ht="25.5" customHeight="1">
      <c r="A23" s="408">
        <v>8</v>
      </c>
      <c r="B23" s="411" t="s">
        <v>633</v>
      </c>
      <c r="C23" s="554"/>
      <c r="D23" s="554"/>
      <c r="E23" s="555">
        <v>0</v>
      </c>
      <c r="F23" s="554">
        <v>0</v>
      </c>
      <c r="G23" s="554">
        <v>0</v>
      </c>
      <c r="H23" s="555">
        <v>0</v>
      </c>
      <c r="I23" s="654"/>
      <c r="J23" s="654"/>
      <c r="K23" s="654"/>
      <c r="L23" s="654"/>
      <c r="M23" s="654"/>
      <c r="N23" s="654"/>
    </row>
    <row r="24" spans="1:14" ht="34.5" customHeight="1">
      <c r="A24" s="408">
        <v>9</v>
      </c>
      <c r="B24" s="411" t="s">
        <v>634</v>
      </c>
      <c r="C24" s="554"/>
      <c r="D24" s="554"/>
      <c r="E24" s="555">
        <v>0</v>
      </c>
      <c r="F24" s="554">
        <v>0</v>
      </c>
      <c r="G24" s="554">
        <v>0</v>
      </c>
      <c r="H24" s="555">
        <v>0</v>
      </c>
      <c r="I24" s="654"/>
      <c r="J24" s="654"/>
      <c r="K24" s="654"/>
      <c r="L24" s="654"/>
      <c r="M24" s="654"/>
      <c r="N24" s="654"/>
    </row>
    <row r="25" spans="1:14">
      <c r="A25" s="408">
        <v>10</v>
      </c>
      <c r="B25" s="410" t="s">
        <v>635</v>
      </c>
      <c r="C25" s="554">
        <v>7086487.8499999996</v>
      </c>
      <c r="D25" s="554">
        <v>0</v>
      </c>
      <c r="E25" s="555">
        <v>7086487.8499999996</v>
      </c>
      <c r="F25" s="554">
        <v>6383752.3200000003</v>
      </c>
      <c r="G25" s="554">
        <v>0</v>
      </c>
      <c r="H25" s="555">
        <v>6383752.3200000003</v>
      </c>
      <c r="I25" s="654"/>
      <c r="J25" s="654"/>
      <c r="K25" s="654"/>
      <c r="L25" s="654"/>
      <c r="M25" s="654"/>
      <c r="N25" s="654"/>
    </row>
    <row r="26" spans="1:14">
      <c r="A26" s="408">
        <v>11</v>
      </c>
      <c r="B26" s="412" t="s">
        <v>636</v>
      </c>
      <c r="C26" s="554"/>
      <c r="D26" s="554"/>
      <c r="E26" s="555">
        <v>0</v>
      </c>
      <c r="F26" s="554"/>
      <c r="G26" s="554"/>
      <c r="H26" s="555">
        <v>0</v>
      </c>
      <c r="I26" s="654"/>
      <c r="J26" s="654"/>
      <c r="K26" s="654"/>
      <c r="L26" s="654"/>
      <c r="M26" s="654"/>
      <c r="N26" s="654"/>
    </row>
    <row r="27" spans="1:14">
      <c r="A27" s="408">
        <v>12</v>
      </c>
      <c r="B27" s="410" t="s">
        <v>637</v>
      </c>
      <c r="C27" s="554">
        <v>3748750.4832000001</v>
      </c>
      <c r="D27" s="554">
        <v>214566.9332</v>
      </c>
      <c r="E27" s="555">
        <v>3963317.4164</v>
      </c>
      <c r="F27" s="554">
        <v>652425.24706999992</v>
      </c>
      <c r="G27" s="554">
        <v>92719.652930000011</v>
      </c>
      <c r="H27" s="555">
        <v>745144.89999999991</v>
      </c>
      <c r="I27" s="654"/>
      <c r="J27" s="654"/>
      <c r="K27" s="654"/>
      <c r="L27" s="654"/>
      <c r="M27" s="654"/>
      <c r="N27" s="654"/>
    </row>
    <row r="28" spans="1:14">
      <c r="A28" s="408">
        <v>13</v>
      </c>
      <c r="B28" s="413" t="s">
        <v>638</v>
      </c>
      <c r="C28" s="554">
        <v>-556022.12</v>
      </c>
      <c r="D28" s="554">
        <v>-3123.3</v>
      </c>
      <c r="E28" s="555">
        <v>-559145.42000000004</v>
      </c>
      <c r="F28" s="554">
        <v>-497781.28</v>
      </c>
      <c r="G28" s="554"/>
      <c r="H28" s="555">
        <v>-497781.28</v>
      </c>
      <c r="I28" s="654"/>
      <c r="J28" s="654"/>
      <c r="K28" s="654"/>
      <c r="L28" s="654"/>
      <c r="M28" s="654"/>
      <c r="N28" s="654"/>
    </row>
    <row r="29" spans="1:14">
      <c r="A29" s="408">
        <v>14</v>
      </c>
      <c r="B29" s="414" t="s">
        <v>639</v>
      </c>
      <c r="C29" s="554">
        <v>-23456554.486900002</v>
      </c>
      <c r="D29" s="554">
        <v>-1748672.2799999998</v>
      </c>
      <c r="E29" s="555">
        <v>-25205226.766900003</v>
      </c>
      <c r="F29" s="554">
        <v>-18846418.280000001</v>
      </c>
      <c r="G29" s="554">
        <v>-1534434.4400000002</v>
      </c>
      <c r="H29" s="555">
        <v>-20380852.720000003</v>
      </c>
      <c r="I29" s="654"/>
      <c r="J29" s="654"/>
      <c r="K29" s="654"/>
      <c r="L29" s="654"/>
      <c r="M29" s="654"/>
      <c r="N29" s="654"/>
    </row>
    <row r="30" spans="1:14">
      <c r="A30" s="408">
        <v>14.1</v>
      </c>
      <c r="B30" s="386" t="s">
        <v>640</v>
      </c>
      <c r="C30" s="554">
        <v>-10259938.689999999</v>
      </c>
      <c r="D30" s="554">
        <v>0</v>
      </c>
      <c r="E30" s="555">
        <v>-10259938.689999999</v>
      </c>
      <c r="F30" s="554">
        <v>-8489161.2199999988</v>
      </c>
      <c r="G30" s="554">
        <v>0</v>
      </c>
      <c r="H30" s="555">
        <v>-8489161.2199999988</v>
      </c>
      <c r="I30" s="654"/>
      <c r="J30" s="654"/>
      <c r="K30" s="654"/>
      <c r="L30" s="654"/>
      <c r="M30" s="654"/>
      <c r="N30" s="654"/>
    </row>
    <row r="31" spans="1:14">
      <c r="A31" s="408">
        <v>14.2</v>
      </c>
      <c r="B31" s="386" t="s">
        <v>641</v>
      </c>
      <c r="C31" s="554">
        <v>-13196615.7969</v>
      </c>
      <c r="D31" s="554">
        <v>-1748672.2799999998</v>
      </c>
      <c r="E31" s="555">
        <v>-14945288.0769</v>
      </c>
      <c r="F31" s="554">
        <v>-10357257.060000001</v>
      </c>
      <c r="G31" s="554">
        <v>-1534434.4400000002</v>
      </c>
      <c r="H31" s="555">
        <v>-11891691.5</v>
      </c>
      <c r="I31" s="654"/>
      <c r="J31" s="654"/>
      <c r="K31" s="654"/>
      <c r="L31" s="654"/>
      <c r="M31" s="654"/>
      <c r="N31" s="654"/>
    </row>
    <row r="32" spans="1:14">
      <c r="A32" s="408">
        <v>15</v>
      </c>
      <c r="B32" s="410" t="s">
        <v>642</v>
      </c>
      <c r="C32" s="554">
        <v>-2378171.66</v>
      </c>
      <c r="D32" s="554">
        <v>0</v>
      </c>
      <c r="E32" s="555">
        <v>-2378171.66</v>
      </c>
      <c r="F32" s="554">
        <v>-2218466.46</v>
      </c>
      <c r="G32" s="554">
        <v>0</v>
      </c>
      <c r="H32" s="555">
        <v>-2218466.46</v>
      </c>
      <c r="I32" s="654"/>
      <c r="J32" s="654"/>
      <c r="K32" s="654"/>
      <c r="L32" s="654"/>
      <c r="M32" s="654"/>
      <c r="N32" s="654"/>
    </row>
    <row r="33" spans="1:14" ht="22.5" customHeight="1">
      <c r="A33" s="408">
        <v>16</v>
      </c>
      <c r="B33" s="384" t="s">
        <v>643</v>
      </c>
      <c r="C33" s="554">
        <v>-318205.33169999998</v>
      </c>
      <c r="D33" s="554">
        <v>0</v>
      </c>
      <c r="E33" s="555">
        <v>-318205.33169999998</v>
      </c>
      <c r="F33" s="554">
        <v>121232.1734</v>
      </c>
      <c r="G33" s="554">
        <v>0</v>
      </c>
      <c r="H33" s="555">
        <v>121232.1734</v>
      </c>
      <c r="I33" s="654"/>
      <c r="J33" s="654"/>
      <c r="K33" s="654"/>
      <c r="L33" s="654"/>
      <c r="M33" s="654"/>
      <c r="N33" s="654"/>
    </row>
    <row r="34" spans="1:14">
      <c r="A34" s="408">
        <v>17</v>
      </c>
      <c r="B34" s="410" t="s">
        <v>644</v>
      </c>
      <c r="C34" s="554">
        <v>-34409.040000000001</v>
      </c>
      <c r="D34" s="554">
        <v>0</v>
      </c>
      <c r="E34" s="555">
        <v>-34409.040000000001</v>
      </c>
      <c r="F34" s="554">
        <v>37054.300000000003</v>
      </c>
      <c r="G34" s="554">
        <v>0</v>
      </c>
      <c r="H34" s="555">
        <v>37054.300000000003</v>
      </c>
      <c r="I34" s="654"/>
      <c r="J34" s="654"/>
      <c r="K34" s="654"/>
      <c r="L34" s="654"/>
      <c r="M34" s="654"/>
      <c r="N34" s="654"/>
    </row>
    <row r="35" spans="1:14">
      <c r="A35" s="408">
        <v>17.100000000000001</v>
      </c>
      <c r="B35" s="386" t="s">
        <v>645</v>
      </c>
      <c r="C35" s="554">
        <v>-34409.040000000001</v>
      </c>
      <c r="D35" s="554">
        <v>0</v>
      </c>
      <c r="E35" s="555">
        <v>-34409.040000000001</v>
      </c>
      <c r="F35" s="554">
        <v>37054.300000000003</v>
      </c>
      <c r="G35" s="554">
        <v>0</v>
      </c>
      <c r="H35" s="555">
        <v>37054.300000000003</v>
      </c>
      <c r="I35" s="654"/>
      <c r="J35" s="654"/>
      <c r="K35" s="654"/>
      <c r="L35" s="654"/>
      <c r="M35" s="654"/>
      <c r="N35" s="654"/>
    </row>
    <row r="36" spans="1:14">
      <c r="A36" s="408">
        <v>17.2</v>
      </c>
      <c r="B36" s="386" t="s">
        <v>646</v>
      </c>
      <c r="C36" s="554">
        <v>0</v>
      </c>
      <c r="D36" s="554">
        <v>0</v>
      </c>
      <c r="E36" s="555">
        <v>0</v>
      </c>
      <c r="F36" s="554"/>
      <c r="G36" s="554">
        <v>0</v>
      </c>
      <c r="H36" s="555">
        <v>0</v>
      </c>
      <c r="I36" s="654"/>
      <c r="J36" s="654"/>
      <c r="K36" s="654"/>
      <c r="L36" s="654"/>
      <c r="M36" s="654"/>
      <c r="N36" s="654"/>
    </row>
    <row r="37" spans="1:14" ht="41.45" customHeight="1">
      <c r="A37" s="408">
        <v>18</v>
      </c>
      <c r="B37" s="415" t="s">
        <v>647</v>
      </c>
      <c r="C37" s="554">
        <v>-110428.67240000004</v>
      </c>
      <c r="D37" s="554">
        <v>-4027.1676000000002</v>
      </c>
      <c r="E37" s="555">
        <v>-114455.84000000004</v>
      </c>
      <c r="F37" s="554">
        <v>7040256.5199999996</v>
      </c>
      <c r="G37" s="554">
        <v>0</v>
      </c>
      <c r="H37" s="555">
        <v>7040256.5199999996</v>
      </c>
      <c r="I37" s="654"/>
      <c r="J37" s="654"/>
      <c r="K37" s="654"/>
      <c r="L37" s="654"/>
      <c r="M37" s="654"/>
      <c r="N37" s="654"/>
    </row>
    <row r="38" spans="1:14">
      <c r="A38" s="408">
        <v>18.100000000000001</v>
      </c>
      <c r="B38" s="416" t="s">
        <v>648</v>
      </c>
      <c r="C38" s="554"/>
      <c r="D38" s="554"/>
      <c r="E38" s="555">
        <v>0</v>
      </c>
      <c r="F38" s="554"/>
      <c r="G38" s="554"/>
      <c r="H38" s="555">
        <v>0</v>
      </c>
      <c r="I38" s="654"/>
      <c r="J38" s="654"/>
      <c r="K38" s="654"/>
      <c r="L38" s="654"/>
      <c r="M38" s="654"/>
      <c r="N38" s="654"/>
    </row>
    <row r="39" spans="1:14">
      <c r="A39" s="408">
        <v>18.2</v>
      </c>
      <c r="B39" s="416" t="s">
        <v>649</v>
      </c>
      <c r="C39" s="554">
        <v>-110428.67240000004</v>
      </c>
      <c r="D39" s="554">
        <v>-4027.1676000000002</v>
      </c>
      <c r="E39" s="555">
        <v>-114455.84000000004</v>
      </c>
      <c r="F39" s="554">
        <v>7040256.5199999996</v>
      </c>
      <c r="G39" s="554">
        <v>0</v>
      </c>
      <c r="H39" s="555">
        <v>7040256.5199999996</v>
      </c>
      <c r="I39" s="654"/>
      <c r="J39" s="654"/>
      <c r="K39" s="654"/>
      <c r="L39" s="654"/>
      <c r="M39" s="654"/>
      <c r="N39" s="654"/>
    </row>
    <row r="40" spans="1:14" ht="24.6" customHeight="1">
      <c r="A40" s="408">
        <v>19</v>
      </c>
      <c r="B40" s="415" t="s">
        <v>650</v>
      </c>
      <c r="C40" s="554"/>
      <c r="D40" s="554"/>
      <c r="E40" s="555">
        <v>0</v>
      </c>
      <c r="F40" s="554"/>
      <c r="G40" s="554"/>
      <c r="H40" s="555">
        <v>0</v>
      </c>
      <c r="I40" s="654"/>
      <c r="J40" s="654"/>
      <c r="K40" s="654"/>
      <c r="L40" s="654"/>
      <c r="M40" s="654"/>
      <c r="N40" s="654"/>
    </row>
    <row r="41" spans="1:14" ht="17.45" customHeight="1">
      <c r="A41" s="408">
        <v>20</v>
      </c>
      <c r="B41" s="415" t="s">
        <v>651</v>
      </c>
      <c r="C41" s="554"/>
      <c r="D41" s="554"/>
      <c r="E41" s="555">
        <v>0</v>
      </c>
      <c r="F41" s="554"/>
      <c r="G41" s="554"/>
      <c r="H41" s="555">
        <v>0</v>
      </c>
      <c r="I41" s="654"/>
      <c r="J41" s="654"/>
      <c r="K41" s="654"/>
      <c r="L41" s="654"/>
      <c r="M41" s="654"/>
      <c r="N41" s="654"/>
    </row>
    <row r="42" spans="1:14" ht="26.45" customHeight="1">
      <c r="A42" s="408">
        <v>21</v>
      </c>
      <c r="B42" s="415" t="s">
        <v>652</v>
      </c>
      <c r="C42" s="554"/>
      <c r="D42" s="554"/>
      <c r="E42" s="555">
        <v>0</v>
      </c>
      <c r="F42" s="554"/>
      <c r="G42" s="554"/>
      <c r="H42" s="555">
        <v>0</v>
      </c>
      <c r="I42" s="654"/>
      <c r="J42" s="654"/>
      <c r="K42" s="654"/>
      <c r="L42" s="654"/>
      <c r="M42" s="654"/>
      <c r="N42" s="654"/>
    </row>
    <row r="43" spans="1:14">
      <c r="A43" s="408">
        <v>22</v>
      </c>
      <c r="B43" s="417" t="s">
        <v>653</v>
      </c>
      <c r="C43" s="554">
        <v>8676414.8674380761</v>
      </c>
      <c r="D43" s="554">
        <v>11560124.342600005</v>
      </c>
      <c r="E43" s="555">
        <v>20236539.210038085</v>
      </c>
      <c r="F43" s="554">
        <v>19482147.827799223</v>
      </c>
      <c r="G43" s="554">
        <v>11094590.722230008</v>
      </c>
      <c r="H43" s="555">
        <v>30576738.550029233</v>
      </c>
      <c r="I43" s="654"/>
      <c r="J43" s="654"/>
      <c r="K43" s="654"/>
      <c r="L43" s="654"/>
      <c r="M43" s="654"/>
      <c r="N43" s="654"/>
    </row>
    <row r="44" spans="1:14">
      <c r="A44" s="408">
        <v>23</v>
      </c>
      <c r="B44" s="417" t="s">
        <v>654</v>
      </c>
      <c r="C44" s="554">
        <v>2180047.37</v>
      </c>
      <c r="D44" s="554"/>
      <c r="E44" s="555">
        <v>2180047.37</v>
      </c>
      <c r="F44" s="554">
        <v>4566178.1300000008</v>
      </c>
      <c r="G44" s="554"/>
      <c r="H44" s="555">
        <v>4566178.1300000008</v>
      </c>
      <c r="I44" s="654"/>
      <c r="J44" s="654"/>
      <c r="K44" s="654"/>
      <c r="L44" s="654"/>
      <c r="M44" s="654"/>
      <c r="N44" s="654"/>
    </row>
    <row r="45" spans="1:14">
      <c r="A45" s="408">
        <v>24</v>
      </c>
      <c r="B45" s="418" t="s">
        <v>655</v>
      </c>
      <c r="C45" s="554">
        <v>6496367.497438076</v>
      </c>
      <c r="D45" s="554">
        <v>11560124.342600005</v>
      </c>
      <c r="E45" s="555">
        <v>18056491.84003808</v>
      </c>
      <c r="F45" s="554">
        <v>14915969.697799223</v>
      </c>
      <c r="G45" s="554">
        <v>11094590.722230008</v>
      </c>
      <c r="H45" s="555">
        <v>26010560.42002923</v>
      </c>
      <c r="I45" s="654"/>
      <c r="J45" s="654"/>
      <c r="K45" s="654"/>
      <c r="L45" s="654"/>
      <c r="M45" s="654"/>
      <c r="N45" s="654"/>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7"/>
  <sheetViews>
    <sheetView zoomScale="70" zoomScaleNormal="70" workbookViewId="0">
      <selection activeCell="L41" sqref="L41"/>
    </sheetView>
  </sheetViews>
  <sheetFormatPr defaultRowHeight="15"/>
  <cols>
    <col min="1" max="1" width="8.7109375" style="405"/>
    <col min="2" max="2" width="87.5703125" bestFit="1" customWidth="1"/>
    <col min="3" max="8" width="15.42578125" customWidth="1"/>
  </cols>
  <sheetData>
    <row r="1" spans="1:14" s="5" customFormat="1" ht="14.25">
      <c r="A1" s="2" t="s">
        <v>30</v>
      </c>
      <c r="B1" s="3" t="str">
        <f>'Info '!C2</f>
        <v>JSC ProCredit Bank</v>
      </c>
      <c r="C1" s="3"/>
      <c r="D1" s="4"/>
      <c r="E1" s="4"/>
      <c r="F1" s="4"/>
      <c r="G1" s="4"/>
    </row>
    <row r="2" spans="1:14" s="5" customFormat="1" ht="14.25">
      <c r="A2" s="2" t="s">
        <v>31</v>
      </c>
      <c r="B2" s="324">
        <f>'1. key ratios '!B2</f>
        <v>45473</v>
      </c>
      <c r="C2" s="3"/>
      <c r="D2" s="4"/>
      <c r="E2" s="4"/>
      <c r="F2" s="4"/>
      <c r="G2" s="4"/>
    </row>
    <row r="3" spans="1:14" ht="15.75" thickBot="1">
      <c r="A3"/>
    </row>
    <row r="4" spans="1:14" ht="15.75">
      <c r="A4" s="688" t="s">
        <v>6</v>
      </c>
      <c r="B4" s="689" t="s">
        <v>94</v>
      </c>
      <c r="C4" s="679" t="s">
        <v>557</v>
      </c>
      <c r="D4" s="679"/>
      <c r="E4" s="679"/>
      <c r="F4" s="679" t="s">
        <v>558</v>
      </c>
      <c r="G4" s="679"/>
      <c r="H4" s="680"/>
    </row>
    <row r="5" spans="1:14">
      <c r="A5" s="688"/>
      <c r="B5" s="689"/>
      <c r="C5" s="407" t="s">
        <v>32</v>
      </c>
      <c r="D5" s="407" t="s">
        <v>33</v>
      </c>
      <c r="E5" s="407" t="s">
        <v>34</v>
      </c>
      <c r="F5" s="407" t="s">
        <v>32</v>
      </c>
      <c r="G5" s="407" t="s">
        <v>33</v>
      </c>
      <c r="H5" s="407" t="s">
        <v>34</v>
      </c>
    </row>
    <row r="6" spans="1:14" ht="16.5">
      <c r="A6" s="393">
        <v>1</v>
      </c>
      <c r="B6" s="419" t="s">
        <v>656</v>
      </c>
      <c r="C6" s="420">
        <v>0</v>
      </c>
      <c r="D6" s="420">
        <v>30012000</v>
      </c>
      <c r="E6" s="421">
        <v>30012000</v>
      </c>
      <c r="F6" s="420">
        <v>0</v>
      </c>
      <c r="G6" s="420">
        <v>28464999.999999996</v>
      </c>
      <c r="H6" s="422">
        <v>28464999.999999996</v>
      </c>
      <c r="I6" s="655"/>
      <c r="J6" s="655"/>
      <c r="K6" s="655"/>
      <c r="L6" s="655"/>
      <c r="M6" s="655"/>
      <c r="N6" s="655"/>
    </row>
    <row r="7" spans="1:14" ht="16.5">
      <c r="A7" s="393">
        <v>2</v>
      </c>
      <c r="B7" s="419" t="s">
        <v>196</v>
      </c>
      <c r="C7" s="420">
        <v>14943000</v>
      </c>
      <c r="D7" s="420">
        <v>174470968.142178</v>
      </c>
      <c r="E7" s="421">
        <v>189413968.142178</v>
      </c>
      <c r="F7" s="420">
        <v>48047858.25</v>
      </c>
      <c r="G7" s="420">
        <v>319723870.30000001</v>
      </c>
      <c r="H7" s="422">
        <v>367771728.55000001</v>
      </c>
      <c r="I7" s="655"/>
      <c r="J7" s="655"/>
      <c r="K7" s="655"/>
      <c r="L7" s="655"/>
      <c r="M7" s="655"/>
      <c r="N7" s="655"/>
    </row>
    <row r="8" spans="1:14" ht="16.5">
      <c r="A8" s="393">
        <v>3</v>
      </c>
      <c r="B8" s="419" t="s">
        <v>206</v>
      </c>
      <c r="C8" s="420">
        <v>54519717.8138</v>
      </c>
      <c r="D8" s="420">
        <v>869250392.71512198</v>
      </c>
      <c r="E8" s="421">
        <v>923770110.52892196</v>
      </c>
      <c r="F8" s="420">
        <v>396979278.67980003</v>
      </c>
      <c r="G8" s="420">
        <v>894077548.17478991</v>
      </c>
      <c r="H8" s="422">
        <v>1291056826.8545899</v>
      </c>
      <c r="I8" s="655"/>
      <c r="J8" s="655"/>
      <c r="K8" s="655"/>
      <c r="L8" s="655"/>
      <c r="M8" s="655"/>
      <c r="N8" s="655"/>
    </row>
    <row r="9" spans="1:14" ht="16.5">
      <c r="A9" s="393">
        <v>3.1</v>
      </c>
      <c r="B9" s="423" t="s">
        <v>197</v>
      </c>
      <c r="C9" s="420">
        <v>10977333.853800001</v>
      </c>
      <c r="D9" s="420">
        <v>598890567.46220005</v>
      </c>
      <c r="E9" s="421">
        <v>609867901.3160001</v>
      </c>
      <c r="F9" s="420">
        <v>343190347.37980002</v>
      </c>
      <c r="G9" s="420">
        <v>627067783.73269999</v>
      </c>
      <c r="H9" s="422">
        <v>970258131.11249995</v>
      </c>
      <c r="I9" s="655"/>
      <c r="J9" s="655"/>
      <c r="K9" s="655"/>
      <c r="L9" s="655"/>
      <c r="M9" s="655"/>
      <c r="N9" s="655"/>
    </row>
    <row r="10" spans="1:14" ht="16.5">
      <c r="A10" s="393">
        <v>3.2</v>
      </c>
      <c r="B10" s="423" t="s">
        <v>193</v>
      </c>
      <c r="C10" s="420">
        <v>43542383.960000001</v>
      </c>
      <c r="D10" s="420">
        <v>270359825.252922</v>
      </c>
      <c r="E10" s="421">
        <v>313902209.21292198</v>
      </c>
      <c r="F10" s="420">
        <v>53788931.300000004</v>
      </c>
      <c r="G10" s="420">
        <v>267009764.44208997</v>
      </c>
      <c r="H10" s="422">
        <v>320798695.74208999</v>
      </c>
      <c r="I10" s="655"/>
      <c r="J10" s="655"/>
      <c r="K10" s="655"/>
      <c r="L10" s="655"/>
      <c r="M10" s="655"/>
      <c r="N10" s="655"/>
    </row>
    <row r="11" spans="1:14" ht="16.5">
      <c r="A11" s="393">
        <v>4</v>
      </c>
      <c r="B11" s="424" t="s">
        <v>195</v>
      </c>
      <c r="C11" s="420">
        <v>5850000</v>
      </c>
      <c r="D11" s="420">
        <v>0</v>
      </c>
      <c r="E11" s="421">
        <v>5850000</v>
      </c>
      <c r="F11" s="420">
        <v>7296000</v>
      </c>
      <c r="G11" s="420">
        <v>0</v>
      </c>
      <c r="H11" s="422">
        <v>7296000</v>
      </c>
      <c r="I11" s="655"/>
      <c r="J11" s="655"/>
      <c r="K11" s="655"/>
      <c r="L11" s="655"/>
      <c r="M11" s="655"/>
      <c r="N11" s="655"/>
    </row>
    <row r="12" spans="1:14" ht="16.5">
      <c r="A12" s="393">
        <v>4.0999999999999996</v>
      </c>
      <c r="B12" s="423" t="s">
        <v>179</v>
      </c>
      <c r="C12" s="420">
        <v>5850000</v>
      </c>
      <c r="D12" s="420">
        <v>0</v>
      </c>
      <c r="E12" s="421">
        <v>5850000</v>
      </c>
      <c r="F12" s="420">
        <v>7296000</v>
      </c>
      <c r="G12" s="420">
        <v>0</v>
      </c>
      <c r="H12" s="422">
        <v>7296000</v>
      </c>
      <c r="I12" s="655"/>
      <c r="J12" s="655"/>
      <c r="K12" s="655"/>
      <c r="L12" s="655"/>
      <c r="M12" s="655"/>
      <c r="N12" s="655"/>
    </row>
    <row r="13" spans="1:14" ht="16.5">
      <c r="A13" s="393">
        <v>4.2</v>
      </c>
      <c r="B13" s="423" t="s">
        <v>180</v>
      </c>
      <c r="C13" s="420">
        <v>0</v>
      </c>
      <c r="D13" s="420">
        <v>0</v>
      </c>
      <c r="E13" s="421">
        <v>0</v>
      </c>
      <c r="F13" s="420">
        <v>0</v>
      </c>
      <c r="G13" s="420">
        <v>0</v>
      </c>
      <c r="H13" s="422">
        <v>0</v>
      </c>
      <c r="I13" s="655"/>
      <c r="J13" s="655"/>
      <c r="K13" s="655"/>
      <c r="L13" s="655"/>
      <c r="M13" s="655"/>
      <c r="N13" s="655"/>
    </row>
    <row r="14" spans="1:14" ht="16.5">
      <c r="A14" s="393">
        <v>5</v>
      </c>
      <c r="B14" s="424" t="s">
        <v>205</v>
      </c>
      <c r="C14" s="420">
        <v>399842661.77166408</v>
      </c>
      <c r="D14" s="420">
        <v>682792601.83773577</v>
      </c>
      <c r="E14" s="421">
        <v>1082635263.6093998</v>
      </c>
      <c r="F14" s="420">
        <v>366033068.60000002</v>
      </c>
      <c r="G14" s="420">
        <v>1004409050.4738998</v>
      </c>
      <c r="H14" s="422">
        <v>1370442119.0738997</v>
      </c>
      <c r="I14" s="655"/>
      <c r="J14" s="655"/>
      <c r="K14" s="655"/>
      <c r="L14" s="655"/>
      <c r="M14" s="655"/>
      <c r="N14" s="655"/>
    </row>
    <row r="15" spans="1:14" ht="16.5">
      <c r="A15" s="393">
        <v>5.0999999999999996</v>
      </c>
      <c r="B15" s="425" t="s">
        <v>183</v>
      </c>
      <c r="C15" s="420">
        <v>12903867.6</v>
      </c>
      <c r="D15" s="420">
        <v>12568236.681</v>
      </c>
      <c r="E15" s="421">
        <v>25472104.280999999</v>
      </c>
      <c r="F15" s="420">
        <v>14985882.76</v>
      </c>
      <c r="G15" s="420">
        <v>3347564.8369999998</v>
      </c>
      <c r="H15" s="422">
        <v>18333447.596999999</v>
      </c>
      <c r="I15" s="655"/>
      <c r="J15" s="655"/>
      <c r="K15" s="655"/>
      <c r="L15" s="655"/>
      <c r="M15" s="655"/>
      <c r="N15" s="655"/>
    </row>
    <row r="16" spans="1:14" ht="16.5">
      <c r="A16" s="393">
        <v>5.2</v>
      </c>
      <c r="B16" s="425" t="s">
        <v>182</v>
      </c>
      <c r="C16" s="420"/>
      <c r="D16" s="420"/>
      <c r="E16" s="421">
        <v>0</v>
      </c>
      <c r="F16" s="420">
        <v>0</v>
      </c>
      <c r="G16" s="420">
        <v>0</v>
      </c>
      <c r="H16" s="422">
        <v>0</v>
      </c>
      <c r="I16" s="655"/>
      <c r="J16" s="655"/>
      <c r="K16" s="655"/>
      <c r="L16" s="655"/>
      <c r="M16" s="655"/>
      <c r="N16" s="655"/>
    </row>
    <row r="17" spans="1:14" ht="16.5">
      <c r="A17" s="393">
        <v>5.3</v>
      </c>
      <c r="B17" s="425" t="s">
        <v>181</v>
      </c>
      <c r="C17" s="420">
        <v>292715897.71319515</v>
      </c>
      <c r="D17" s="420">
        <v>557863870.69240475</v>
      </c>
      <c r="E17" s="421">
        <v>850579768.40559983</v>
      </c>
      <c r="F17" s="420">
        <v>310117482.45000005</v>
      </c>
      <c r="G17" s="420">
        <v>951411229.58419991</v>
      </c>
      <c r="H17" s="422">
        <v>1261528712.0342</v>
      </c>
      <c r="I17" s="655"/>
      <c r="J17" s="655"/>
      <c r="K17" s="655"/>
      <c r="L17" s="655"/>
      <c r="M17" s="655"/>
      <c r="N17" s="655"/>
    </row>
    <row r="18" spans="1:14" ht="16.5">
      <c r="A18" s="393" t="s">
        <v>15</v>
      </c>
      <c r="B18" s="426" t="s">
        <v>36</v>
      </c>
      <c r="C18" s="420">
        <v>38500450.81936571</v>
      </c>
      <c r="D18" s="420">
        <v>129743753.99823427</v>
      </c>
      <c r="E18" s="421">
        <v>168244204.81759998</v>
      </c>
      <c r="F18" s="420">
        <v>68393601.680000007</v>
      </c>
      <c r="G18" s="420">
        <v>203287895.45919999</v>
      </c>
      <c r="H18" s="422">
        <v>271681497.13919997</v>
      </c>
      <c r="I18" s="655"/>
      <c r="J18" s="655"/>
      <c r="K18" s="655"/>
      <c r="L18" s="655"/>
      <c r="M18" s="655"/>
      <c r="N18" s="655"/>
    </row>
    <row r="19" spans="1:14" ht="16.5">
      <c r="A19" s="393" t="s">
        <v>16</v>
      </c>
      <c r="B19" s="426" t="s">
        <v>37</v>
      </c>
      <c r="C19" s="420">
        <v>44476365.861245424</v>
      </c>
      <c r="D19" s="420">
        <v>154173972.80245453</v>
      </c>
      <c r="E19" s="421">
        <v>198650338.66369995</v>
      </c>
      <c r="F19" s="420">
        <v>75014090.569999993</v>
      </c>
      <c r="G19" s="420">
        <v>429608487.62099999</v>
      </c>
      <c r="H19" s="422">
        <v>504622578.19099998</v>
      </c>
      <c r="I19" s="655"/>
      <c r="J19" s="655"/>
      <c r="K19" s="655"/>
      <c r="L19" s="655"/>
      <c r="M19" s="655"/>
      <c r="N19" s="655"/>
    </row>
    <row r="20" spans="1:14" ht="16.5">
      <c r="A20" s="393" t="s">
        <v>17</v>
      </c>
      <c r="B20" s="426" t="s">
        <v>38</v>
      </c>
      <c r="C20" s="420"/>
      <c r="D20" s="420"/>
      <c r="E20" s="421">
        <v>0</v>
      </c>
      <c r="F20" s="420"/>
      <c r="G20" s="420"/>
      <c r="H20" s="422">
        <v>0</v>
      </c>
      <c r="I20" s="655"/>
      <c r="J20" s="655"/>
      <c r="K20" s="655"/>
      <c r="L20" s="655"/>
      <c r="M20" s="655"/>
      <c r="N20" s="655"/>
    </row>
    <row r="21" spans="1:14" ht="16.5">
      <c r="A21" s="393" t="s">
        <v>18</v>
      </c>
      <c r="B21" s="426" t="s">
        <v>39</v>
      </c>
      <c r="C21" s="420">
        <v>84176706.290443823</v>
      </c>
      <c r="D21" s="420">
        <v>90391681.697256178</v>
      </c>
      <c r="E21" s="421">
        <v>174568387.98769999</v>
      </c>
      <c r="F21" s="420">
        <v>61842778.109999999</v>
      </c>
      <c r="G21" s="420">
        <v>127526662.31659999</v>
      </c>
      <c r="H21" s="422">
        <v>189369440.42659998</v>
      </c>
      <c r="I21" s="655"/>
      <c r="J21" s="655"/>
      <c r="K21" s="655"/>
      <c r="L21" s="655"/>
      <c r="M21" s="655"/>
      <c r="N21" s="655"/>
    </row>
    <row r="22" spans="1:14" ht="16.5">
      <c r="A22" s="393" t="s">
        <v>19</v>
      </c>
      <c r="B22" s="426" t="s">
        <v>40</v>
      </c>
      <c r="C22" s="420">
        <v>31339478.283671271</v>
      </c>
      <c r="D22" s="420">
        <v>71193967.730128735</v>
      </c>
      <c r="E22" s="421">
        <v>102533446.01380001</v>
      </c>
      <c r="F22" s="420">
        <v>104867012.09</v>
      </c>
      <c r="G22" s="420">
        <v>190988184.18740001</v>
      </c>
      <c r="H22" s="422">
        <v>295855196.27740002</v>
      </c>
      <c r="I22" s="655"/>
      <c r="J22" s="655"/>
      <c r="K22" s="655"/>
      <c r="L22" s="655"/>
      <c r="M22" s="655"/>
      <c r="N22" s="655"/>
    </row>
    <row r="23" spans="1:14" ht="16.5">
      <c r="A23" s="393">
        <v>5.4</v>
      </c>
      <c r="B23" s="425" t="s">
        <v>184</v>
      </c>
      <c r="C23" s="420">
        <v>93882930.992450193</v>
      </c>
      <c r="D23" s="420">
        <v>94419675.587349817</v>
      </c>
      <c r="E23" s="421">
        <v>188302606.57980001</v>
      </c>
      <c r="F23" s="420">
        <v>34014084.82</v>
      </c>
      <c r="G23" s="420">
        <v>48280853.705399998</v>
      </c>
      <c r="H23" s="422">
        <v>82294938.525399998</v>
      </c>
      <c r="I23" s="655"/>
      <c r="J23" s="655"/>
      <c r="K23" s="655"/>
      <c r="L23" s="655"/>
      <c r="M23" s="655"/>
      <c r="N23" s="655"/>
    </row>
    <row r="24" spans="1:14" ht="16.5">
      <c r="A24" s="393">
        <v>5.5</v>
      </c>
      <c r="B24" s="425" t="s">
        <v>185</v>
      </c>
      <c r="C24" s="420">
        <v>339965.4660187281</v>
      </c>
      <c r="D24" s="420">
        <v>11663782.376981273</v>
      </c>
      <c r="E24" s="421">
        <v>12003747.843000002</v>
      </c>
      <c r="F24" s="420">
        <v>6915618.5499999998</v>
      </c>
      <c r="G24" s="420">
        <v>1369402.2886999999</v>
      </c>
      <c r="H24" s="422">
        <v>8285020.8387000002</v>
      </c>
      <c r="I24" s="655"/>
      <c r="J24" s="655"/>
      <c r="K24" s="655"/>
      <c r="L24" s="655"/>
      <c r="M24" s="655"/>
      <c r="N24" s="655"/>
    </row>
    <row r="25" spans="1:14" ht="16.5">
      <c r="A25" s="393">
        <v>5.6</v>
      </c>
      <c r="B25" s="425" t="s">
        <v>186</v>
      </c>
      <c r="C25" s="420"/>
      <c r="D25" s="420"/>
      <c r="E25" s="421">
        <v>0</v>
      </c>
      <c r="F25" s="420">
        <v>0</v>
      </c>
      <c r="G25" s="420">
        <v>0</v>
      </c>
      <c r="H25" s="422">
        <v>0</v>
      </c>
      <c r="I25" s="655"/>
      <c r="J25" s="655"/>
      <c r="K25" s="655"/>
      <c r="L25" s="655"/>
      <c r="M25" s="655"/>
      <c r="N25" s="655"/>
    </row>
    <row r="26" spans="1:14" ht="16.5">
      <c r="A26" s="393">
        <v>5.7</v>
      </c>
      <c r="B26" s="425" t="s">
        <v>40</v>
      </c>
      <c r="C26" s="420">
        <v>0</v>
      </c>
      <c r="D26" s="420">
        <v>6277036.5</v>
      </c>
      <c r="E26" s="421">
        <v>6277036.5</v>
      </c>
      <c r="F26" s="420">
        <v>0.02</v>
      </c>
      <c r="G26" s="420">
        <v>5.8599999999999999E-2</v>
      </c>
      <c r="H26" s="422">
        <v>7.8600000000000003E-2</v>
      </c>
      <c r="I26" s="655"/>
      <c r="J26" s="655"/>
      <c r="K26" s="655"/>
      <c r="L26" s="655"/>
      <c r="M26" s="655"/>
      <c r="N26" s="655"/>
    </row>
    <row r="27" spans="1:14" ht="16.5">
      <c r="A27" s="393">
        <v>6</v>
      </c>
      <c r="B27" s="427" t="s">
        <v>657</v>
      </c>
      <c r="C27" s="420">
        <v>33241978.890000001</v>
      </c>
      <c r="D27" s="420">
        <v>62264182.387900002</v>
      </c>
      <c r="E27" s="421">
        <v>95506161.27790001</v>
      </c>
      <c r="F27" s="420">
        <v>39298530.679999992</v>
      </c>
      <c r="G27" s="420">
        <v>54480026.96471101</v>
      </c>
      <c r="H27" s="422">
        <v>93778557.644711003</v>
      </c>
      <c r="I27" s="655"/>
      <c r="J27" s="655"/>
      <c r="K27" s="655"/>
      <c r="L27" s="655"/>
      <c r="M27" s="655"/>
      <c r="N27" s="655"/>
    </row>
    <row r="28" spans="1:14" ht="16.5">
      <c r="A28" s="393">
        <v>7</v>
      </c>
      <c r="B28" s="427" t="s">
        <v>658</v>
      </c>
      <c r="C28" s="420">
        <v>53167415.509999998</v>
      </c>
      <c r="D28" s="420">
        <v>15433504.800600002</v>
      </c>
      <c r="E28" s="421">
        <v>68600920.310599998</v>
      </c>
      <c r="F28" s="420">
        <v>42846087.039999999</v>
      </c>
      <c r="G28" s="420">
        <v>16070869.622854002</v>
      </c>
      <c r="H28" s="422">
        <v>58916956.662854001</v>
      </c>
      <c r="I28" s="655"/>
      <c r="J28" s="655"/>
      <c r="K28" s="655"/>
      <c r="L28" s="655"/>
      <c r="M28" s="655"/>
      <c r="N28" s="655"/>
    </row>
    <row r="29" spans="1:14" ht="16.5">
      <c r="A29" s="393">
        <v>8</v>
      </c>
      <c r="B29" s="427" t="s">
        <v>194</v>
      </c>
      <c r="C29" s="420">
        <v>0</v>
      </c>
      <c r="D29" s="420">
        <v>565135.13699999999</v>
      </c>
      <c r="E29" s="421">
        <v>565135.13699999999</v>
      </c>
      <c r="F29" s="420">
        <v>0</v>
      </c>
      <c r="G29" s="420">
        <v>0</v>
      </c>
      <c r="H29" s="422">
        <v>0</v>
      </c>
      <c r="I29" s="655"/>
      <c r="J29" s="655"/>
      <c r="K29" s="655"/>
      <c r="L29" s="655"/>
      <c r="M29" s="655"/>
      <c r="N29" s="655"/>
    </row>
    <row r="30" spans="1:14" ht="16.5">
      <c r="A30" s="393">
        <v>9</v>
      </c>
      <c r="B30" s="428" t="s">
        <v>211</v>
      </c>
      <c r="C30" s="420">
        <v>842690</v>
      </c>
      <c r="D30" s="420">
        <v>9180746.4523000009</v>
      </c>
      <c r="E30" s="421">
        <v>10023436.452300001</v>
      </c>
      <c r="F30" s="420">
        <v>17734350</v>
      </c>
      <c r="G30" s="420">
        <v>19474770.386955999</v>
      </c>
      <c r="H30" s="422">
        <v>37209120.386955999</v>
      </c>
      <c r="I30" s="655"/>
      <c r="J30" s="655"/>
      <c r="K30" s="655"/>
      <c r="L30" s="655"/>
      <c r="M30" s="655"/>
      <c r="N30" s="655"/>
    </row>
    <row r="31" spans="1:14" ht="16.5">
      <c r="A31" s="393">
        <v>9.1</v>
      </c>
      <c r="B31" s="429" t="s">
        <v>201</v>
      </c>
      <c r="C31" s="420">
        <v>0</v>
      </c>
      <c r="D31" s="420">
        <v>5012810</v>
      </c>
      <c r="E31" s="421">
        <v>5012810</v>
      </c>
      <c r="F31" s="420">
        <v>12508500</v>
      </c>
      <c r="G31" s="420">
        <v>5808206.5874439999</v>
      </c>
      <c r="H31" s="422">
        <v>18316706.587444</v>
      </c>
      <c r="I31" s="655"/>
      <c r="J31" s="655"/>
      <c r="K31" s="655"/>
      <c r="L31" s="655"/>
      <c r="M31" s="655"/>
      <c r="N31" s="655"/>
    </row>
    <row r="32" spans="1:14" ht="16.5">
      <c r="A32" s="393">
        <v>9.1999999999999993</v>
      </c>
      <c r="B32" s="429" t="s">
        <v>202</v>
      </c>
      <c r="C32" s="420">
        <v>842690</v>
      </c>
      <c r="D32" s="420">
        <v>4167936.4523</v>
      </c>
      <c r="E32" s="421">
        <v>5010626.4523</v>
      </c>
      <c r="F32" s="420">
        <v>5225850</v>
      </c>
      <c r="G32" s="420">
        <v>13666563.799512001</v>
      </c>
      <c r="H32" s="422">
        <v>18892413.799511999</v>
      </c>
      <c r="I32" s="655"/>
      <c r="J32" s="655"/>
      <c r="K32" s="655"/>
      <c r="L32" s="655"/>
      <c r="M32" s="655"/>
      <c r="N32" s="655"/>
    </row>
    <row r="33" spans="1:14" ht="16.5">
      <c r="A33" s="393">
        <v>9.3000000000000007</v>
      </c>
      <c r="B33" s="429" t="s">
        <v>198</v>
      </c>
      <c r="C33" s="420"/>
      <c r="D33" s="420"/>
      <c r="E33" s="421">
        <v>0</v>
      </c>
      <c r="F33" s="420"/>
      <c r="G33" s="420"/>
      <c r="H33" s="422">
        <v>0</v>
      </c>
      <c r="I33" s="655"/>
      <c r="J33" s="655"/>
      <c r="K33" s="655"/>
      <c r="L33" s="655"/>
      <c r="M33" s="655"/>
      <c r="N33" s="655"/>
    </row>
    <row r="34" spans="1:14" ht="16.5">
      <c r="A34" s="393">
        <v>9.4</v>
      </c>
      <c r="B34" s="429" t="s">
        <v>199</v>
      </c>
      <c r="C34" s="420"/>
      <c r="D34" s="420"/>
      <c r="E34" s="421">
        <v>0</v>
      </c>
      <c r="F34" s="420"/>
      <c r="G34" s="420"/>
      <c r="H34" s="422">
        <v>0</v>
      </c>
      <c r="I34" s="655"/>
      <c r="J34" s="655"/>
      <c r="K34" s="655"/>
      <c r="L34" s="655"/>
      <c r="M34" s="655"/>
      <c r="N34" s="655"/>
    </row>
    <row r="35" spans="1:14" ht="16.5">
      <c r="A35" s="393">
        <v>9.5</v>
      </c>
      <c r="B35" s="429" t="s">
        <v>200</v>
      </c>
      <c r="C35" s="420"/>
      <c r="D35" s="420"/>
      <c r="E35" s="421">
        <v>0</v>
      </c>
      <c r="F35" s="420"/>
      <c r="G35" s="420"/>
      <c r="H35" s="422">
        <v>0</v>
      </c>
      <c r="I35" s="655"/>
      <c r="J35" s="655"/>
      <c r="K35" s="655"/>
      <c r="L35" s="655"/>
      <c r="M35" s="655"/>
      <c r="N35" s="655"/>
    </row>
    <row r="36" spans="1:14" ht="16.5">
      <c r="A36" s="393">
        <v>9.6</v>
      </c>
      <c r="B36" s="429" t="s">
        <v>203</v>
      </c>
      <c r="C36" s="420"/>
      <c r="D36" s="420"/>
      <c r="E36" s="421">
        <v>0</v>
      </c>
      <c r="F36" s="420"/>
      <c r="G36" s="420"/>
      <c r="H36" s="422">
        <v>0</v>
      </c>
      <c r="I36" s="655"/>
      <c r="J36" s="655"/>
      <c r="K36" s="655"/>
      <c r="L36" s="655"/>
      <c r="M36" s="655"/>
      <c r="N36" s="655"/>
    </row>
    <row r="37" spans="1:14" ht="16.5">
      <c r="A37" s="393">
        <v>9.6999999999999993</v>
      </c>
      <c r="B37" s="429" t="s">
        <v>204</v>
      </c>
      <c r="C37" s="420"/>
      <c r="D37" s="420"/>
      <c r="E37" s="421">
        <v>0</v>
      </c>
      <c r="F37" s="420"/>
      <c r="G37" s="420"/>
      <c r="H37" s="422">
        <v>0</v>
      </c>
      <c r="I37" s="655"/>
      <c r="J37" s="655"/>
      <c r="K37" s="655"/>
      <c r="L37" s="655"/>
      <c r="M37" s="655"/>
      <c r="N37" s="655"/>
    </row>
    <row r="38" spans="1:14" ht="16.5">
      <c r="A38" s="393">
        <v>10</v>
      </c>
      <c r="B38" s="424" t="s">
        <v>207</v>
      </c>
      <c r="C38" s="420">
        <v>6859358.1299999999</v>
      </c>
      <c r="D38" s="420">
        <v>20388887.005100001</v>
      </c>
      <c r="E38" s="421">
        <v>27248245.1351</v>
      </c>
      <c r="F38" s="420">
        <v>7759178.4699999969</v>
      </c>
      <c r="G38" s="420">
        <v>15157335.771299995</v>
      </c>
      <c r="H38" s="422">
        <v>22916514.241299994</v>
      </c>
      <c r="I38" s="655"/>
      <c r="J38" s="655"/>
      <c r="K38" s="655"/>
      <c r="L38" s="655"/>
      <c r="M38" s="655"/>
      <c r="N38" s="655"/>
    </row>
    <row r="39" spans="1:14" ht="16.5">
      <c r="A39" s="393">
        <v>10.1</v>
      </c>
      <c r="B39" s="430" t="s">
        <v>208</v>
      </c>
      <c r="C39" s="420">
        <v>0</v>
      </c>
      <c r="D39" s="420">
        <v>2538504.2003000001</v>
      </c>
      <c r="E39" s="421">
        <v>2538504.2003000001</v>
      </c>
      <c r="F39" s="420">
        <v>0</v>
      </c>
      <c r="G39" s="420">
        <v>98221.470300000001</v>
      </c>
      <c r="H39" s="422">
        <v>98221.470300000001</v>
      </c>
      <c r="I39" s="655"/>
      <c r="J39" s="655"/>
      <c r="K39" s="655"/>
      <c r="L39" s="655"/>
      <c r="M39" s="655"/>
      <c r="N39" s="655"/>
    </row>
    <row r="40" spans="1:14" ht="16.5">
      <c r="A40" s="393">
        <v>10.199999999999999</v>
      </c>
      <c r="B40" s="430" t="s">
        <v>209</v>
      </c>
      <c r="C40" s="420">
        <v>0</v>
      </c>
      <c r="D40" s="420">
        <v>249401.0116</v>
      </c>
      <c r="E40" s="421">
        <v>249401.0116</v>
      </c>
      <c r="F40" s="420">
        <v>0</v>
      </c>
      <c r="G40" s="420">
        <v>13634.229700000011</v>
      </c>
      <c r="H40" s="422">
        <v>13634.229700000011</v>
      </c>
      <c r="I40" s="655"/>
      <c r="J40" s="655"/>
      <c r="K40" s="655"/>
      <c r="L40" s="655"/>
      <c r="M40" s="655"/>
      <c r="N40" s="655"/>
    </row>
    <row r="41" spans="1:14" ht="16.5">
      <c r="A41" s="393">
        <v>10.3</v>
      </c>
      <c r="B41" s="430" t="s">
        <v>212</v>
      </c>
      <c r="C41" s="420">
        <v>5190413.54</v>
      </c>
      <c r="D41" s="420">
        <v>14635084.2311</v>
      </c>
      <c r="E41" s="421">
        <v>19825497.7711</v>
      </c>
      <c r="F41" s="420">
        <v>5979704.7499999963</v>
      </c>
      <c r="G41" s="420">
        <v>12190292.634599997</v>
      </c>
      <c r="H41" s="422">
        <v>18169997.384599991</v>
      </c>
      <c r="I41" s="655"/>
      <c r="J41" s="655"/>
      <c r="K41" s="655"/>
      <c r="L41" s="655"/>
      <c r="M41" s="655"/>
      <c r="N41" s="655"/>
    </row>
    <row r="42" spans="1:14" ht="25.5">
      <c r="A42" s="393">
        <v>10.4</v>
      </c>
      <c r="B42" s="430" t="s">
        <v>213</v>
      </c>
      <c r="C42" s="420">
        <v>1668944.59</v>
      </c>
      <c r="D42" s="420">
        <v>2965897.5621000002</v>
      </c>
      <c r="E42" s="421">
        <v>4634842.1521000005</v>
      </c>
      <c r="F42" s="420">
        <v>1779473.7200000002</v>
      </c>
      <c r="G42" s="420">
        <v>2855187.4367</v>
      </c>
      <c r="H42" s="422">
        <v>4634661.1567000002</v>
      </c>
      <c r="I42" s="655"/>
      <c r="J42" s="655"/>
      <c r="K42" s="655"/>
      <c r="L42" s="655"/>
      <c r="M42" s="655"/>
      <c r="N42" s="655"/>
    </row>
    <row r="43" spans="1:14" ht="17.25" thickBot="1">
      <c r="A43" s="393">
        <v>11</v>
      </c>
      <c r="B43" s="135" t="s">
        <v>210</v>
      </c>
      <c r="C43" s="420"/>
      <c r="D43" s="420"/>
      <c r="E43" s="421">
        <v>0</v>
      </c>
      <c r="F43" s="420"/>
      <c r="G43" s="420"/>
      <c r="H43" s="422">
        <v>0</v>
      </c>
      <c r="I43" s="655"/>
      <c r="J43" s="655"/>
      <c r="K43" s="655"/>
      <c r="L43" s="655"/>
      <c r="M43" s="655"/>
      <c r="N43" s="655"/>
    </row>
    <row r="44" spans="1:14" ht="16.5">
      <c r="C44" s="431"/>
      <c r="D44" s="431"/>
      <c r="E44" s="431"/>
      <c r="F44" s="431"/>
      <c r="G44" s="431"/>
      <c r="H44" s="431"/>
    </row>
    <row r="45" spans="1:14" ht="16.5">
      <c r="C45" s="431"/>
      <c r="D45" s="431"/>
      <c r="E45" s="431"/>
      <c r="F45" s="431"/>
      <c r="G45" s="431"/>
      <c r="H45" s="431"/>
    </row>
    <row r="46" spans="1:14" ht="16.5">
      <c r="C46" s="431"/>
      <c r="D46" s="431"/>
      <c r="E46" s="431"/>
      <c r="F46" s="431"/>
      <c r="G46" s="431"/>
      <c r="H46" s="431"/>
    </row>
    <row r="47" spans="1:14" ht="16.5">
      <c r="C47" s="431"/>
      <c r="D47" s="431"/>
      <c r="E47" s="431"/>
      <c r="F47" s="431"/>
      <c r="G47" s="431"/>
      <c r="H47" s="431"/>
    </row>
  </sheetData>
  <mergeCells count="4">
    <mergeCell ref="A4:A5"/>
    <mergeCell ref="B4:B5"/>
    <mergeCell ref="C4:E4"/>
    <mergeCell ref="F4:H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B39" sqref="B39"/>
    </sheetView>
  </sheetViews>
  <sheetFormatPr defaultColWidth="9.140625" defaultRowHeight="12.75"/>
  <cols>
    <col min="1" max="1" width="9.5703125" style="4" bestFit="1" customWidth="1"/>
    <col min="2" max="2" width="93.5703125" style="4" customWidth="1"/>
    <col min="3" max="4" width="10.7109375" style="4" customWidth="1"/>
    <col min="5" max="7" width="10.85546875" style="19" bestFit="1" customWidth="1"/>
    <col min="8" max="11" width="9.7109375" style="19" customWidth="1"/>
    <col min="12" max="16384" width="9.140625" style="19"/>
  </cols>
  <sheetData>
    <row r="1" spans="1:12">
      <c r="A1" s="2" t="s">
        <v>30</v>
      </c>
      <c r="B1" s="3" t="str">
        <f>'Info '!C2</f>
        <v>JSC ProCredit Bank</v>
      </c>
      <c r="C1" s="3"/>
    </row>
    <row r="2" spans="1:12">
      <c r="A2" s="2" t="s">
        <v>31</v>
      </c>
      <c r="B2" s="324">
        <f>'1. key ratios '!B2</f>
        <v>45473</v>
      </c>
      <c r="C2" s="3"/>
    </row>
    <row r="3" spans="1:12">
      <c r="A3" s="2"/>
      <c r="B3" s="3"/>
      <c r="C3" s="3"/>
    </row>
    <row r="4" spans="1:12" ht="15" customHeight="1" thickBot="1">
      <c r="A4" s="4" t="s">
        <v>96</v>
      </c>
      <c r="B4" s="87" t="s">
        <v>187</v>
      </c>
      <c r="C4" s="22" t="s">
        <v>35</v>
      </c>
    </row>
    <row r="5" spans="1:12" ht="15" customHeight="1">
      <c r="A5" s="159" t="s">
        <v>6</v>
      </c>
      <c r="B5" s="160"/>
      <c r="C5" s="322" t="str">
        <f>INT((MONTH($B$2))/3)&amp;"Q"&amp;"-"&amp;YEAR($B$2)</f>
        <v>2Q-2024</v>
      </c>
      <c r="D5" s="322" t="str">
        <f>IF(INT(MONTH($B$2))=3, "4"&amp;"Q"&amp;"-"&amp;YEAR($B$2)-1, IF(INT(MONTH($B$2))=6, "1"&amp;"Q"&amp;"-"&amp;YEAR($B$2), IF(INT(MONTH($B$2))=9, "2"&amp;"Q"&amp;"-"&amp;YEAR($B$2),IF(INT(MONTH($B$2))=12, "3"&amp;"Q"&amp;"-"&amp;YEAR($B$2), 0))))</f>
        <v>1Q-2024</v>
      </c>
      <c r="E5" s="322" t="str">
        <f>IF(INT(MONTH($B$2))=3, "3"&amp;"Q"&amp;"-"&amp;YEAR($B$2)-1, IF(INT(MONTH($B$2))=6, "4"&amp;"Q"&amp;"-"&amp;YEAR($B$2)-1, IF(INT(MONTH($B$2))=9, "1"&amp;"Q"&amp;"-"&amp;YEAR($B$2),IF(INT(MONTH($B$2))=12, "2"&amp;"Q"&amp;"-"&amp;YEAR($B$2), 0))))</f>
        <v>4Q-2023</v>
      </c>
      <c r="F5" s="322" t="str">
        <f>IF(INT(MONTH($B$2))=3, "2"&amp;"Q"&amp;"-"&amp;YEAR($B$2)-1, IF(INT(MONTH($B$2))=6, "3"&amp;"Q"&amp;"-"&amp;YEAR($B$2)-1, IF(INT(MONTH($B$2))=9, "4"&amp;"Q"&amp;"-"&amp;YEAR($B$2)-1,IF(INT(MONTH($B$2))=12, "1"&amp;"Q"&amp;"-"&amp;YEAR($B$2), 0))))</f>
        <v>3Q-2023</v>
      </c>
      <c r="G5" s="323" t="str">
        <f>IF(INT(MONTH($B$2))=3, "1"&amp;"Q"&amp;"-"&amp;YEAR($B$2)-1, IF(INT(MONTH($B$2))=6, "2"&amp;"Q"&amp;"-"&amp;YEAR($B$2)-1, IF(INT(MONTH($B$2))=9, "3"&amp;"Q"&amp;"-"&amp;YEAR($B$2)-1,IF(INT(MONTH($B$2))=12, "4"&amp;"Q"&amp;"-"&amp;YEAR($B$2)-1, 0))))</f>
        <v>2Q-2023</v>
      </c>
    </row>
    <row r="6" spans="1:12" ht="15" customHeight="1">
      <c r="A6" s="23">
        <v>1</v>
      </c>
      <c r="B6" s="246" t="s">
        <v>191</v>
      </c>
      <c r="C6" s="314">
        <f>C7+C9+C10</f>
        <v>1292620485.6068509</v>
      </c>
      <c r="D6" s="316">
        <f>D7+D9+D10</f>
        <v>1202420970.2015409</v>
      </c>
      <c r="E6" s="248">
        <f t="shared" ref="E6:G6" si="0">E7+E9+E10</f>
        <v>1164412912.0393045</v>
      </c>
      <c r="F6" s="314">
        <f t="shared" si="0"/>
        <v>1080430091.5186412</v>
      </c>
      <c r="G6" s="319">
        <f t="shared" si="0"/>
        <v>1075767923.5856619</v>
      </c>
      <c r="H6" s="656"/>
      <c r="I6" s="656"/>
      <c r="J6" s="656"/>
      <c r="K6" s="656"/>
      <c r="L6" s="656"/>
    </row>
    <row r="7" spans="1:12" ht="15" customHeight="1">
      <c r="A7" s="23">
        <v>1.1000000000000001</v>
      </c>
      <c r="B7" s="246" t="s">
        <v>357</v>
      </c>
      <c r="C7" s="315">
        <v>1211221330.271251</v>
      </c>
      <c r="D7" s="317">
        <v>1118290373.5674169</v>
      </c>
      <c r="E7" s="315">
        <v>1076333140.6233594</v>
      </c>
      <c r="F7" s="315">
        <v>1011030950.1075808</v>
      </c>
      <c r="G7" s="320">
        <v>1004272784.9099618</v>
      </c>
      <c r="H7" s="656"/>
      <c r="I7" s="656"/>
      <c r="J7" s="656"/>
      <c r="K7" s="656"/>
      <c r="L7" s="656"/>
    </row>
    <row r="8" spans="1:12">
      <c r="A8" s="23" t="s">
        <v>14</v>
      </c>
      <c r="B8" s="246" t="s">
        <v>95</v>
      </c>
      <c r="C8" s="315"/>
      <c r="D8" s="317"/>
      <c r="E8" s="315"/>
      <c r="F8" s="315"/>
      <c r="G8" s="320"/>
      <c r="H8" s="656"/>
      <c r="I8" s="656"/>
      <c r="J8" s="656"/>
      <c r="K8" s="656"/>
      <c r="L8" s="656"/>
    </row>
    <row r="9" spans="1:12" ht="15" customHeight="1">
      <c r="A9" s="23">
        <v>1.2</v>
      </c>
      <c r="B9" s="247" t="s">
        <v>94</v>
      </c>
      <c r="C9" s="315">
        <v>81399155.335600004</v>
      </c>
      <c r="D9" s="317">
        <v>84130596.634123996</v>
      </c>
      <c r="E9" s="315">
        <v>88079771.415945008</v>
      </c>
      <c r="F9" s="315">
        <v>69399141.411060497</v>
      </c>
      <c r="G9" s="320">
        <v>71370053.675700009</v>
      </c>
      <c r="H9" s="656"/>
      <c r="I9" s="656"/>
      <c r="J9" s="656"/>
      <c r="K9" s="656"/>
      <c r="L9" s="656"/>
    </row>
    <row r="10" spans="1:12" ht="15" customHeight="1">
      <c r="A10" s="23">
        <v>1.3</v>
      </c>
      <c r="B10" s="246" t="s">
        <v>28</v>
      </c>
      <c r="C10" s="315">
        <v>0</v>
      </c>
      <c r="D10" s="317">
        <v>0</v>
      </c>
      <c r="E10" s="315">
        <v>0</v>
      </c>
      <c r="F10" s="315">
        <v>0</v>
      </c>
      <c r="G10" s="320">
        <v>125085</v>
      </c>
      <c r="H10" s="656"/>
      <c r="I10" s="656"/>
      <c r="J10" s="656"/>
      <c r="K10" s="656"/>
      <c r="L10" s="656"/>
    </row>
    <row r="11" spans="1:12" ht="15" customHeight="1">
      <c r="A11" s="23">
        <v>2</v>
      </c>
      <c r="B11" s="246" t="s">
        <v>188</v>
      </c>
      <c r="C11" s="315">
        <v>6976231.6372282691</v>
      </c>
      <c r="D11" s="317">
        <v>2909780.1571054664</v>
      </c>
      <c r="E11" s="315">
        <v>0</v>
      </c>
      <c r="F11" s="315">
        <v>872003.55367146665</v>
      </c>
      <c r="G11" s="320">
        <v>0</v>
      </c>
      <c r="H11" s="656"/>
      <c r="I11" s="656"/>
      <c r="J11" s="656"/>
      <c r="K11" s="656"/>
      <c r="L11" s="656"/>
    </row>
    <row r="12" spans="1:12" ht="15" customHeight="1">
      <c r="A12" s="23">
        <v>3</v>
      </c>
      <c r="B12" s="246" t="s">
        <v>189</v>
      </c>
      <c r="C12" s="315">
        <v>177593353.73124996</v>
      </c>
      <c r="D12" s="317">
        <v>177593353.73124996</v>
      </c>
      <c r="E12" s="315">
        <v>177590182.32499996</v>
      </c>
      <c r="F12" s="315">
        <v>162094259.38124993</v>
      </c>
      <c r="G12" s="320">
        <v>162094259.38124993</v>
      </c>
      <c r="H12" s="656"/>
      <c r="I12" s="656"/>
      <c r="J12" s="656"/>
      <c r="K12" s="656"/>
      <c r="L12" s="656"/>
    </row>
    <row r="13" spans="1:12" ht="15" customHeight="1" thickBot="1">
      <c r="A13" s="25">
        <v>4</v>
      </c>
      <c r="B13" s="26" t="s">
        <v>190</v>
      </c>
      <c r="C13" s="249">
        <f>C6+C11+C12</f>
        <v>1477190070.9753292</v>
      </c>
      <c r="D13" s="318">
        <f>D6+D11+D12</f>
        <v>1382924104.0898964</v>
      </c>
      <c r="E13" s="250">
        <f t="shared" ref="E13:G13" si="1">E6+E11+E12</f>
        <v>1342003094.3643045</v>
      </c>
      <c r="F13" s="249">
        <f t="shared" si="1"/>
        <v>1243396354.4535625</v>
      </c>
      <c r="G13" s="321">
        <f t="shared" si="1"/>
        <v>1237862182.9669118</v>
      </c>
      <c r="H13" s="656"/>
      <c r="I13" s="656"/>
      <c r="J13" s="656"/>
      <c r="K13" s="656"/>
      <c r="L13" s="656"/>
    </row>
    <row r="14" spans="1:12">
      <c r="B14" s="28"/>
    </row>
    <row r="15" spans="1:12" ht="25.5">
      <c r="B15" s="28" t="s">
        <v>358</v>
      </c>
    </row>
    <row r="16" spans="1:12">
      <c r="B16" s="28"/>
    </row>
    <row r="17" s="19" customFormat="1" ht="11.25"/>
    <row r="18" s="19" customFormat="1" ht="11.25"/>
    <row r="19" s="19" customFormat="1" ht="11.25"/>
    <row r="20" s="19" customFormat="1" ht="11.25"/>
    <row r="21" s="19" customFormat="1" ht="11.25"/>
    <row r="22" s="19" customFormat="1" ht="11.25"/>
    <row r="23" s="19" customFormat="1" ht="11.25"/>
    <row r="24" s="19" customFormat="1" ht="11.25"/>
    <row r="25" s="19" customFormat="1" ht="11.25"/>
    <row r="26" s="19" customFormat="1" ht="11.25"/>
    <row r="27" s="19" customFormat="1" ht="11.25"/>
    <row r="28" s="19" customFormat="1" ht="11.25"/>
    <row r="29" s="19" customFormat="1" ht="11.25"/>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8"/>
  <sheetViews>
    <sheetView tabSelected="1" zoomScaleNormal="100" workbookViewId="0">
      <pane xSplit="1" ySplit="4" topLeftCell="B5" activePane="bottomRight" state="frozen"/>
      <selection activeCell="B9" sqref="B9"/>
      <selection pane="topRight" activeCell="B9" sqref="B9"/>
      <selection pane="bottomLeft" activeCell="B9" sqref="B9"/>
      <selection pane="bottomRight" activeCell="E21" sqref="E21"/>
    </sheetView>
  </sheetViews>
  <sheetFormatPr defaultColWidth="9.140625" defaultRowHeight="14.25"/>
  <cols>
    <col min="1" max="1" width="9.5703125" style="4" bestFit="1" customWidth="1"/>
    <col min="2" max="2" width="65.5703125" style="4" customWidth="1"/>
    <col min="3" max="3" width="72.7109375" style="4" bestFit="1" customWidth="1"/>
    <col min="4" max="16384" width="9.140625" style="5"/>
  </cols>
  <sheetData>
    <row r="1" spans="1:8">
      <c r="A1" s="2" t="s">
        <v>30</v>
      </c>
      <c r="B1" s="3" t="str">
        <f>'Info '!C2</f>
        <v>JSC ProCredit Bank</v>
      </c>
    </row>
    <row r="2" spans="1:8">
      <c r="A2" s="2" t="s">
        <v>31</v>
      </c>
      <c r="B2" s="324">
        <f>'1. key ratios '!B2</f>
        <v>45473</v>
      </c>
    </row>
    <row r="4" spans="1:8" ht="27.95" customHeight="1" thickBot="1">
      <c r="A4" s="29" t="s">
        <v>41</v>
      </c>
      <c r="B4" s="30" t="s">
        <v>163</v>
      </c>
      <c r="C4" s="31"/>
    </row>
    <row r="5" spans="1:8">
      <c r="A5" s="32"/>
      <c r="B5" s="309" t="s">
        <v>42</v>
      </c>
      <c r="C5" s="310" t="s">
        <v>370</v>
      </c>
    </row>
    <row r="6" spans="1:8">
      <c r="A6" s="33">
        <v>1</v>
      </c>
      <c r="B6" s="526" t="s">
        <v>710</v>
      </c>
      <c r="C6" s="527" t="s">
        <v>711</v>
      </c>
    </row>
    <row r="7" spans="1:8">
      <c r="A7" s="33">
        <v>2</v>
      </c>
      <c r="B7" s="526" t="s">
        <v>712</v>
      </c>
      <c r="C7" s="527" t="s">
        <v>713</v>
      </c>
    </row>
    <row r="8" spans="1:8">
      <c r="A8" s="33">
        <v>3</v>
      </c>
      <c r="B8" s="526" t="s">
        <v>714</v>
      </c>
      <c r="C8" s="527" t="s">
        <v>715</v>
      </c>
    </row>
    <row r="9" spans="1:8">
      <c r="A9" s="33">
        <v>4</v>
      </c>
      <c r="B9" s="526" t="s">
        <v>716</v>
      </c>
      <c r="C9" s="527" t="s">
        <v>713</v>
      </c>
    </row>
    <row r="10" spans="1:8">
      <c r="A10" s="33">
        <v>5</v>
      </c>
      <c r="B10" s="526" t="s">
        <v>717</v>
      </c>
      <c r="C10" s="527" t="s">
        <v>715</v>
      </c>
    </row>
    <row r="11" spans="1:8">
      <c r="A11" s="33">
        <v>6</v>
      </c>
      <c r="B11" s="34"/>
      <c r="C11" s="35"/>
    </row>
    <row r="12" spans="1:8">
      <c r="A12" s="33">
        <v>7</v>
      </c>
      <c r="B12" s="34"/>
      <c r="C12" s="35"/>
      <c r="H12" s="36"/>
    </row>
    <row r="13" spans="1:8">
      <c r="A13" s="33">
        <v>8</v>
      </c>
      <c r="B13" s="34"/>
      <c r="C13" s="35"/>
    </row>
    <row r="14" spans="1:8">
      <c r="A14" s="33">
        <v>9</v>
      </c>
      <c r="B14" s="34"/>
      <c r="C14" s="35"/>
    </row>
    <row r="15" spans="1:8">
      <c r="A15" s="33">
        <v>10</v>
      </c>
      <c r="B15" s="34"/>
      <c r="C15" s="35"/>
    </row>
    <row r="16" spans="1:8">
      <c r="A16" s="33"/>
      <c r="B16" s="311"/>
      <c r="C16" s="312"/>
    </row>
    <row r="17" spans="1:3">
      <c r="A17" s="33"/>
      <c r="B17" s="141" t="s">
        <v>43</v>
      </c>
      <c r="C17" s="313" t="s">
        <v>371</v>
      </c>
    </row>
    <row r="18" spans="1:3" ht="25.5">
      <c r="A18" s="33">
        <v>1</v>
      </c>
      <c r="B18" s="526" t="s">
        <v>718</v>
      </c>
      <c r="C18" s="786" t="s">
        <v>735</v>
      </c>
    </row>
    <row r="19" spans="1:3">
      <c r="A19" s="33">
        <v>2</v>
      </c>
      <c r="B19" s="526" t="s">
        <v>719</v>
      </c>
      <c r="C19" s="528" t="s">
        <v>736</v>
      </c>
    </row>
    <row r="20" spans="1:3">
      <c r="A20" s="33">
        <v>3</v>
      </c>
      <c r="B20" s="526" t="s">
        <v>720</v>
      </c>
      <c r="C20" s="528" t="s">
        <v>721</v>
      </c>
    </row>
    <row r="21" spans="1:3">
      <c r="A21" s="33">
        <v>4</v>
      </c>
      <c r="B21" s="526" t="s">
        <v>722</v>
      </c>
      <c r="C21" s="528" t="s">
        <v>723</v>
      </c>
    </row>
    <row r="22" spans="1:3">
      <c r="A22" s="33">
        <v>5</v>
      </c>
      <c r="B22" s="34"/>
      <c r="C22" s="37"/>
    </row>
    <row r="23" spans="1:3">
      <c r="A23" s="33">
        <v>6</v>
      </c>
      <c r="B23" s="34"/>
      <c r="C23" s="37"/>
    </row>
    <row r="24" spans="1:3">
      <c r="A24" s="33">
        <v>7</v>
      </c>
      <c r="B24" s="34"/>
      <c r="C24" s="37"/>
    </row>
    <row r="25" spans="1:3">
      <c r="A25" s="33">
        <v>8</v>
      </c>
      <c r="B25" s="34"/>
      <c r="C25" s="37"/>
    </row>
    <row r="26" spans="1:3">
      <c r="A26" s="33">
        <v>9</v>
      </c>
      <c r="B26" s="34"/>
      <c r="C26" s="37"/>
    </row>
    <row r="27" spans="1:3" ht="15.75" customHeight="1">
      <c r="A27" s="33">
        <v>10</v>
      </c>
      <c r="B27" s="34"/>
      <c r="C27" s="38"/>
    </row>
    <row r="28" spans="1:3" ht="15.75" customHeight="1">
      <c r="A28" s="33"/>
      <c r="B28" s="34"/>
      <c r="C28" s="38"/>
    </row>
    <row r="29" spans="1:3" ht="30" customHeight="1">
      <c r="A29" s="33"/>
      <c r="B29" s="690" t="s">
        <v>44</v>
      </c>
      <c r="C29" s="691"/>
    </row>
    <row r="30" spans="1:3">
      <c r="A30" s="33">
        <v>1</v>
      </c>
      <c r="B30" s="34" t="s">
        <v>724</v>
      </c>
      <c r="C30" s="529">
        <v>1</v>
      </c>
    </row>
    <row r="31" spans="1:3" ht="15.75" customHeight="1">
      <c r="A31" s="33"/>
      <c r="B31" s="34"/>
      <c r="C31" s="35"/>
    </row>
    <row r="32" spans="1:3" ht="29.25" customHeight="1">
      <c r="A32" s="33"/>
      <c r="B32" s="690" t="s">
        <v>45</v>
      </c>
      <c r="C32" s="691"/>
    </row>
    <row r="33" spans="1:3">
      <c r="A33" s="33">
        <v>1</v>
      </c>
      <c r="B33" s="34" t="s">
        <v>725</v>
      </c>
      <c r="C33" s="532">
        <v>0.183</v>
      </c>
    </row>
    <row r="34" spans="1:3">
      <c r="A34" s="530">
        <v>2</v>
      </c>
      <c r="B34" s="531" t="s">
        <v>726</v>
      </c>
      <c r="C34" s="533">
        <v>0.13200000000000001</v>
      </c>
    </row>
    <row r="35" spans="1:3">
      <c r="A35" s="530">
        <v>3</v>
      </c>
      <c r="B35" s="531" t="s">
        <v>727</v>
      </c>
      <c r="C35" s="533">
        <v>0.125</v>
      </c>
    </row>
    <row r="36" spans="1:3">
      <c r="A36" s="530">
        <v>4</v>
      </c>
      <c r="B36" s="531" t="s">
        <v>728</v>
      </c>
      <c r="C36" s="533">
        <v>8.6999999999999994E-2</v>
      </c>
    </row>
    <row r="37" spans="1:3">
      <c r="A37" s="530">
        <v>5</v>
      </c>
      <c r="B37" s="531" t="s">
        <v>729</v>
      </c>
      <c r="C37" s="533">
        <v>8.5999999999999993E-2</v>
      </c>
    </row>
    <row r="38" spans="1:3" ht="15" thickBot="1">
      <c r="A38" s="39"/>
      <c r="B38" s="40"/>
      <c r="C38" s="41"/>
    </row>
  </sheetData>
  <mergeCells count="2">
    <mergeCell ref="B32:C32"/>
    <mergeCell ref="B29:C29"/>
  </mergeCells>
  <dataValidations disablePrompts="1" count="1">
    <dataValidation type="list" allowBlank="1" showInputMessage="1" showErrorMessage="1" sqref="C6:C15" xr:uid="{00000000-0002-0000-0600-000000000000}">
      <formula1>"Independent chair, Non-independent chair, Independent member, Non-independent member"</formula1>
    </dataValidation>
  </dataValidations>
  <pageMargins left="0.7" right="0.7" top="0.75" bottom="0.75" header="0.3" footer="0.3"/>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3"/>
  <sheetViews>
    <sheetView zoomScale="70" zoomScaleNormal="70" workbookViewId="0">
      <pane xSplit="1" ySplit="5" topLeftCell="B7" activePane="bottomRight" state="frozen"/>
      <selection activeCell="B61" sqref="B61"/>
      <selection pane="topRight" activeCell="B61" sqref="B61"/>
      <selection pane="bottomLeft" activeCell="B61" sqref="B61"/>
      <selection pane="bottomRight" activeCell="H39" sqref="H39"/>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8">
      <c r="A1" s="27" t="s">
        <v>30</v>
      </c>
      <c r="B1" s="3" t="str">
        <f>'Info '!C2</f>
        <v>JSC ProCredit Bank</v>
      </c>
    </row>
    <row r="2" spans="1:8" s="2" customFormat="1" ht="15.75" customHeight="1">
      <c r="A2" s="27" t="s">
        <v>31</v>
      </c>
      <c r="B2" s="324">
        <f>'1. key ratios '!B2</f>
        <v>45473</v>
      </c>
    </row>
    <row r="3" spans="1:8" s="2" customFormat="1" ht="15.75" customHeight="1">
      <c r="A3" s="27"/>
    </row>
    <row r="4" spans="1:8" s="2" customFormat="1" ht="15.75" customHeight="1" thickBot="1">
      <c r="A4" s="194" t="s">
        <v>99</v>
      </c>
      <c r="B4" s="696" t="s">
        <v>225</v>
      </c>
      <c r="C4" s="697"/>
      <c r="D4" s="697"/>
      <c r="E4" s="697"/>
    </row>
    <row r="5" spans="1:8" s="45" customFormat="1" ht="17.45" customHeight="1">
      <c r="A5" s="144"/>
      <c r="B5" s="145"/>
      <c r="C5" s="43" t="s">
        <v>0</v>
      </c>
      <c r="D5" s="43" t="s">
        <v>1</v>
      </c>
      <c r="E5" s="44" t="s">
        <v>2</v>
      </c>
    </row>
    <row r="6" spans="1:8" ht="14.45" customHeight="1">
      <c r="A6" s="99"/>
      <c r="B6" s="692" t="s">
        <v>232</v>
      </c>
      <c r="C6" s="692" t="s">
        <v>659</v>
      </c>
      <c r="D6" s="694" t="s">
        <v>98</v>
      </c>
      <c r="E6" s="695"/>
    </row>
    <row r="7" spans="1:8" ht="99.6" customHeight="1">
      <c r="A7" s="99"/>
      <c r="B7" s="693"/>
      <c r="C7" s="692"/>
      <c r="D7" s="232" t="s">
        <v>97</v>
      </c>
      <c r="E7" s="233" t="s">
        <v>233</v>
      </c>
    </row>
    <row r="8" spans="1:8" ht="21">
      <c r="A8" s="378">
        <v>1</v>
      </c>
      <c r="B8" s="379" t="s">
        <v>560</v>
      </c>
      <c r="C8" s="432">
        <v>399123856.24189997</v>
      </c>
      <c r="D8" s="432">
        <v>0</v>
      </c>
      <c r="E8" s="432">
        <v>399123856.24189997</v>
      </c>
      <c r="F8" s="657"/>
      <c r="G8" s="657"/>
      <c r="H8" s="657"/>
    </row>
    <row r="9" spans="1:8" ht="15">
      <c r="A9" s="378">
        <v>1.1000000000000001</v>
      </c>
      <c r="B9" s="380" t="s">
        <v>561</v>
      </c>
      <c r="C9" s="432">
        <v>51450878.255999997</v>
      </c>
      <c r="D9" s="432"/>
      <c r="E9" s="432">
        <v>51450878.255999997</v>
      </c>
      <c r="F9" s="657"/>
      <c r="G9" s="657"/>
      <c r="H9" s="657"/>
    </row>
    <row r="10" spans="1:8" ht="15">
      <c r="A10" s="378">
        <v>1.2</v>
      </c>
      <c r="B10" s="380" t="s">
        <v>562</v>
      </c>
      <c r="C10" s="432">
        <v>194971890.68739995</v>
      </c>
      <c r="D10" s="432"/>
      <c r="E10" s="432">
        <v>194971890.68739995</v>
      </c>
      <c r="F10" s="657"/>
      <c r="G10" s="657"/>
      <c r="H10" s="657"/>
    </row>
    <row r="11" spans="1:8" ht="15">
      <c r="A11" s="378">
        <v>1.3</v>
      </c>
      <c r="B11" s="380" t="s">
        <v>563</v>
      </c>
      <c r="C11" s="432">
        <v>152701087.2985</v>
      </c>
      <c r="D11" s="432"/>
      <c r="E11" s="432">
        <v>152701087.2985</v>
      </c>
      <c r="F11" s="657"/>
      <c r="G11" s="657"/>
      <c r="H11" s="657"/>
    </row>
    <row r="12" spans="1:8" ht="15">
      <c r="A12" s="378">
        <v>2</v>
      </c>
      <c r="B12" s="381" t="s">
        <v>564</v>
      </c>
      <c r="C12" s="432">
        <v>0</v>
      </c>
      <c r="D12" s="432"/>
      <c r="E12" s="432">
        <v>0</v>
      </c>
      <c r="F12" s="657"/>
      <c r="G12" s="657"/>
      <c r="H12" s="657"/>
    </row>
    <row r="13" spans="1:8" ht="15">
      <c r="A13" s="378">
        <v>2.1</v>
      </c>
      <c r="B13" s="382" t="s">
        <v>565</v>
      </c>
      <c r="C13" s="433">
        <v>0</v>
      </c>
      <c r="D13" s="433"/>
      <c r="E13" s="433">
        <v>0</v>
      </c>
      <c r="F13" s="657"/>
      <c r="G13" s="657"/>
      <c r="H13" s="657"/>
    </row>
    <row r="14" spans="1:8" ht="21">
      <c r="A14" s="378">
        <v>3</v>
      </c>
      <c r="B14" s="383" t="s">
        <v>566</v>
      </c>
      <c r="C14" s="433">
        <v>0</v>
      </c>
      <c r="D14" s="433"/>
      <c r="E14" s="433">
        <v>0</v>
      </c>
      <c r="F14" s="657"/>
      <c r="G14" s="657"/>
      <c r="H14" s="657"/>
    </row>
    <row r="15" spans="1:8" ht="21">
      <c r="A15" s="378">
        <v>4</v>
      </c>
      <c r="B15" s="384" t="s">
        <v>567</v>
      </c>
      <c r="C15" s="433">
        <v>0</v>
      </c>
      <c r="D15" s="433"/>
      <c r="E15" s="433">
        <v>0</v>
      </c>
      <c r="F15" s="657"/>
      <c r="G15" s="657"/>
      <c r="H15" s="657"/>
    </row>
    <row r="16" spans="1:8" ht="21">
      <c r="A16" s="378">
        <v>5</v>
      </c>
      <c r="B16" s="385" t="s">
        <v>568</v>
      </c>
      <c r="C16" s="433">
        <v>139527.79999999999</v>
      </c>
      <c r="D16" s="433">
        <v>0</v>
      </c>
      <c r="E16" s="433">
        <v>139527.79999999999</v>
      </c>
      <c r="F16" s="657"/>
      <c r="G16" s="657"/>
      <c r="H16" s="657"/>
    </row>
    <row r="17" spans="1:8" ht="15">
      <c r="A17" s="378">
        <v>5.0999999999999996</v>
      </c>
      <c r="B17" s="386" t="s">
        <v>569</v>
      </c>
      <c r="C17" s="433">
        <v>139527.79999999999</v>
      </c>
      <c r="D17" s="433"/>
      <c r="E17" s="433">
        <v>139527.79999999999</v>
      </c>
      <c r="F17" s="657"/>
      <c r="G17" s="657"/>
      <c r="H17" s="657"/>
    </row>
    <row r="18" spans="1:8" ht="15">
      <c r="A18" s="378">
        <v>5.2</v>
      </c>
      <c r="B18" s="386" t="s">
        <v>570</v>
      </c>
      <c r="C18" s="433">
        <v>0</v>
      </c>
      <c r="D18" s="433"/>
      <c r="E18" s="433">
        <v>0</v>
      </c>
      <c r="F18" s="657"/>
      <c r="G18" s="657"/>
      <c r="H18" s="657"/>
    </row>
    <row r="19" spans="1:8" ht="15">
      <c r="A19" s="378">
        <v>5.3</v>
      </c>
      <c r="B19" s="387" t="s">
        <v>571</v>
      </c>
      <c r="C19" s="433">
        <v>0</v>
      </c>
      <c r="D19" s="433"/>
      <c r="E19" s="433">
        <v>0</v>
      </c>
      <c r="F19" s="657"/>
      <c r="G19" s="657"/>
      <c r="H19" s="657"/>
    </row>
    <row r="20" spans="1:8" ht="15">
      <c r="A20" s="378">
        <v>6</v>
      </c>
      <c r="B20" s="383" t="s">
        <v>572</v>
      </c>
      <c r="C20" s="433">
        <v>1430762714.4621282</v>
      </c>
      <c r="D20" s="433">
        <v>0</v>
      </c>
      <c r="E20" s="433">
        <v>1430762714.4621282</v>
      </c>
      <c r="F20" s="657"/>
      <c r="G20" s="657"/>
      <c r="H20" s="657"/>
    </row>
    <row r="21" spans="1:8" ht="15">
      <c r="A21" s="378">
        <v>6.1</v>
      </c>
      <c r="B21" s="386" t="s">
        <v>570</v>
      </c>
      <c r="C21" s="433">
        <v>126271912.13</v>
      </c>
      <c r="D21" s="433"/>
      <c r="E21" s="433">
        <v>126271912.13</v>
      </c>
      <c r="F21" s="657"/>
      <c r="G21" s="657"/>
      <c r="H21" s="657"/>
    </row>
    <row r="22" spans="1:8" ht="15">
      <c r="A22" s="378">
        <v>6.2</v>
      </c>
      <c r="B22" s="387" t="s">
        <v>571</v>
      </c>
      <c r="C22" s="433">
        <v>1304490802.332128</v>
      </c>
      <c r="D22" s="433"/>
      <c r="E22" s="433">
        <v>1304490802.332128</v>
      </c>
      <c r="F22" s="657"/>
      <c r="G22" s="657"/>
      <c r="H22" s="657"/>
    </row>
    <row r="23" spans="1:8" ht="21">
      <c r="A23" s="378">
        <v>7</v>
      </c>
      <c r="B23" s="381" t="s">
        <v>573</v>
      </c>
      <c r="C23" s="433">
        <v>8615015.5899999999</v>
      </c>
      <c r="D23" s="433">
        <v>8615015.5899999999</v>
      </c>
      <c r="E23" s="433">
        <v>0</v>
      </c>
      <c r="F23" s="657"/>
      <c r="G23" s="657"/>
      <c r="H23" s="657"/>
    </row>
    <row r="24" spans="1:8" ht="21">
      <c r="A24" s="378">
        <v>8</v>
      </c>
      <c r="B24" s="388" t="s">
        <v>574</v>
      </c>
      <c r="C24" s="433">
        <v>0</v>
      </c>
      <c r="D24" s="433"/>
      <c r="E24" s="433">
        <v>0</v>
      </c>
      <c r="F24" s="657"/>
      <c r="G24" s="657"/>
      <c r="H24" s="657"/>
    </row>
    <row r="25" spans="1:8" ht="15">
      <c r="A25" s="378">
        <v>9</v>
      </c>
      <c r="B25" s="384" t="s">
        <v>575</v>
      </c>
      <c r="C25" s="433">
        <v>45566307.039999999</v>
      </c>
      <c r="D25" s="433">
        <v>0</v>
      </c>
      <c r="E25" s="433">
        <v>45566307.039999999</v>
      </c>
      <c r="F25" s="657"/>
      <c r="G25" s="657"/>
      <c r="H25" s="657"/>
    </row>
    <row r="26" spans="1:8" ht="15">
      <c r="A26" s="378">
        <v>9.1</v>
      </c>
      <c r="B26" s="386" t="s">
        <v>576</v>
      </c>
      <c r="C26" s="433">
        <v>41363758.089999996</v>
      </c>
      <c r="D26" s="433"/>
      <c r="E26" s="433">
        <v>41363758.089999996</v>
      </c>
      <c r="F26" s="657"/>
      <c r="G26" s="657"/>
      <c r="H26" s="657"/>
    </row>
    <row r="27" spans="1:8" ht="15">
      <c r="A27" s="378">
        <v>9.1999999999999993</v>
      </c>
      <c r="B27" s="386" t="s">
        <v>577</v>
      </c>
      <c r="C27" s="433">
        <v>4202548.95</v>
      </c>
      <c r="D27" s="433"/>
      <c r="E27" s="433">
        <v>4202548.95</v>
      </c>
      <c r="F27" s="657"/>
      <c r="G27" s="657"/>
      <c r="H27" s="657"/>
    </row>
    <row r="28" spans="1:8" ht="15">
      <c r="A28" s="378">
        <v>10</v>
      </c>
      <c r="B28" s="384" t="s">
        <v>578</v>
      </c>
      <c r="C28" s="433">
        <v>2353628.39</v>
      </c>
      <c r="D28" s="433">
        <v>2353628.39</v>
      </c>
      <c r="E28" s="433">
        <v>0</v>
      </c>
      <c r="F28" s="657"/>
      <c r="G28" s="657"/>
      <c r="H28" s="657"/>
    </row>
    <row r="29" spans="1:8" ht="15">
      <c r="A29" s="378">
        <v>10.1</v>
      </c>
      <c r="B29" s="386" t="s">
        <v>579</v>
      </c>
      <c r="C29" s="433">
        <v>0</v>
      </c>
      <c r="D29" s="433"/>
      <c r="E29" s="433">
        <v>0</v>
      </c>
      <c r="F29" s="657"/>
      <c r="G29" s="657"/>
      <c r="H29" s="657"/>
    </row>
    <row r="30" spans="1:8" ht="15">
      <c r="A30" s="378">
        <v>10.199999999999999</v>
      </c>
      <c r="B30" s="386" t="s">
        <v>580</v>
      </c>
      <c r="C30" s="433">
        <v>2353628.39</v>
      </c>
      <c r="D30" s="433">
        <v>2353628.39</v>
      </c>
      <c r="E30" s="433">
        <v>0</v>
      </c>
      <c r="F30" s="657"/>
      <c r="G30" s="657"/>
      <c r="H30" s="657"/>
    </row>
    <row r="31" spans="1:8" ht="15">
      <c r="A31" s="378">
        <v>11</v>
      </c>
      <c r="B31" s="384" t="s">
        <v>581</v>
      </c>
      <c r="C31" s="433">
        <v>110329.97</v>
      </c>
      <c r="D31" s="433">
        <v>0</v>
      </c>
      <c r="E31" s="433">
        <v>110329.97</v>
      </c>
      <c r="F31" s="657"/>
      <c r="G31" s="657"/>
      <c r="H31" s="657"/>
    </row>
    <row r="32" spans="1:8" ht="15">
      <c r="A32" s="378">
        <v>11.1</v>
      </c>
      <c r="B32" s="386" t="s">
        <v>582</v>
      </c>
      <c r="C32" s="433">
        <v>110329.97</v>
      </c>
      <c r="D32" s="433"/>
      <c r="E32" s="433">
        <v>110329.97</v>
      </c>
      <c r="F32" s="657"/>
      <c r="G32" s="657"/>
      <c r="H32" s="657"/>
    </row>
    <row r="33" spans="1:8" ht="15">
      <c r="A33" s="378">
        <v>11.2</v>
      </c>
      <c r="B33" s="386" t="s">
        <v>583</v>
      </c>
      <c r="C33" s="433">
        <v>0</v>
      </c>
      <c r="D33" s="433"/>
      <c r="E33" s="433">
        <v>0</v>
      </c>
      <c r="F33" s="657"/>
      <c r="G33" s="657"/>
      <c r="H33" s="657"/>
    </row>
    <row r="34" spans="1:8" ht="15">
      <c r="A34" s="378">
        <v>13</v>
      </c>
      <c r="B34" s="384" t="s">
        <v>584</v>
      </c>
      <c r="C34" s="433">
        <v>6331264.6387720006</v>
      </c>
      <c r="D34" s="433"/>
      <c r="E34" s="433">
        <v>6331264.6387720006</v>
      </c>
      <c r="F34" s="657"/>
      <c r="G34" s="657"/>
      <c r="H34" s="657"/>
    </row>
    <row r="35" spans="1:8" ht="15">
      <c r="A35" s="378">
        <v>13.1</v>
      </c>
      <c r="B35" s="389" t="s">
        <v>585</v>
      </c>
      <c r="C35" s="433">
        <v>76010</v>
      </c>
      <c r="D35" s="433"/>
      <c r="E35" s="433">
        <v>76010</v>
      </c>
      <c r="F35" s="657"/>
      <c r="G35" s="657"/>
      <c r="H35" s="657"/>
    </row>
    <row r="36" spans="1:8" ht="15">
      <c r="A36" s="378">
        <v>13.2</v>
      </c>
      <c r="B36" s="389" t="s">
        <v>586</v>
      </c>
      <c r="C36" s="433">
        <v>0</v>
      </c>
      <c r="D36" s="433"/>
      <c r="E36" s="433">
        <v>0</v>
      </c>
      <c r="F36" s="657"/>
      <c r="G36" s="657"/>
      <c r="H36" s="657"/>
    </row>
    <row r="37" spans="1:8" ht="26.25" thickBot="1">
      <c r="A37" s="102"/>
      <c r="B37" s="195" t="s">
        <v>234</v>
      </c>
      <c r="C37" s="146">
        <f>SUM(C8,C12,C14,C15,C16,C20,C23,C24,C25,C28,C31,C34)</f>
        <v>1893002644.1328001</v>
      </c>
      <c r="D37" s="146">
        <f>SUM(D8,D12,D14,D15,D16,D20,D23,D24,D25,D28,D31,D34)</f>
        <v>10968643.98</v>
      </c>
      <c r="E37" s="146">
        <f>SUM(E8,E12,E14,E15,E16,E20,E23,E24,E25,E28,E31,E34)</f>
        <v>1882034000.1528001</v>
      </c>
    </row>
    <row r="38" spans="1:8">
      <c r="A38" s="5"/>
      <c r="B38" s="5"/>
      <c r="C38" s="5"/>
      <c r="D38" s="5"/>
      <c r="E38" s="5"/>
    </row>
    <row r="39" spans="1:8">
      <c r="A39" s="5"/>
      <c r="B39" s="5"/>
      <c r="C39" s="5"/>
      <c r="D39" s="5"/>
      <c r="E39" s="5"/>
    </row>
    <row r="41" spans="1:8" s="4" customFormat="1">
      <c r="B41" s="47"/>
      <c r="F41" s="5"/>
      <c r="G41" s="5"/>
    </row>
    <row r="42" spans="1:8" s="4" customFormat="1">
      <c r="B42" s="47"/>
      <c r="F42" s="5"/>
      <c r="G42" s="5"/>
    </row>
    <row r="43" spans="1:8" s="4" customFormat="1">
      <c r="B43" s="47"/>
      <c r="F43" s="5"/>
      <c r="G43" s="5"/>
    </row>
    <row r="44" spans="1:8" s="4" customFormat="1">
      <c r="B44" s="47"/>
      <c r="F44" s="5"/>
      <c r="G44" s="5"/>
    </row>
    <row r="45" spans="1:8" s="4" customFormat="1">
      <c r="B45" s="47"/>
      <c r="F45" s="5"/>
      <c r="G45" s="5"/>
    </row>
    <row r="46" spans="1:8" s="4" customFormat="1">
      <c r="B46" s="47"/>
      <c r="F46" s="5"/>
      <c r="G46" s="5"/>
    </row>
    <row r="47" spans="1:8" s="4" customFormat="1">
      <c r="B47" s="47"/>
      <c r="F47" s="5"/>
      <c r="G47" s="5"/>
    </row>
    <row r="48" spans="1:8" s="4" customFormat="1">
      <c r="B48" s="47"/>
      <c r="F48" s="5"/>
      <c r="G48" s="5"/>
    </row>
    <row r="49" spans="2:7" s="4" customFormat="1">
      <c r="B49" s="47"/>
      <c r="F49" s="5"/>
      <c r="G49" s="5"/>
    </row>
    <row r="50" spans="2:7" s="4" customFormat="1">
      <c r="B50" s="47"/>
      <c r="F50" s="5"/>
      <c r="G50" s="5"/>
    </row>
    <row r="51" spans="2:7" s="4" customFormat="1">
      <c r="B51" s="47"/>
      <c r="F51" s="5"/>
      <c r="G51" s="5"/>
    </row>
    <row r="52" spans="2:7" s="4" customFormat="1">
      <c r="B52" s="47"/>
      <c r="F52" s="5"/>
      <c r="G52" s="5"/>
    </row>
    <row r="53" spans="2:7" s="4" customFormat="1">
      <c r="B53" s="47"/>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D26" sqref="D26"/>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3" t="str">
        <f>'Info '!C2</f>
        <v>JSC ProCredit Bank</v>
      </c>
    </row>
    <row r="2" spans="1:6" s="2" customFormat="1" ht="15.75" customHeight="1">
      <c r="A2" s="2" t="s">
        <v>31</v>
      </c>
      <c r="B2" s="324">
        <f>'1. key ratios '!B2</f>
        <v>45473</v>
      </c>
      <c r="C2" s="4"/>
      <c r="D2" s="4"/>
      <c r="E2" s="4"/>
      <c r="F2" s="4"/>
    </row>
    <row r="3" spans="1:6" s="2" customFormat="1" ht="15.75" customHeight="1">
      <c r="C3" s="4"/>
      <c r="D3" s="4"/>
      <c r="E3" s="4"/>
      <c r="F3" s="4"/>
    </row>
    <row r="4" spans="1:6" s="2" customFormat="1" ht="13.5" thickBot="1">
      <c r="A4" s="2" t="s">
        <v>46</v>
      </c>
      <c r="B4" s="196" t="s">
        <v>553</v>
      </c>
      <c r="C4" s="42" t="s">
        <v>35</v>
      </c>
      <c r="D4" s="4"/>
      <c r="E4" s="4"/>
      <c r="F4" s="4"/>
    </row>
    <row r="5" spans="1:6">
      <c r="A5" s="150">
        <v>1</v>
      </c>
      <c r="B5" s="197" t="s">
        <v>555</v>
      </c>
      <c r="C5" s="151">
        <f>'7. LI1 '!E37</f>
        <v>1882034000.1528001</v>
      </c>
      <c r="D5" s="134"/>
    </row>
    <row r="6" spans="1:6">
      <c r="A6" s="48">
        <v>2.1</v>
      </c>
      <c r="B6" s="100" t="s">
        <v>214</v>
      </c>
      <c r="C6" s="95">
        <v>164463188.53740001</v>
      </c>
      <c r="D6" s="134"/>
    </row>
    <row r="7" spans="1:6" s="28" customFormat="1" outlineLevel="1">
      <c r="A7" s="23">
        <v>2.2000000000000002</v>
      </c>
      <c r="B7" s="24" t="s">
        <v>215</v>
      </c>
      <c r="C7" s="152">
        <v>0</v>
      </c>
      <c r="D7" s="134"/>
    </row>
    <row r="8" spans="1:6" s="28" customFormat="1">
      <c r="A8" s="23">
        <v>3</v>
      </c>
      <c r="B8" s="148" t="s">
        <v>554</v>
      </c>
      <c r="C8" s="153">
        <f>SUM(C5:C7)</f>
        <v>2046497188.6902001</v>
      </c>
      <c r="D8" s="134"/>
    </row>
    <row r="9" spans="1:6">
      <c r="A9" s="48">
        <v>4</v>
      </c>
      <c r="B9" s="49" t="s">
        <v>48</v>
      </c>
      <c r="C9" s="95"/>
      <c r="D9" s="134"/>
    </row>
    <row r="10" spans="1:6" s="28" customFormat="1" outlineLevel="1">
      <c r="A10" s="23">
        <v>5.0999999999999996</v>
      </c>
      <c r="B10" s="24" t="s">
        <v>216</v>
      </c>
      <c r="C10" s="152">
        <v>-80968904.999300018</v>
      </c>
      <c r="D10" s="134"/>
    </row>
    <row r="11" spans="1:6" s="28" customFormat="1" outlineLevel="1">
      <c r="A11" s="23">
        <v>5.2</v>
      </c>
      <c r="B11" s="24" t="s">
        <v>217</v>
      </c>
      <c r="C11" s="152">
        <v>0</v>
      </c>
      <c r="D11" s="134"/>
    </row>
    <row r="12" spans="1:6" s="28" customFormat="1">
      <c r="A12" s="23">
        <v>6</v>
      </c>
      <c r="B12" s="147" t="s">
        <v>359</v>
      </c>
      <c r="C12" s="152"/>
      <c r="D12" s="134"/>
    </row>
    <row r="13" spans="1:6" s="28" customFormat="1" ht="13.5" thickBot="1">
      <c r="A13" s="25">
        <v>7</v>
      </c>
      <c r="B13" s="149" t="s">
        <v>177</v>
      </c>
      <c r="C13" s="154">
        <f>SUM(C8:C12)</f>
        <v>1965528283.6909001</v>
      </c>
      <c r="D13" s="134"/>
    </row>
    <row r="14" spans="1:6">
      <c r="D14" s="134"/>
    </row>
    <row r="15" spans="1:6">
      <c r="B15" s="28"/>
    </row>
    <row r="17" spans="1:2" ht="15.75">
      <c r="A17" s="161"/>
      <c r="B17" s="162"/>
    </row>
    <row r="18" spans="1:2" ht="15">
      <c r="A18" s="166"/>
      <c r="B18" s="167"/>
    </row>
    <row r="19" spans="1:2">
      <c r="A19" s="168"/>
      <c r="B19" s="163"/>
    </row>
    <row r="20" spans="1:2">
      <c r="A20" s="169"/>
      <c r="B20" s="164"/>
    </row>
    <row r="21" spans="1:2">
      <c r="A21" s="169"/>
      <c r="B21" s="167"/>
    </row>
    <row r="22" spans="1:2">
      <c r="A22" s="168"/>
      <c r="B22" s="165"/>
    </row>
    <row r="23" spans="1:2">
      <c r="A23" s="169"/>
      <c r="B23" s="164"/>
    </row>
    <row r="24" spans="1:2">
      <c r="A24" s="169"/>
      <c r="B24" s="164"/>
    </row>
    <row r="25" spans="1:2">
      <c r="A25" s="169"/>
      <c r="B25" s="170"/>
    </row>
    <row r="26" spans="1:2">
      <c r="A26" s="169"/>
      <c r="B26" s="167"/>
    </row>
    <row r="27" spans="1:2">
      <c r="B27" s="47"/>
    </row>
    <row r="28" spans="1:2">
      <c r="B28" s="47"/>
    </row>
    <row r="29" spans="1:2">
      <c r="B29" s="47"/>
    </row>
    <row r="30" spans="1:2">
      <c r="B30" s="47"/>
    </row>
    <row r="31" spans="1:2">
      <c r="B31" s="47"/>
    </row>
    <row r="32" spans="1:2">
      <c r="B32" s="47"/>
    </row>
    <row r="33" spans="2:2">
      <c r="B33" s="47"/>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2024-07-24T12:42:26Z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y fmtid="{D5CDD505-2E9C-101B-9397-08002B2CF9AE}" pid="7" name="MSIP_Label_78cbde42-0dd4-4942-9b1c-e23a1c4e5874_Enabled">
    <vt:lpwstr>true</vt:lpwstr>
  </property>
  <property fmtid="{D5CDD505-2E9C-101B-9397-08002B2CF9AE}" pid="8" name="MSIP_Label_78cbde42-0dd4-4942-9b1c-e23a1c4e5874_SetDate">
    <vt:lpwstr>2024-07-24T07:34:39Z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3eaea503-a69a-4250-ad82-e5c250c1261e</vt:lpwstr>
  </property>
  <property fmtid="{D5CDD505-2E9C-101B-9397-08002B2CF9AE}" pid="13" name="MSIP_Label_78cbde42-0dd4-4942-9b1c-e23a1c4e5874_ContentBits">
    <vt:lpwstr>1</vt:lpwstr>
  </property>
</Properties>
</file>