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defaultThemeVersion="124226"/>
  <xr:revisionPtr revIDLastSave="0" documentId="13_ncr:1_{68B36426-FC30-4DDB-8EAF-CC0D1AC9D010}" xr6:coauthVersionLast="47" xr6:coauthVersionMax="47" xr10:uidLastSave="{00000000-0000-0000-0000-000000000000}"/>
  <bookViews>
    <workbookView xWindow="28680" yWindow="-120" windowWidth="29040" windowHeight="15720" tabRatio="919" firstSheet="1" activeTab="1" xr2:uid="{00000000-000D-0000-FFFF-FFFF00000000}"/>
  </bookViews>
  <sheets>
    <sheet name="Info " sheetId="82" r:id="rId1"/>
    <sheet name="1. key ratios" sheetId="84" r:id="rId2"/>
    <sheet name="2. SOFP" sheetId="108" r:id="rId3"/>
    <sheet name="3. SOPL" sheetId="109" r:id="rId4"/>
    <sheet name="4. Off-balance" sheetId="110" r:id="rId5"/>
    <sheet name="5. RWA" sheetId="86" r:id="rId6"/>
    <sheet name="6. Administrators-shareholders" sheetId="52" r:id="rId7"/>
    <sheet name="7. LI1" sheetId="88" r:id="rId8"/>
    <sheet name="8. LI2" sheetId="73" r:id="rId9"/>
    <sheet name="9. Capital" sheetId="89" r:id="rId10"/>
    <sheet name="9.1. Capital Requirements" sheetId="94" r:id="rId11"/>
    <sheet name="9.2. MREL1" sheetId="121" r:id="rId12"/>
    <sheet name="9.3. MREL2" sheetId="122" r:id="rId13"/>
    <sheet name="10. CC2" sheetId="69" r:id="rId14"/>
    <sheet name="11. CRWA" sheetId="90" r:id="rId15"/>
    <sheet name="12. CRM" sheetId="64" r:id="rId16"/>
    <sheet name="13. CRME" sheetId="91" r:id="rId17"/>
    <sheet name="14. LCR" sheetId="93" r:id="rId18"/>
    <sheet name="15. CCR"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9">#REF!</definedName>
    <definedName name="ACC_BALACC" localSheetId="10">#REF!</definedName>
    <definedName name="ACC_BALACC" localSheetId="12">#REF!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9">#REF!</definedName>
    <definedName name="ACC_CRS" localSheetId="10">#REF!</definedName>
    <definedName name="ACC_CRS" localSheetId="12">#REF!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9">#REF!</definedName>
    <definedName name="ACC_DBS" localSheetId="10">#REF!</definedName>
    <definedName name="ACC_DBS" localSheetId="12">#REF!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9">#REF!</definedName>
    <definedName name="ACC_ISO" localSheetId="10">#REF!</definedName>
    <definedName name="ACC_ISO" localSheetId="12">#REF!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9">#REF!</definedName>
    <definedName name="ACC_SALDO" localSheetId="10">#REF!</definedName>
    <definedName name="ACC_SALDO" localSheetId="12">#REF!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9">#REF!</definedName>
    <definedName name="BS_BALACC" localSheetId="10">#REF!</definedName>
    <definedName name="BS_BALACC" localSheetId="12">#REF!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9">#REF!</definedName>
    <definedName name="BS_BALANCE" localSheetId="10">#REF!</definedName>
    <definedName name="BS_BALANCE" localSheetId="12">#REF!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9">#REF!</definedName>
    <definedName name="BS_CR" localSheetId="10">#REF!</definedName>
    <definedName name="BS_CR" localSheetId="12">#REF!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9">#REF!</definedName>
    <definedName name="BS_CR_EQU" localSheetId="10">#REF!</definedName>
    <definedName name="BS_CR_EQU" localSheetId="12">#REF!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9">#REF!</definedName>
    <definedName name="BS_DB" localSheetId="10">#REF!</definedName>
    <definedName name="BS_DB" localSheetId="12">#REF!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9">#REF!</definedName>
    <definedName name="BS_DB_EQU" localSheetId="10">#REF!</definedName>
    <definedName name="BS_DB_EQU" localSheetId="12">#REF!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9">#REF!</definedName>
    <definedName name="BS_DT" localSheetId="10">#REF!</definedName>
    <definedName name="BS_DT" localSheetId="12">#REF!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9">#REF!</definedName>
    <definedName name="BS_ISO" localSheetId="10">#REF!</definedName>
    <definedName name="BS_ISO" localSheetId="12">#REF!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9">#REF!</definedName>
    <definedName name="CurrentDate" localSheetId="10">#REF!</definedName>
    <definedName name="CurrentDate" localSheetId="12">#REF!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23" l="1"/>
  <c r="E6" i="123"/>
  <c r="D6" i="123"/>
  <c r="C6" i="123"/>
  <c r="E6" i="92"/>
  <c r="D6" i="92"/>
  <c r="B1" i="92" l="1"/>
  <c r="B2" i="92"/>
  <c r="E34" i="92"/>
  <c r="Q33" i="92"/>
  <c r="Q32" i="92"/>
  <c r="Q31" i="92"/>
  <c r="Q30" i="92"/>
  <c r="Q29" i="92"/>
  <c r="Q28" i="92"/>
  <c r="Q27" i="92"/>
  <c r="Q25" i="92"/>
  <c r="Q24" i="92"/>
  <c r="Q23" i="92"/>
  <c r="Q22" i="92" s="1"/>
  <c r="Q21" i="92"/>
  <c r="Q20" i="92"/>
  <c r="Q19" i="92"/>
  <c r="Q17" i="92"/>
  <c r="Q16" i="92"/>
  <c r="Q15" i="92"/>
  <c r="Q13" i="92"/>
  <c r="Q12" i="92"/>
  <c r="Q11" i="92"/>
  <c r="P9" i="92"/>
  <c r="P6" i="92" s="1"/>
  <c r="O9" i="92"/>
  <c r="O6" i="92" s="1"/>
  <c r="N9" i="92"/>
  <c r="N6" i="92" s="1"/>
  <c r="M9" i="92"/>
  <c r="M6" i="92" s="1"/>
  <c r="L9" i="92"/>
  <c r="L6" i="92" s="1"/>
  <c r="K9" i="92"/>
  <c r="K6" i="92" s="1"/>
  <c r="J9" i="92"/>
  <c r="J6" i="92" s="1"/>
  <c r="G9" i="92"/>
  <c r="F9" i="92"/>
  <c r="F6" i="92" s="1"/>
  <c r="C9" i="92"/>
  <c r="C6" i="92" s="1"/>
  <c r="P8" i="92"/>
  <c r="O8" i="92"/>
  <c r="N8" i="92"/>
  <c r="M8" i="92"/>
  <c r="L8" i="92"/>
  <c r="K8" i="92"/>
  <c r="J8" i="92"/>
  <c r="G8" i="92"/>
  <c r="F8" i="92"/>
  <c r="C8" i="92"/>
  <c r="P7" i="92"/>
  <c r="P34" i="92" s="1"/>
  <c r="O7" i="92"/>
  <c r="O34" i="92" s="1"/>
  <c r="N7" i="92"/>
  <c r="N34" i="92" s="1"/>
  <c r="M7" i="92"/>
  <c r="L7" i="92"/>
  <c r="L34" i="92" s="1"/>
  <c r="K7" i="92"/>
  <c r="K34" i="92" s="1"/>
  <c r="J7" i="92"/>
  <c r="G7" i="92"/>
  <c r="F7" i="92"/>
  <c r="I7" i="92" s="1"/>
  <c r="C7" i="92"/>
  <c r="D34" i="92"/>
  <c r="B2" i="123"/>
  <c r="B1" i="123"/>
  <c r="M34" i="92" l="1"/>
  <c r="I9" i="92"/>
  <c r="G6" i="92"/>
  <c r="C34" i="92"/>
  <c r="Q10" i="92"/>
  <c r="I8" i="92"/>
  <c r="I6" i="92" s="1"/>
  <c r="Q9" i="92"/>
  <c r="F34" i="92"/>
  <c r="Q14" i="92"/>
  <c r="Q8" i="92"/>
  <c r="G34" i="92"/>
  <c r="Q26" i="92"/>
  <c r="Q18" i="92"/>
  <c r="J34" i="92"/>
  <c r="Q7" i="92"/>
  <c r="Q6" i="92" l="1"/>
  <c r="Q34" i="92" s="1"/>
  <c r="I34" i="92"/>
  <c r="A2" i="121" l="1"/>
  <c r="A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C5" i="84"/>
  <c r="B1" i="91" l="1"/>
  <c r="B1" i="8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<sst xmlns="http://schemas.openxmlformats.org/spreadsheetml/2006/main" count="1248" uniqueCount="777">
  <si>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</si>
  <si>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</si>
  <si>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</si>
  <si>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</si>
  <si>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</si>
  <si>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</si>
  <si>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</si>
  <si>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</si>
  <si>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</si>
  <si>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</si>
  <si>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</si>
  <si>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</si>
  <si>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</si>
  <si>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</si>
  <si>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</si>
  <si>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</si>
  <si>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</si>
  <si>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</si>
  <si>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</si>
  <si>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</si>
  <si>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</si>
  <si>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</si>
  <si>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</si>
  <si>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</si>
  <si>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</si>
  <si>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</si>
  <si>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</si>
  <si>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</si>
  <si>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</si>
  <si>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</si>
  <si>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</si>
  <si>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</si>
  <si>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</si>
  <si>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</si>
  <si>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</si>
  <si>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</si>
  <si>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</si>
  <si>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</si>
  <si>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</si>
  <si>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</si>
  <si>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</si>
  <si>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</si>
  <si>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</si>
  <si>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</si>
  <si>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</si>
  <si>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</si>
  <si>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</si>
  <si>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</si>
  <si>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</si>
  <si>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</si>
  <si>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</si>
  <si>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</si>
  <si>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</si>
  <si>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</si>
  <si>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</si>
  <si>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</si>
  <si>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</si>
  <si>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</si>
  <si>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</si>
  <si>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</si>
  <si>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</si>
  <si>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</si>
  <si>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</si>
  <si>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</si>
  <si>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</si>
  <si>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</si>
  <si>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</si>
  <si>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</si>
  <si>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</si>
  <si>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</si>
  <si>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</si>
  <si>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</si>
  <si>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</si>
  <si>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</si>
  <si>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</si>
  <si>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</si>
  <si>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</si>
  <si>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</si>
  <si>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</si>
  <si>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</si>
  <si>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</si>
  <si>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</si>
  <si>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</si>
  <si>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</si>
  <si>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</si>
  <si>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</si>
  <si>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</si>
  <si>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</si>
  <si>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</si>
  <si>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</si>
  <si>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</si>
  <si>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</si>
  <si>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</si>
  <si>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</si>
  <si>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</si>
  <si>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</si>
  <si>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</si>
  <si>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</si>
  <si>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</si>
  <si>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</si>
  <si>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</si>
  <si>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</si>
  <si>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</si>
  <si>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</si>
  <si>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</si>
  <si>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</si>
  <si>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</si>
  <si>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</si>
  <si>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</si>
  <si>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</si>
  <si>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</si>
  <si>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</si>
  <si>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</si>
  <si>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</si>
  <si>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</si>
  <si>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</si>
  <si>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</si>
  <si>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</si>
  <si>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</si>
  <si>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</si>
  <si>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</si>
  <si>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</si>
  <si>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</si>
  <si>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</si>
  <si>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</si>
  <si>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</si>
  <si>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</si>
  <si>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</si>
  <si>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</si>
  <si>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</si>
  <si>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</si>
  <si>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</si>
  <si>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</si>
  <si>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</si>
  <si>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</si>
  <si>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</si>
  <si>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</si>
  <si>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</si>
  <si>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</si>
  <si>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</si>
  <si>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</si>
  <si>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</si>
  <si>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</si>
  <si>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</si>
  <si>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</si>
  <si>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</si>
  <si>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</si>
  <si>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</si>
  <si>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</si>
  <si>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</si>
  <si>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</si>
  <si>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</si>
  <si>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</si>
  <si>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</si>
  <si>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</si>
  <si>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</si>
  <si>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</si>
  <si>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</si>
  <si>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</si>
  <si>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</si>
  <si>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</si>
  <si>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</si>
  <si>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</si>
  <si>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</si>
  <si>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</si>
  <si>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</si>
  <si>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</si>
  <si>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</si>
  <si>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</si>
  <si>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</si>
  <si>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</si>
  <si>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</si>
  <si>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</si>
  <si>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</si>
  <si>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</si>
  <si>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</si>
  <si>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</si>
  <si>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</si>
  <si>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</si>
  <si>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</si>
  <si>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</si>
  <si>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</si>
  <si>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</si>
  <si>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</si>
  <si>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</si>
  <si>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</si>
  <si>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</si>
  <si>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</si>
  <si>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</si>
  <si>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</si>
  <si>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</si>
  <si>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</si>
  <si>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</si>
  <si>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</si>
  <si>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</si>
  <si>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</si>
  <si>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</si>
  <si>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</si>
  <si>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</si>
  <si>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</si>
  <si>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</si>
  <si>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</si>
  <si>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</si>
  <si>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</si>
  <si>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</si>
  <si>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</si>
  <si>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</si>
  <si>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</si>
  <si>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</si>
  <si>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</si>
  <si>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</si>
  <si>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</si>
  <si>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</si>
  <si>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</si>
  <si>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</si>
  <si>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</si>
  <si>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</si>
  <si>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</si>
  <si>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</si>
  <si>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</si>
  <si>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</si>
  <si>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</si>
  <si>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</si>
  <si>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</si>
  <si>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</si>
  <si>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</si>
  <si>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</si>
  <si>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</si>
  <si>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</si>
  <si>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</si>
  <si>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</si>
  <si>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</si>
  <si>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</si>
  <si>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</si>
  <si>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</si>
  <si>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</si>
  <si>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</si>
  <si>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</si>
  <si>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</si>
  <si>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</si>
  <si>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</si>
  <si>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</si>
  <si>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</si>
  <si>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</si>
  <si>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</si>
  <si>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</si>
  <si>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</si>
  <si>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</si>
  <si>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</si>
  <si>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</si>
  <si>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</si>
  <si>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</si>
  <si>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</si>
  <si>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</si>
  <si>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</si>
  <si>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</si>
  <si>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</si>
  <si>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</si>
  <si>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</si>
  <si>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</si>
  <si>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</si>
  <si>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</si>
  <si>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</si>
  <si>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</si>
  <si>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</si>
  <si>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</si>
  <si>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</si>
  <si>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</si>
  <si>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</si>
  <si>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</si>
  <si>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</si>
  <si>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</si>
  <si>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</si>
  <si>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</si>
  <si>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</si>
  <si>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</si>
  <si>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</si>
  <si>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</si>
  <si>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</si>
  <si>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</si>
  <si>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</si>
  <si>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</si>
  <si>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</si>
  <si>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</si>
  <si>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</si>
  <si>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</si>
  <si>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</si>
  <si>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</si>
  <si>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</si>
  <si>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</si>
  <si>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</si>
  <si>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</si>
  <si>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</si>
  <si>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</si>
  <si>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</si>
  <si>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</si>
  <si>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</si>
  <si>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</si>
  <si>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</si>
  <si>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</si>
  <si>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</si>
  <si>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</si>
  <si>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</si>
  <si>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</si>
  <si>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</si>
  <si>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</si>
  <si>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</si>
  <si>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</si>
  <si>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</si>
  <si>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</si>
  <si>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</si>
  <si>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</si>
  <si>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</si>
  <si>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</si>
  <si>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</si>
  <si>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</si>
  <si>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</si>
  <si>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</si>
  <si>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</si>
  <si>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</si>
  <si>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</si>
  <si>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</si>
  <si>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</si>
  <si>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</si>
  <si>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</si>
  <si>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</si>
  <si>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</si>
  <si>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</si>
  <si>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</si>
  <si>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</si>
  <si>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</si>
  <si>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</si>
  <si>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</si>
  <si>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</si>
  <si>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</si>
  <si>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</si>
  <si>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</si>
  <si>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</si>
  <si>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</si>
  <si>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</si>
  <si>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</si>
  <si>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</si>
  <si>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</si>
  <si>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</si>
  <si>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</si>
  <si>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</si>
  <si>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</si>
  <si>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</si>
  <si>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</si>
  <si>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</si>
  <si>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</si>
  <si>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</si>
  <si>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</si>
  <si>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</si>
  <si>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</si>
  <si>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</si>
  <si>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</si>
  <si>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</si>
  <si>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</si>
  <si>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</si>
  <si>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</si>
  <si>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</si>
  <si>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</si>
  <si>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</si>
  <si>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</si>
  <si>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</si>
  <si>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</si>
  <si>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</si>
  <si>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</si>
  <si>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</si>
  <si>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</si>
  <si>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</si>
  <si>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</si>
  <si>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</si>
  <si>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</si>
  <si>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</si>
  <si>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</si>
  <si>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</si>
  <si>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</si>
  <si>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</si>
  <si>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</si>
  <si>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</si>
  <si>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</si>
  <si>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</si>
  <si>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</si>
  <si>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</si>
  <si>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</si>
  <si>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</si>
  <si>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</si>
  <si>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</si>
  <si>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</si>
  <si>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</si>
  <si>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</si>
  <si>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</si>
  <si>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</si>
  <si>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</si>
  <si>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</si>
  <si>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</si>
  <si>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</si>
  <si>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</si>
  <si>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</si>
  <si>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</si>
  <si>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</si>
  <si>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</si>
  <si>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</si>
  <si>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</si>
  <si>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</si>
  <si>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</si>
  <si>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</si>
  <si>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</si>
  <si>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</si>
  <si>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</si>
  <si>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</si>
  <si>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</si>
  <si>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</si>
  <si>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</si>
  <si>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</si>
  <si>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</si>
  <si>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</si>
  <si>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</si>
  <si>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</si>
  <si>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</si>
  <si>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</si>
  <si>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</si>
  <si>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</si>
  <si>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</si>
  <si>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</si>
  <si>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</si>
  <si>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</si>
  <si>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</si>
  <si>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</si>
  <si>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</si>
  <si>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</si>
  <si>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</si>
  <si>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</si>
  <si>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</si>
  <si>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</si>
  <si>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</si>
  <si>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</si>
  <si>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</si>
  <si>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</si>
  <si>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</si>
  <si>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</si>
  <si>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</si>
  <si>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</si>
  <si>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</si>
  <si>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</si>
  <si>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</si>
  <si>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</si>
  <si>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</si>
  <si>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</si>
  <si>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</si>
  <si>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</si>
  <si>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</si>
  <si>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</si>
  <si>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</si>
  <si>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</si>
  <si>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</si>
  <si>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</si>
  <si>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</si>
  <si>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</si>
  <si>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</si>
  <si>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</si>
  <si>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</si>
  <si>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</si>
  <si>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</si>
  <si>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</si>
  <si>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</si>
  <si>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</si>
  <si>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</si>
  <si>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</si>
  <si>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</si>
  <si>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</si>
  <si>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</si>
  <si>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</si>
  <si>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</si>
  <si>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</si>
  <si>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</si>
  <si>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</si>
  <si>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</si>
  <si>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</si>
  <si>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</si>
  <si>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</si>
  <si>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</si>
  <si>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</si>
  <si>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</si>
  <si>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</si>
  <si>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</si>
  <si>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</si>
  <si>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</si>
  <si>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</si>
  <si>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</si>
  <si>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</si>
  <si>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</si>
  <si>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</si>
  <si>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</si>
  <si>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</si>
  <si>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</si>
  <si>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</si>
  <si>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</si>
  <si>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</si>
  <si>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</si>
  <si>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</si>
  <si>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</si>
  <si>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</si>
  <si>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</si>
  <si>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</si>
  <si>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</si>
  <si>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</si>
  <si>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</si>
  <si>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</si>
  <si>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</si>
  <si>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</si>
  <si>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</si>
  <si>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</si>
  <si>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</si>
  <si>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</si>
  <si>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</si>
  <si>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</si>
  <si>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</si>
  <si>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</si>
  <si>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</si>
  <si>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</si>
  <si>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</si>
  <si>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</si>
  <si>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</si>
  <si>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</si>
  <si>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</si>
  <si>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</si>
  <si>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</si>
  <si>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</si>
  <si>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</si>
  <si>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</si>
  <si>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</si>
  <si>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</si>
  <si>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</si>
  <si>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</si>
  <si>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</si>
  <si>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</si>
  <si>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</si>
  <si>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</si>
  <si>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</si>
  <si>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</si>
  <si>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</si>
  <si>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</si>
  <si>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</si>
  <si>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</si>
  <si>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</si>
  <si>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</si>
  <si>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</si>
  <si>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</si>
  <si>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</si>
  <si>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</si>
  <si>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</si>
  <si>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</si>
  <si>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</si>
  <si>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</si>
  <si>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</si>
  <si>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</si>
  <si>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</si>
  <si>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</si>
  <si>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</si>
  <si>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</si>
  <si>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</si>
  <si>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</si>
  <si>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</si>
  <si>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</si>
  <si>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</si>
  <si>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</si>
  <si>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</si>
  <si>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</si>
  <si>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</si>
  <si>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</si>
  <si>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</si>
  <si>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</si>
  <si>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</si>
  <si>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</si>
  <si>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</si>
  <si>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</si>
  <si>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</si>
  <si>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</si>
  <si>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</si>
  <si>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</si>
  <si>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</si>
  <si>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</si>
  <si>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</si>
  <si>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</si>
  <si>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</si>
  <si>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</si>
  <si>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</si>
  <si>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</si>
  <si>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</si>
  <si>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</si>
  <si>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</si>
  <si>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</si>
  <si>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</si>
  <si>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</si>
  <si>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</si>
  <si>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</si>
  <si>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</si>
  <si>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</si>
  <si>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</si>
  <si>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</si>
  <si>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</si>
  <si>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</si>
  <si>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</si>
  <si>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</si>
  <si>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</si>
  <si>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</si>
  <si>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</si>
  <si>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</si>
  <si>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</si>
  <si>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</si>
  <si>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</si>
  <si>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</si>
  <si>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</si>
  <si>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</si>
  <si>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</si>
  <si>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</si>
  <si>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</si>
  <si>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</si>
  <si>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</si>
  <si>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</si>
  <si>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</si>
  <si>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</si>
  <si>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</si>
  <si>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</si>
  <si>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</si>
  <si>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</si>
  <si>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</si>
  <si>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</si>
  <si>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</si>
  <si>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</si>
  <si>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</si>
  <si>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</si>
  <si>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</si>
  <si>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</si>
  <si>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</si>
  <si>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</si>
  <si>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</si>
  <si>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</si>
  <si>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</si>
  <si>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</si>
  <si>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</si>
  <si>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</si>
  <si>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</si>
  <si>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</si>
  <si>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</si>
  <si>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</si>
  <si>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</si>
  <si>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</si>
  <si>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</si>
  <si>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</si>
  <si>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</si>
  <si>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</si>
  <si>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</si>
  <si>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</si>
  <si>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</si>
  <si>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</si>
  <si>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</si>
  <si>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</si>
  <si>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</si>
  <si>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</si>
  <si>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</si>
  <si>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</si>
  <si>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</si>
  <si>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</si>
  <si>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</si>
  <si>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</si>
  <si>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</si>
  <si>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</si>
  <si>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</si>
  <si>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</si>
  <si>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</si>
  <si>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</si>
  <si>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</si>
  <si>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</si>
  <si>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</si>
  <si>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</si>
  <si>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</si>
  <si>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</si>
  <si>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</si>
  <si>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</si>
  <si>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</si>
  <si>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</si>
  <si>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</si>
  <si>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</si>
  <si>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</si>
  <si>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</si>
  <si>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</si>
  <si>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</si>
  <si>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</si>
  <si>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</si>
  <si>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</si>
  <si>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</si>
  <si>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</si>
  <si>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</si>
  <si>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</si>
  <si>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</si>
  <si>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</si>
  <si>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</si>
  <si>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</si>
  <si>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</si>
  <si>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</si>
  <si>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</si>
  <si>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</si>
  <si>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</si>
  <si>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</si>
  <si>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</si>
  <si>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</si>
  <si>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</si>
  <si>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</si>
  <si>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</si>
  <si>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</si>
  <si>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</si>
  <si>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</si>
  <si>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</si>
  <si>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</si>
  <si>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</si>
  <si>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</si>
  <si>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</si>
  <si>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</si>
  <si>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</si>
  <si>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</si>
  <si>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</si>
  <si>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</si>
  <si>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</si>
  <si>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</si>
  <si>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</si>
  <si>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</si>
  <si>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</si>
  <si>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</si>
  <si>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</si>
  <si>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</si>
  <si>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</si>
  <si>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</si>
  <si>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</si>
  <si>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</si>
  <si>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</si>
  <si>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</si>
  <si>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</si>
  <si>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</si>
  <si>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</si>
  <si>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</si>
  <si>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</si>
  <si>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</si>
  <si>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</si>
  <si>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</si>
  <si>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</si>
  <si>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</si>
  <si>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</si>
  <si>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ProCredit Bank</t>
  </si>
  <si>
    <t>Marcel Sebastian Zeitinger</t>
  </si>
  <si>
    <t>Alex Matua</t>
  </si>
  <si>
    <t>www.procreditbank.ge</t>
  </si>
  <si>
    <t>Non-Independent Chairperson</t>
  </si>
  <si>
    <t>Rainer Peter Ottenstein</t>
  </si>
  <si>
    <t>Independent member</t>
  </si>
  <si>
    <t>Nino Dadunashvili</t>
  </si>
  <si>
    <t>Hubertus Petrus Maria Knapen (Ben)</t>
  </si>
  <si>
    <t>General Director/ Business clients, Treasury and Cash Management, Sustainable Development Department</t>
  </si>
  <si>
    <t xml:space="preserve">Zeinab Lomashvili </t>
  </si>
  <si>
    <t>Director/ Credit risk, General risk Department, Legal, HR, Compliance and AML</t>
  </si>
  <si>
    <t>Elene Tsintsadze</t>
  </si>
  <si>
    <t xml:space="preserve">Director/ Finance,Administration,Correspondent Bankig and Centralized Back Office </t>
  </si>
  <si>
    <t>Ketevan Burduli</t>
  </si>
  <si>
    <t>Director/ Retail Banking, Digital Channel Development, Marketing, IT</t>
  </si>
  <si>
    <t xml:space="preserve">ProCredit Holding AG </t>
  </si>
  <si>
    <t>Zeitinger Invest GmbH</t>
  </si>
  <si>
    <t>KfW - Kreditanstalt für Wiederaufbau</t>
  </si>
  <si>
    <t>DOEN Participaties BV</t>
  </si>
  <si>
    <t>EBRD - European Bank for Reconstruction and Development</t>
  </si>
  <si>
    <t xml:space="preserve">*Share capital as defined by the Law on Commercial Bank Activities </t>
  </si>
  <si>
    <t>Tamar Zhizhilashvili</t>
  </si>
  <si>
    <t>Table 9 (Capital), N17</t>
  </si>
  <si>
    <t xml:space="preserve"> Table 9 (Capital), N10 </t>
  </si>
  <si>
    <t>Table 9 (Capital), N4, N8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</si>
</sst>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7">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0%"/>
    <numFmt numFmtId="174" formatCode="_(#,##0_);_(\(#,##0\);_(\ \-\ _);_(@_)"/>
    <numFmt numFmtId="175" formatCode="[$-409]dd\-mmm\-yy;@"/>
    <numFmt numFmtId="176" formatCode="[$-409]mmm\-yy;@"/>
    <numFmt numFmtId="177" formatCode="_ * #,##0.00_)&quot;F&quot;_ ;_ * \(#,##0.00\)&quot;F&quot;_ ;_ * &quot;-&quot;??_)&quot;F&quot;_ ;_ @_ "/>
    <numFmt numFmtId="178" formatCode="_(* #,##0.0_);_(* \(#,##0.00\);_(* &quot;-&quot;??_);_(@_)"/>
    <numFmt numFmtId="179" formatCode="General_)"/>
    <numFmt numFmtId="180" formatCode="0.000"/>
    <numFmt numFmtId="181" formatCode="&quot;fl&quot;#,##0_);\(&quot;fl&quot;#,##0\)"/>
    <numFmt numFmtId="182" formatCode="&quot;fl&quot;#,##0_);[Red]\(&quot;fl&quot;#,##0\)"/>
    <numFmt numFmtId="183" formatCode="&quot;fl&quot;#,##0.00_);\(&quot;fl&quot;#,##0.00\)"/>
    <numFmt numFmtId="184" formatCode="_-* #,##0.00_$_-;\-* #,##0.00_$_-;_-* &quot;-&quot;??_$_-;_-@_-"/>
    <numFmt numFmtId="185" formatCode="_-* #,##0.00\ _L_a_r_i_-;\-* #,##0.00\ _L_a_r_i_-;_-* &quot;-&quot;??\ _L_a_r_i_-;_-@_-"/>
    <numFmt numFmtId="186" formatCode="[$-409]d\-mmm\-yy;@"/>
    <numFmt numFmtId="187" formatCode="&quot;balance  &quot;[$-409]d\-mmm\-yy;@"/>
    <numFmt numFmtId="188" formatCode="mmmm\-yy"/>
    <numFmt numFmtId="189" formatCode="_-* #,##0_ð_._-;\-* #,##0_ð_._-;_-* &quot;-&quot;_ð_._-;_-@_-"/>
    <numFmt numFmtId="190" formatCode="_-* #,##0.00_ð_._-;\-* #,##0.00_ð_._-;_-* &quot;-&quot;??_ð_._-;_-@_-"/>
    <numFmt numFmtId="191" formatCode="&quot;See Note &quot;\ #"/>
    <numFmt numFmtId="192" formatCode="\60\4\7\:"/>
    <numFmt numFmtId="193" formatCode="&quot;p.&quot;#,##0.00;[Red]\-&quot;p.&quot;#,##0.00"/>
    <numFmt numFmtId="194" formatCode="0.00000"/>
    <numFmt numFmtId="195" formatCode="&quot;fl&quot;#,##0.00_);[Red]\(&quot;fl&quot;#,##0.00\)"/>
    <numFmt numFmtId="196" formatCode="_(&quot;fl&quot;* #,##0_);_(&quot;fl&quot;* \(#,##0\);_(&quot;fl&quot;* &quot;-&quot;_);_(@_)"/>
    <numFmt numFmtId="197" formatCode="&quot;Fr.&quot;\ #,##0;[Red]&quot;Fr.&quot;\ \-#,##0"/>
    <numFmt numFmtId="198" formatCode="#,##0_ ;[Red]\-#,##0\ "/>
    <numFmt numFmtId="199" formatCode="_-* #,##0\ _€_-;\-* #,##0\ _€_-;_-* &quot;-&quot;??\ _€_-;_-@_-"/>
    <numFmt numFmtId="200" formatCode="&quot;£&quot;#,##0;[Red]\-&quot;£&quot;#,##0"/>
    <numFmt numFmtId="201" formatCode="&quot;£&quot;#,##0.00;[Red]\-&quot;£&quot;#,##0.00"/>
    <numFmt numFmtId="202" formatCode="_-&quot;£&quot;* #,##0_-;\-&quot;£&quot;* #,##0_-;_-&quot;£&quot;* &quot;-&quot;_-;_-@_-"/>
    <numFmt numFmtId="203" formatCode="_-&quot;£&quot;* #,##0.00_-;\-&quot;£&quot;* #,##0.00_-;_-&quot;£&quot;* &quot;-&quot;??_-;_-@_-"/>
    <numFmt numFmtId="204" formatCode="_-* #,##0\ &quot;€&quot;_-;\-* #,##0\ &quot;€&quot;_-;_-* &quot;-&quot;\ &quot;€&quot;_-;_-@_-"/>
    <numFmt numFmtId="205" formatCode="_-* #,##0\ _€_-;\-* #,##0\ _€_-;_-* &quot;-&quot;\ _€_-;_-@_-"/>
    <numFmt numFmtId="206" formatCode="_-* #,##0.00\ &quot;€&quot;_-;\-* #,##0.00\ &quot;€&quot;_-;_-* &quot;-&quot;??\ &quot;€&quot;_-;_-@_-"/>
    <numFmt numFmtId="207" formatCode="_-* #,##0.00\ _€_-;\-* #,##0.00\ _€_-;_-* &quot;-&quot;??\ _€_-;_-@_-"/>
    <numFmt numFmtId="208" formatCode="&quot;$&quot;#,##0;\(&quot;$&quot;#,##0\)"/>
    <numFmt numFmtId="209" formatCode="&quot;$&quot;#,##0.0_);\(&quot;$&quot;#,##0.0\)"/>
    <numFmt numFmtId="210" formatCode="&quot;$&quot;#,##0.000_);\(&quot;$&quot;#,##0.000\)"/>
    <numFmt numFmtId="211" formatCode="#,##0.0\ ;\(#,##0.0\)"/>
    <numFmt numFmtId="212" formatCode="&quot;\&quot;#,##0.00;[Red]&quot;\&quot;\-#,##0.00"/>
    <numFmt numFmtId="213" formatCode="_-* #,##0\ &quot;GRD&quot;_-;\-* #,##0\ &quot;GRD&quot;_-;_-* &quot;-&quot;\ &quot;GRD&quot;_-;_-@_-"/>
    <numFmt numFmtId="214" formatCode="_-* #,##0\ _G_R_D_-;\-* #,##0\ _G_R_D_-;_-* &quot;-&quot;\ _G_R_D_-;_-@_-"/>
    <numFmt numFmtId="215" formatCode="_-* #,##0.00\ _G_R_D_-;\-* #,##0.00\ _G_R_D_-;_-* &quot;-&quot;??\ _G_R_D_-;_-@_-"/>
    <numFmt numFmtId="216" formatCode="_-* #,##0.00\ &quot;GRD&quot;_-;\-* #,##0.00\ &quot;GRD&quot;_-;_-* &quot;-&quot;??\ &quot;GRD&quot;_-;_-@_-"/>
    <numFmt numFmtId="217" formatCode="&quot;\&quot;#,##0;[Red]&quot;\&quot;\-#,##0"/>
    <numFmt numFmtId="218" formatCode="#,##0_);\(#,##0\);&quot; - &quot;_);@_)"/>
    <numFmt numFmtId="219" formatCode="0.0_)\%;\(0.0\)\%;0.0_)\%;@_)_%"/>
    <numFmt numFmtId="220" formatCode="&quot;£&quot;_(#,##0.00_);&quot;£&quot;\(#,##0.00\);&quot;£&quot;_(0.00_);@_)"/>
    <numFmt numFmtId="221" formatCode="#,##0.0_)_%;\(#,##0.0\)_%;0.0_)_%;@_)_%"/>
    <numFmt numFmtId="222" formatCode="&quot;$&quot;_(#,##0.00_);&quot;$&quot;\(#,##0.00\);&quot;$&quot;_(0.00_);@_)"/>
    <numFmt numFmtId="223" formatCode="#,##0.0_);\(#,##0.0\);#,##0.0_);@_)"/>
    <numFmt numFmtId="224" formatCode="0.000000"/>
    <numFmt numFmtId="225" formatCode="#,##0.00_);\(#,##0.00\);0.00_);@_)"/>
    <numFmt numFmtId="226" formatCode="&quot;£&quot;_(#,##0.00_);&quot;£&quot;\(#,##0.00\)"/>
    <numFmt numFmtId="227" formatCode="#,##0.0_);\(#,##0.0\)"/>
    <numFmt numFmtId="228" formatCode="\€_(#,##0.00_);\€\(#,##0.00\);\€_(0.00_);@_)"/>
    <numFmt numFmtId="229" formatCode="#,##0.0_)\x;\(#,##0.0\)\x"/>
    <numFmt numFmtId="230" formatCode="&quot;$&quot;_(#,##0.00_);&quot;$&quot;\(#,##0.00\)"/>
    <numFmt numFmtId="231" formatCode="#,##0_)\x;\(#,##0\)\x;0_)\x;@_)_x"/>
    <numFmt numFmtId="232" formatCode="#,##0.0_)_x;\(#,##0.0\)_x"/>
    <numFmt numFmtId="233" formatCode="#,##0_)_x;\(#,##0\)_x;0_)_x;@_)_x"/>
    <numFmt numFmtId="234" formatCode="0.0_)\%;\(0.0\)\%"/>
    <numFmt numFmtId="235" formatCode="0_)"/>
    <numFmt numFmtId="236" formatCode="#,##0.0_)_%;\(#,##0.0\)_%"/>
    <numFmt numFmtId="237" formatCode="_-[$€-2]* #,##0.00_-;\-[$€-2]* #,##0.00_-;_-[$€-2]* &quot;-&quot;??_-"/>
    <numFmt numFmtId="238" formatCode="_ &quot;DEM&quot;* #,##0.00_ ;_ &quot;DEM&quot;* \-#,##0.00_ ;_ &quot;DEM&quot;* &quot;-&quot;??_ ;_ @_ "/>
    <numFmt numFmtId="239" formatCode="#,##0.000"/>
    <numFmt numFmtId="240" formatCode="[$-409]dddd\,\ mmmm\ dd\,\ yyyy"/>
    <numFmt numFmtId="241" formatCode="0.0%;\(0.0\)%;@\ \ "/>
    <numFmt numFmtId="242" formatCode="#,##0.0;\(#,##0.0\);\-"/>
    <numFmt numFmtId="243" formatCode="#,##0.0&quot; F&quot;;\(#,##0.0&quot; F&quot;\);\-"/>
    <numFmt numFmtId="244" formatCode="0.0%;\(0.0%\);\-"/>
    <numFmt numFmtId="245" formatCode="0.00\x"/>
    <numFmt numFmtId="246" formatCode="0.0\x"/>
    <numFmt numFmtId="247" formatCode="#,##0;\(#,##0\);\-"/>
    <numFmt numFmtId="248" formatCode="#,##0&quot; MF&quot;;\(#,##0&quot; MF&quot;\);\-"/>
    <numFmt numFmtId="249" formatCode="&quot;+ &quot;0.000%;&quot;- &quot;0.000%"/>
    <numFmt numFmtId="250" formatCode="#,###"/>
    <numFmt numFmtId="251" formatCode="0&quot;A&quot;"/>
    <numFmt numFmtId="252" formatCode="#,##0;\(#,##0\)"/>
    <numFmt numFmtId="253" formatCode="[$$-C09]#,##0.00;[Red]\-[$$-C09]#,##0.00"/>
    <numFmt numFmtId="254" formatCode="#,##0_);\(#,##0\);\-_);"/>
    <numFmt numFmtId="255" formatCode="&quot;$&quot;#,##0_);[Red]\(&quot;$&quot;#,##0\);&quot;-&quot;"/>
    <numFmt numFmtId="256" formatCode="0.0_)"/>
    <numFmt numFmtId="257" formatCode="0.00000000"/>
    <numFmt numFmtId="258" formatCode="#,##0_);\(#,##0\);\-_)"/>
    <numFmt numFmtId="259" formatCode="_-* #,##0.00\ _F_-;\-* #,##0.00\ _F_-;_-* &quot;-&quot;??\ _F_-;_-@_-"/>
    <numFmt numFmtId="260" formatCode="\ \ \ \ @"/>
    <numFmt numFmtId="261" formatCode="\ \ \ \ \ \ \ \ @"/>
    <numFmt numFmtId="262" formatCode="\ \ \ \ \ \ \ \ \ \ @"/>
    <numFmt numFmtId="263" formatCode="\ \ \ \ \ \ \ @"/>
    <numFmt numFmtId="264" formatCode="0.00%&quot;-12.99%&quot;"/>
    <numFmt numFmtId="265" formatCode="&quot;Asia&quot;;;"/>
    <numFmt numFmtId="266" formatCode="0.0"/>
    <numFmt numFmtId="267" formatCode="\$#,##0_);[Red]\(\$#,##0\)"/>
    <numFmt numFmtId="268" formatCode="#,##0_%_);\(#,##0\)_%;#,##0_%_);@_%_)"/>
    <numFmt numFmtId="269" formatCode="#,##0_%_);\(#,##0\)_%;**;@_%_)"/>
    <numFmt numFmtId="270" formatCode="#,##0.00_%_);\(#,##0.00\)_%;#,##0.00_%_);@_%_)"/>
    <numFmt numFmtId="271" formatCode="\£#,##0_);[Red]\(\£#,##0\)"/>
    <numFmt numFmtId="272" formatCode="&quot;$&quot;#,##0_%_);\(&quot;$&quot;#,##0\)_%;&quot;$&quot;#,##0_%_);@_%_)"/>
    <numFmt numFmtId="273" formatCode="&quot;$&quot;#,##0.00_%_);\(&quot;$&quot;#,##0.00\)_%;&quot;$&quot;#,##0.00_%_);@_%_)"/>
    <numFmt numFmtId="274" formatCode="#,##0;\(#,##0\);\-\ "/>
    <numFmt numFmtId="275" formatCode="0.00&quot;%&quot;"/>
    <numFmt numFmtId="276" formatCode="0&quot;%&quot;"/>
    <numFmt numFmtId="277" formatCode="#,##0_);\(#,##0\);@_)"/>
    <numFmt numFmtId="278" formatCode="[$-409]mmm/yy;@"/>
    <numFmt numFmtId="279" formatCode="m/d/yy_%_)"/>
    <numFmt numFmtId="280" formatCode="dd/mm/yyyy;dd/mm/yyyy;&quot;&quot;;@"/>
    <numFmt numFmtId="281" formatCode="0.0000%;[Red]0.0000%;\-"/>
    <numFmt numFmtId="282" formatCode="#,##0&quot;?&quot;_);[Red]\(#,##0&quot;?&quot;\)"/>
    <numFmt numFmtId="283" formatCode="0_%_);\(0\)_%;0_%_);@_%_)"/>
    <numFmt numFmtId="284" formatCode="0.00_);[Red]\(0.00\)"/>
    <numFmt numFmtId="285" formatCode="0.0000000"/>
    <numFmt numFmtId="286" formatCode="mm/dd/yyyy"/>
    <numFmt numFmtId="287" formatCode="_-* #,##0.00\ [$€]_-;\-* #,##0.00\ [$€]_-;_-* &quot;-&quot;??\ [$€]_-;_-@_-"/>
    <numFmt numFmtId="288" formatCode="_([$€]* #,##0.00_);_([$€]* \(#,##0.00\);_([$€]* &quot;-&quot;??_);_(@_)"/>
    <numFmt numFmtId="289" formatCode="_-* #,##0.00\ [$€-1]_-;\-* #,##0.00\ [$€-1]_-;_-* &quot;-&quot;??\ [$€-1]_-"/>
    <numFmt numFmtId="290" formatCode="0&quot;E&quot;"/>
    <numFmt numFmtId="291" formatCode="_(* #,##0.0_%_);_(* \(#,##0.0_%\);_(* &quot; - &quot;_%_);_(@_)"/>
    <numFmt numFmtId="292" formatCode="_(\ #,##0.0_%_);_(\ \(#,##0.0_%\);_(\ &quot; - &quot;_%_);_(@_)"/>
    <numFmt numFmtId="293" formatCode="_(* #,##0.0%_);_(* \(#,##0.0%\);_(* &quot; - &quot;\%_);_(@_)"/>
    <numFmt numFmtId="294" formatCode="_(\ #,##0.0%_);_(\ \(#,##0.0%\);_(\ &quot; - &quot;\%_);_(@_)"/>
    <numFmt numFmtId="295" formatCode="_(* #,###,_);_(* \(#,###,\);_(* &quot; - &quot;_);_(@_)"/>
    <numFmt numFmtId="296" formatCode="_(* #,##0_);_(* \(#,##0\);_(* &quot; - &quot;_);_(@_)"/>
    <numFmt numFmtId="297" formatCode="_(* #,##0.0_);_(* \(#,##0.0\);_(* &quot; - &quot;_);_(@_)"/>
    <numFmt numFmtId="298" formatCode="\ #,##0.0_);\(#,##0.0\);&quot; - &quot;_);@_)"/>
    <numFmt numFmtId="299" formatCode="_(* #,##0.00_);_(* \(#,##0.00\);_(* &quot; - &quot;_);_(@_)"/>
    <numFmt numFmtId="300" formatCode="\ #,##0.00_);\(#,##0.00\);&quot; - &quot;_);@_)"/>
    <numFmt numFmtId="301" formatCode="_(* #,##0.000_);_(* \(#,##0.000\);_(* &quot; - &quot;_);_(@_)"/>
    <numFmt numFmtId="302" formatCode="\ #,##0.000_);\(#,##0.000\);&quot; - &quot;_);@_)"/>
    <numFmt numFmtId="303" formatCode="#,##0;\(#,##0\);&quot;-&quot;"/>
    <numFmt numFmtId="304" formatCode="d\ mmmm\ yyyy"/>
    <numFmt numFmtId="305" formatCode="#,##0;[Red]\(#,##0\);0"/>
    <numFmt numFmtId="306" formatCode="#,##0.0;\(#,##0.0\)"/>
    <numFmt numFmtId="307" formatCode="#,#00"/>
    <numFmt numFmtId="308" formatCode="0.00000000000%"/>
    <numFmt numFmtId="309" formatCode="dd\-mmm\-yy\ hh:mm:ss"/>
    <numFmt numFmtId="310" formatCode="0.0000"/>
    <numFmt numFmtId="311" formatCode="[Red]&quot;stale hdle&quot;;[Red]\-0;[Red]&quot;stale hdle&quot;"/>
    <numFmt numFmtId="312" formatCode="0.0\%_);\(0.0\%\);0.0\%_);@_%_)"/>
    <numFmt numFmtId="313" formatCode="[Magenta]General"/>
    <numFmt numFmtId="314" formatCode="[Magenta]#,##0;[Magenta]\(#,##0\)"/>
    <numFmt numFmtId="315" formatCode="_-* #,##0.00000_-;\-* #,##0.00000_-;_-* &quot;-&quot;???_-;_-@_-"/>
    <numFmt numFmtId="316" formatCode="#,##0_);\(#,##0\);&quot;-&quot;_);@_)"/>
    <numFmt numFmtId="317" formatCode="yyyy\-mm\-dd;@"/>
    <numFmt numFmtId="318" formatCode="#,##0.000;\(#,##0.000\)"/>
    <numFmt numFmtId="319" formatCode="dd\ mmm\ yy"/>
    <numFmt numFmtId="320" formatCode="_(* 0_);_(* \-0_);_(* 0_);@"/>
    <numFmt numFmtId="321" formatCode="_-* #,##0.00_-;_-* #,##0.00\-;_-* &quot;-&quot;??_-;_-@_-"/>
    <numFmt numFmtId="322" formatCode="_(* #,##0_);_(* \-#,##0_);_(* #,##0_);@"/>
    <numFmt numFmtId="323" formatCode="_-* #,##0.00\ _F_-;[Red]\(#,##0.00\)\ _F_-;_-* &quot;-&quot;??\ _F_-;_-@_-"/>
    <numFmt numFmtId="324" formatCode="[Blue]General"/>
    <numFmt numFmtId="325" formatCode="#,##0_)&quot;m&quot;;\(#,##0\)&quot;m&quot;;\-_)&quot;m&quot;"/>
    <numFmt numFmtId="326" formatCode="#,##0.00\ &quot;Kč&quot;;[Red]\-#,##0.00\ &quot;Kč&quot;"/>
    <numFmt numFmtId="327" formatCode="_-* #,##0.00\ &quot;£&quot;_-;\-* #,##0.00\ &quot;£&quot;_-;_-* &quot;-&quot;??\ &quot;£&quot;_-;_-@_-"/>
    <numFmt numFmtId="328" formatCode="0.000000%"/>
    <numFmt numFmtId="329" formatCode="0.0\x;\(0.0\)\x"/>
    <numFmt numFmtId="330" formatCode="0.0\x_);\(0.0\)\x;@_)"/>
    <numFmt numFmtId="331" formatCode="0.00\x_);\(0.00\)\x;@_)"/>
    <numFmt numFmtId="332" formatCode="0.0\x;&quot;nm&quot;;@_)"/>
    <numFmt numFmtId="333" formatCode="_-* #,##0.0000_-;\-* #,##0.0000_-;_-* &quot;-&quot;????_-;_-@_-"/>
    <numFmt numFmtId="334" formatCode="[$$-409]#,##0_ ;[Red]\-[$$-409]#,##0\ "/>
    <numFmt numFmtId="335" formatCode="#,##0.00000;[Red]\-#,##0.00000"/>
    <numFmt numFmtId="336" formatCode="#,##0;[Red]\(#,##0\)"/>
    <numFmt numFmtId="337" formatCode="0.0000%"/>
    <numFmt numFmtId="338" formatCode="#,##0_)&quot;p&quot;;\(#,##0\)&quot;p&quot;;\-_)&quot;p&quot;"/>
    <numFmt numFmtId="339" formatCode="#,##0.00;\(#,##0.00\);\-"/>
    <numFmt numFmtId="340" formatCode="dd/mm/yy;@"/>
    <numFmt numFmtId="341" formatCode="#,##0.0\%_);\(#,##0.0\%\);#,##0.0\%_);@_)"/>
    <numFmt numFmtId="342" formatCode="#.##000"/>
    <numFmt numFmtId="343" formatCode="0.0&quot;x&quot;;@_)"/>
    <numFmt numFmtId="344" formatCode="mm/dd/yy"/>
    <numFmt numFmtId="345" formatCode="#\ ###\ ###\ ##0\ "/>
    <numFmt numFmtId="346" formatCode="0.00;[Red]0.00"/>
    <numFmt numFmtId="347" formatCode="\+0.00%;\-0.00%"/>
    <numFmt numFmtId="348" formatCode="\+#,##0;\-#,##0"/>
    <numFmt numFmtId="349" formatCode="_ * #,##0_ ;_ * \-#,##0_ ;_ * &quot;-&quot;_ ;_ @_ "/>
    <numFmt numFmtId="350" formatCode="_ * #,##0_ ;_ * \-#,##0_ ;_ * &quot;-&quot;??_ ;_ @_ "/>
    <numFmt numFmtId="351" formatCode="\g\ \=\ 0.0%;\g\ \=\ \-0.0%"/>
    <numFmt numFmtId="352" formatCode="#,###,;\(#,###,\)"/>
    <numFmt numFmtId="353" formatCode="&quot;Yes&quot;;[Red]&quot;No&quot;"/>
    <numFmt numFmtId="354" formatCode="[&gt;0]General"/>
    <numFmt numFmtId="355" formatCode="0.0\x\ "/>
    <numFmt numFmtId="356" formatCode="0\ \d\a\y"/>
    <numFmt numFmtId="357" formatCode="#,"/>
    <numFmt numFmtId="358" formatCode="#,##0.00;[Red]#,##0.00"/>
    <numFmt numFmtId="359" formatCode="_-&quot;L.&quot;\ * #,##0_-;\-&quot;L.&quot;\ * #,##0_-;_-&quot;L.&quot;\ * &quot;-&quot;_-;_-@_-"/>
    <numFmt numFmtId="360" formatCode="_-&quot;F&quot;\ * #,##0.00_-;_-&quot;F&quot;\ * #,##0.00\-;_-&quot;F&quot;\ * &quot;-&quot;??_-;_-@_-"/>
    <numFmt numFmtId="361" formatCode="\$#,#00"/>
    <numFmt numFmtId="362" formatCode="_-* #,##0.00\ _L_E_I_-;\-* #,##0.00\ _L_E_I_-;_-* &quot;-&quot;??\ _L_E_I_-;_-@_-"/>
    <numFmt numFmtId="363" formatCode="0.00_)"/>
    <numFmt numFmtId="364" formatCode="0\ \ ;\(0\)\ \ \ "/>
    <numFmt numFmtId="365" formatCode="#,##0.0"/>
    <numFmt numFmtId="366" formatCode="_(* #,##0.00000_);_(* \(#,##0.00000\);_(* &quot;-&quot;??_);_(@_)"/>
    <numFmt numFmtId="367" formatCode="_(* #,##0.0_);_(* \(#,##0.0\);_(* &quot;-&quot;??_);_(@_)"/>
    <numFmt numFmtId="368" formatCode="_-* #,##0.0_-;\-* #,##0.0_-;_-* &quot;-&quot;?_-;_-@_-"/>
  </numFmts>
  <fonts count="360">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7366">
    <xf numFmtId="0" fontId="0" fillId="0" borderId="0"/>
    <xf numFmtId="171" fontId="2" fillId="0" borderId="0" applyFont="0" applyFill="0" applyBorder="0" applyAlignment="0" applyProtection="0"/>
    <xf numFmtId="171"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7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5" fontId="9" fillId="36" borderId="0"/>
    <xf numFmtId="176" fontId="9" fillId="36" borderId="0"/>
    <xf numFmtId="175" fontId="9" fillId="36" borderId="0"/>
    <xf numFmtId="0" fontId="10" fillId="37"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0" fontId="15" fillId="38" borderId="0" applyNumberFormat="0" applyBorder="0" applyAlignment="0" applyProtection="0"/>
    <xf numFmtId="177" fontId="18"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20" fillId="0" borderId="0" applyFill="0" applyBorder="0" applyAlignment="0"/>
    <xf numFmtId="178" fontId="20"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9" fontId="20" fillId="0" borderId="0" applyFill="0" applyBorder="0" applyAlignment="0"/>
    <xf numFmtId="180" fontId="20" fillId="0" borderId="0" applyFill="0" applyBorder="0" applyAlignment="0"/>
    <xf numFmtId="181" fontId="20" fillId="0" borderId="0" applyFill="0" applyBorder="0" applyAlignment="0"/>
    <xf numFmtId="182"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6"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78" fontId="2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84" fontId="1" fillId="0" borderId="0" applyFont="0" applyFill="0" applyBorder="0" applyAlignment="0" applyProtection="0"/>
    <xf numFmtId="184"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2"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3"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67" fontId="2" fillId="0" borderId="0" applyFont="0" applyFill="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9" fontId="20" fillId="0" borderId="0" applyFont="0" applyFill="0" applyBorder="0" applyAlignment="0" applyProtection="0"/>
    <xf numFmtId="170" fontId="2"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applyFont="0" applyFill="0" applyBorder="0" applyAlignment="0" applyProtection="0"/>
    <xf numFmtId="176" fontId="2" fillId="0" borderId="0" applyFont="0" applyFill="0" applyBorder="0" applyAlignment="0" applyProtection="0"/>
    <xf numFmtId="175"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0" fontId="31" fillId="0" borderId="0" applyNumberFormat="0" applyFill="0" applyBorder="0" applyAlignment="0" applyProtection="0"/>
    <xf numFmtId="175" fontId="2" fillId="0" borderId="0"/>
    <xf numFmtId="0" fontId="2" fillId="0" borderId="0"/>
    <xf numFmtId="175"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75"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75" fontId="37" fillId="0" borderId="9">
      <alignment horizontal="left" vertical="center"/>
    </xf>
    <xf numFmtId="0" fontId="38" fillId="0" borderId="42" applyNumberFormat="0" applyFill="0" applyAlignment="0" applyProtection="0"/>
    <xf numFmtId="176" fontId="38" fillId="0" borderId="42" applyNumberFormat="0" applyFill="0" applyAlignment="0" applyProtection="0"/>
    <xf numFmtId="0"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6" fontId="39" fillId="0" borderId="43" applyNumberFormat="0" applyFill="0" applyAlignment="0" applyProtection="0"/>
    <xf numFmtId="0"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6"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0" fontId="40" fillId="0" borderId="0" applyNumberFormat="0" applyFill="0" applyBorder="0" applyAlignment="0" applyProtection="0"/>
    <xf numFmtId="37" fontId="41" fillId="0" borderId="0"/>
    <xf numFmtId="175" fontId="42" fillId="0" borderId="0"/>
    <xf numFmtId="0" fontId="42" fillId="0" borderId="0"/>
    <xf numFmtId="175" fontId="42" fillId="0" borderId="0"/>
    <xf numFmtId="175" fontId="37" fillId="0" borderId="0"/>
    <xf numFmtId="0" fontId="37" fillId="0" borderId="0"/>
    <xf numFmtId="175" fontId="37" fillId="0" borderId="0"/>
    <xf numFmtId="175" fontId="43" fillId="0" borderId="0"/>
    <xf numFmtId="0" fontId="43" fillId="0" borderId="0"/>
    <xf numFmtId="175" fontId="43" fillId="0" borderId="0"/>
    <xf numFmtId="175" fontId="44" fillId="0" borderId="0"/>
    <xf numFmtId="0" fontId="44" fillId="0" borderId="0"/>
    <xf numFmtId="175" fontId="44" fillId="0" borderId="0"/>
    <xf numFmtId="175" fontId="45" fillId="0" borderId="0"/>
    <xf numFmtId="0" fontId="45" fillId="0" borderId="0"/>
    <xf numFmtId="175" fontId="45" fillId="0" borderId="0"/>
    <xf numFmtId="175" fontId="46" fillId="0" borderId="0"/>
    <xf numFmtId="0" fontId="46" fillId="0" borderId="0"/>
    <xf numFmtId="175"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5" fontId="2" fillId="0" borderId="0">
      <alignment horizontal="center"/>
    </xf>
    <xf numFmtId="0" fontId="2" fillId="0" borderId="0">
      <alignment horizontal="center"/>
    </xf>
    <xf numFmtId="175" fontId="2" fillId="0" borderId="0">
      <alignment horizontal="center"/>
    </xf>
    <xf numFmtId="175" fontId="47" fillId="0" borderId="0" applyNumberFormat="0" applyFill="0" applyBorder="0" applyAlignment="0" applyProtection="0">
      <alignment vertical="top"/>
      <protection locked="0"/>
    </xf>
    <xf numFmtId="176" fontId="47" fillId="0" borderId="0" applyNumberFormat="0" applyFill="0" applyBorder="0" applyAlignment="0" applyProtection="0">
      <alignment vertical="top"/>
      <protection locked="0"/>
    </xf>
    <xf numFmtId="175" fontId="47" fillId="0" borderId="0" applyNumberFormat="0" applyFill="0" applyBorder="0" applyAlignment="0" applyProtection="0">
      <alignment vertical="top"/>
      <protection locked="0"/>
    </xf>
    <xf numFmtId="175"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6"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0" fontId="52" fillId="0" borderId="45" applyNumberFormat="0" applyFill="0" applyAlignment="0" applyProtection="0"/>
    <xf numFmtId="175" fontId="2" fillId="0" borderId="0">
      <alignment horizontal="center"/>
    </xf>
    <xf numFmtId="0" fontId="2" fillId="0" borderId="0">
      <alignment horizontal="center"/>
    </xf>
    <xf numFmtId="175"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0" fontId="55" fillId="72" borderId="0" applyNumberFormat="0" applyBorder="0" applyAlignment="0" applyProtection="0"/>
    <xf numFmtId="1" fontId="58" fillId="0" borderId="0" applyProtection="0"/>
    <xf numFmtId="175" fontId="9" fillId="0" borderId="46"/>
    <xf numFmtId="176" fontId="9" fillId="0" borderId="46"/>
    <xf numFmtId="175"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59" fillId="0" borderId="0"/>
    <xf numFmtId="187" fontId="2"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60" fillId="0" borderId="0"/>
    <xf numFmtId="0" fontId="60" fillId="0" borderId="0"/>
    <xf numFmtId="0" fontId="59" fillId="0" borderId="0"/>
    <xf numFmtId="186" fontId="11" fillId="0" borderId="0"/>
    <xf numFmtId="186" fontId="2" fillId="0" borderId="0"/>
    <xf numFmtId="186" fontId="2" fillId="0" borderId="0"/>
    <xf numFmtId="0" fontId="2" fillId="0" borderId="0"/>
    <xf numFmtId="0" fontId="2"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186" fontId="11"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75"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2" fillId="0" borderId="0"/>
    <xf numFmtId="186" fontId="1" fillId="0" borderId="0"/>
    <xf numFmtId="186" fontId="1" fillId="0" borderId="0"/>
    <xf numFmtId="186" fontId="1" fillId="0" borderId="0"/>
    <xf numFmtId="186"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48"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175" fontId="2" fillId="0" borderId="0"/>
    <xf numFmtId="186" fontId="2" fillId="0" borderId="0"/>
    <xf numFmtId="186" fontId="2" fillId="0" borderId="0"/>
    <xf numFmtId="175"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2" fillId="0" borderId="0"/>
    <xf numFmtId="0" fontId="1" fillId="0" borderId="0"/>
    <xf numFmtId="0" fontId="1" fillId="0" borderId="0"/>
    <xf numFmtId="0" fontId="1" fillId="0" borderId="0"/>
    <xf numFmtId="0" fontId="1"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11" fillId="0" borderId="0"/>
    <xf numFmtId="0" fontId="11" fillId="0" borderId="0"/>
    <xf numFmtId="175"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1" fillId="0" borderId="0"/>
    <xf numFmtId="175" fontId="11" fillId="0" borderId="0"/>
    <xf numFmtId="0" fontId="11" fillId="0" borderId="0"/>
    <xf numFmtId="0" fontId="1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0"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10" fillId="0" borderId="0"/>
    <xf numFmtId="186" fontId="11" fillId="0" borderId="0"/>
    <xf numFmtId="186" fontId="11"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1" fillId="0" borderId="0"/>
    <xf numFmtId="186" fontId="11" fillId="0" borderId="0"/>
    <xf numFmtId="186" fontId="11" fillId="0" borderId="0"/>
    <xf numFmtId="186"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8" fillId="0" borderId="0"/>
    <xf numFmtId="0" fontId="11" fillId="0" borderId="0"/>
    <xf numFmtId="0" fontId="2" fillId="0" borderId="0"/>
    <xf numFmtId="0" fontId="10" fillId="0" borderId="0"/>
    <xf numFmtId="175" fontId="8" fillId="0" borderId="0"/>
    <xf numFmtId="0" fontId="2"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6" fontId="2" fillId="0" borderId="0"/>
    <xf numFmtId="0" fontId="11" fillId="0" borderId="0"/>
    <xf numFmtId="0" fontId="11" fillId="0" borderId="0"/>
    <xf numFmtId="175" fontId="8" fillId="0" borderId="0"/>
    <xf numFmtId="0" fontId="48" fillId="0" borderId="0"/>
    <xf numFmtId="0" fontId="2" fillId="0" borderId="0"/>
    <xf numFmtId="175" fontId="8" fillId="0" borderId="0"/>
    <xf numFmtId="0" fontId="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186" fontId="2" fillId="0" borderId="0"/>
    <xf numFmtId="0" fontId="2" fillId="0" borderId="0"/>
    <xf numFmtId="186" fontId="2" fillId="0" borderId="0"/>
    <xf numFmtId="0" fontId="2" fillId="0" borderId="0"/>
    <xf numFmtId="186"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2"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186"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86" fontId="2"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6" fontId="9" fillId="0" borderId="0"/>
    <xf numFmtId="0" fontId="5"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6" fontId="5" fillId="0" borderId="0"/>
    <xf numFmtId="0" fontId="9" fillId="0" borderId="0"/>
    <xf numFmtId="186"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9" fillId="0" borderId="0"/>
    <xf numFmtId="186" fontId="5"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5"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5" fontId="9" fillId="0" borderId="0"/>
    <xf numFmtId="0" fontId="59"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5" fontId="5" fillId="0" borderId="0"/>
    <xf numFmtId="0" fontId="59" fillId="0" borderId="0"/>
    <xf numFmtId="175"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6"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6"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186" fontId="9"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186" fontId="9" fillId="0" borderId="0"/>
    <xf numFmtId="186" fontId="9"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75"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27" fillId="0" borderId="0"/>
    <xf numFmtId="0" fontId="2" fillId="0" borderId="0"/>
    <xf numFmtId="0" fontId="59" fillId="0" borderId="0"/>
    <xf numFmtId="175" fontId="27"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86"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2"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6" fontId="2" fillId="0" borderId="0"/>
    <xf numFmtId="0" fontId="2" fillId="0" borderId="0"/>
    <xf numFmtId="0" fontId="2" fillId="0" borderId="0"/>
    <xf numFmtId="186" fontId="2" fillId="0" borderId="0"/>
    <xf numFmtId="0"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6"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5"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6"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175"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9" fontId="2" fillId="0" borderId="0" applyFont="0" applyFill="0" applyBorder="0" applyAlignment="0" applyProtection="0"/>
    <xf numFmtId="190" fontId="2" fillId="0" borderId="0" applyFont="0" applyFill="0" applyBorder="0" applyAlignment="0" applyProtection="0"/>
    <xf numFmtId="191" fontId="64" fillId="0" borderId="0">
      <alignment horizontal="left"/>
    </xf>
    <xf numFmtId="0" fontId="2" fillId="0" borderId="0"/>
    <xf numFmtId="0" fontId="2" fillId="0" borderId="0"/>
    <xf numFmtId="175" fontId="2" fillId="0" borderId="0"/>
    <xf numFmtId="3" fontId="2" fillId="74" borderId="3" applyFont="0">
      <alignment horizontal="right" vertical="center"/>
      <protection locked="0"/>
    </xf>
    <xf numFmtId="175" fontId="65" fillId="0" borderId="0"/>
    <xf numFmtId="0" fontId="65" fillId="0" borderId="0"/>
    <xf numFmtId="175"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6"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8" fillId="0" borderId="0"/>
    <xf numFmtId="182" fontId="20" fillId="0" borderId="0" applyFont="0" applyFill="0" applyBorder="0" applyAlignment="0" applyProtection="0"/>
    <xf numFmtId="192"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xf numFmtId="0" fontId="2" fillId="0" borderId="0"/>
    <xf numFmtId="175" fontId="2" fillId="0" borderId="0"/>
    <xf numFmtId="193"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94" fontId="2" fillId="69" borderId="3" applyFont="0">
      <alignment horizontal="right" vertical="center"/>
    </xf>
    <xf numFmtId="0" fontId="8" fillId="0" borderId="0"/>
    <xf numFmtId="0" fontId="72" fillId="0" borderId="0"/>
    <xf numFmtId="0" fontId="72" fillId="0" borderId="0"/>
    <xf numFmtId="175" fontId="8" fillId="0" borderId="0"/>
    <xf numFmtId="175"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5" fontId="20" fillId="0" borderId="0" applyFill="0" applyBorder="0" applyAlignment="0"/>
    <xf numFmtId="196" fontId="20" fillId="0" borderId="0" applyFill="0" applyBorder="0" applyAlignment="0"/>
    <xf numFmtId="0" fontId="75" fillId="0" borderId="0">
      <alignment horizontal="center" vertical="top"/>
    </xf>
    <xf numFmtId="0" fontId="76" fillId="0" borderId="0" applyNumberFormat="0" applyFill="0" applyBorder="0" applyAlignment="0" applyProtection="0"/>
    <xf numFmtId="176" fontId="76" fillId="0" borderId="0" applyNumberFormat="0" applyFill="0" applyBorder="0" applyAlignment="0" applyProtection="0"/>
    <xf numFmtId="0"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6"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8" fillId="0" borderId="50"/>
    <xf numFmtId="191" fontId="64" fillId="0" borderId="0">
      <alignment horizontal="left"/>
    </xf>
    <xf numFmtId="0" fontId="2" fillId="0" borderId="0"/>
    <xf numFmtId="0" fontId="2" fillId="0" borderId="0"/>
    <xf numFmtId="175" fontId="2" fillId="0" borderId="0"/>
    <xf numFmtId="175" fontId="2" fillId="0" borderId="0">
      <alignment horizontal="center" textRotation="90"/>
    </xf>
    <xf numFmtId="0" fontId="2" fillId="0" borderId="0">
      <alignment horizontal="center" textRotation="90"/>
    </xf>
    <xf numFmtId="175" fontId="2" fillId="0" borderId="0">
      <alignment horizontal="center" textRotation="90"/>
    </xf>
    <xf numFmtId="197"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68" fontId="81" fillId="0" borderId="0" applyFont="0" applyFill="0" applyBorder="0" applyAlignment="0" applyProtection="0"/>
    <xf numFmtId="170"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169" fontId="81" fillId="0" borderId="0" applyFont="0" applyFill="0" applyBorder="0" applyAlignment="0" applyProtection="0"/>
    <xf numFmtId="171"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43" fontId="1" fillId="0" borderId="0" applyFont="0" applyFill="0" applyBorder="0" applyAlignment="0" applyProtection="0"/>
    <xf numFmtId="0" fontId="119" fillId="0" borderId="0"/>
    <xf numFmtId="0" fontId="146"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43"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8" fontId="147" fillId="0" borderId="0" applyFont="0" applyFill="0" applyBorder="0" applyAlignment="0" applyProtection="0"/>
    <xf numFmtId="167" fontId="148" fillId="0" borderId="0" applyFont="0" applyFill="0" applyBorder="0" applyAlignment="0" applyProtection="0"/>
    <xf numFmtId="167" fontId="148" fillId="0" borderId="0" applyFont="0" applyFill="0" applyBorder="0" applyAlignment="0" applyProtection="0"/>
    <xf numFmtId="208"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209" fontId="147" fillId="0" borderId="0" applyFont="0" applyFill="0" applyBorder="0" applyAlignment="0" applyProtection="0"/>
    <xf numFmtId="209"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210" fontId="147" fillId="0" borderId="0" applyFont="0" applyFill="0" applyBorder="0" applyAlignment="0" applyProtection="0"/>
    <xf numFmtId="210"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211" fontId="103" fillId="0" borderId="0"/>
    <xf numFmtId="211" fontId="103" fillId="0" borderId="0"/>
    <xf numFmtId="211" fontId="103" fillId="0" borderId="0"/>
    <xf numFmtId="211" fontId="103" fillId="0" borderId="0"/>
    <xf numFmtId="0" fontId="103" fillId="0" borderId="0"/>
    <xf numFmtId="211" fontId="103" fillId="0" borderId="0"/>
    <xf numFmtId="164" fontId="148" fillId="0" borderId="0" applyFont="0" applyFill="0" applyBorder="0" applyAlignment="0" applyProtection="0"/>
    <xf numFmtId="164" fontId="148" fillId="0" borderId="0" applyFont="0" applyFill="0" applyBorder="0" applyAlignment="0" applyProtection="0"/>
    <xf numFmtId="208"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08" fontId="147" fillId="0" borderId="0" applyFont="0" applyFill="0" applyBorder="0" applyAlignment="0" applyProtection="0"/>
    <xf numFmtId="208" fontId="147" fillId="0" borderId="0" applyFont="0" applyFill="0" applyBorder="0" applyAlignment="0" applyProtection="0"/>
    <xf numFmtId="208" fontId="147"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10" fontId="148" fillId="0" borderId="0" applyFont="0" applyFill="0" applyBorder="0" applyAlignment="0" applyProtection="0"/>
    <xf numFmtId="10" fontId="148" fillId="0" borderId="0" applyFon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2" fillId="0" borderId="0" applyNumberForma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212" fontId="152" fillId="0" borderId="0" applyFont="0" applyFill="0" applyBorder="0" applyAlignment="0" applyProtection="0"/>
    <xf numFmtId="0" fontId="19" fillId="0" borderId="0" applyFont="0" applyFill="0" applyBorder="0" applyAlignment="0" applyProtection="0"/>
    <xf numFmtId="213" fontId="153" fillId="0" borderId="0" applyFont="0" applyFill="0" applyBorder="0" applyAlignment="0" applyProtection="0"/>
    <xf numFmtId="214" fontId="153" fillId="0" borderId="0" applyFont="0" applyFill="0" applyBorder="0" applyAlignment="0" applyProtection="0"/>
    <xf numFmtId="215" fontId="153" fillId="0" borderId="0" applyFont="0" applyFill="0" applyBorder="0" applyAlignment="0" applyProtection="0"/>
    <xf numFmtId="216" fontId="153" fillId="0" borderId="0" applyFont="0" applyFill="0" applyBorder="0" applyAlignment="0" applyProtection="0"/>
    <xf numFmtId="0" fontId="153" fillId="0" borderId="0"/>
    <xf numFmtId="0" fontId="19" fillId="0" borderId="0" applyFont="0" applyFill="0" applyBorder="0" applyAlignment="0" applyProtection="0"/>
    <xf numFmtId="217" fontId="152" fillId="0" borderId="0" applyFont="0" applyFill="0" applyBorder="0" applyAlignment="0" applyProtection="0"/>
    <xf numFmtId="0" fontId="148"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8" fontId="154" fillId="0" borderId="0" applyNumberFormat="0" applyFont="0" applyAlignment="0">
      <alignment horizontal="right" vertical="top"/>
    </xf>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2" fillId="0"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157" fillId="0" borderId="0"/>
    <xf numFmtId="0" fontId="157"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7" fillId="0" borderId="0"/>
    <xf numFmtId="0" fontId="2" fillId="0" borderId="0"/>
    <xf numFmtId="0" fontId="2" fillId="0" borderId="0">
      <alignment horizontal="left" wrapText="1"/>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2" fillId="0" borderId="0"/>
    <xf numFmtId="0" fontId="2" fillId="0" borderId="0">
      <alignment horizontal="left" wrapText="1"/>
    </xf>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3" fontId="2" fillId="0" borderId="0" applyFont="0" applyFill="0" applyBorder="0" applyAlignment="0" applyProtection="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85"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8" fillId="0" borderId="0"/>
    <xf numFmtId="0" fontId="2" fillId="85" borderId="0"/>
    <xf numFmtId="0" fontId="2" fillId="0" borderId="0"/>
    <xf numFmtId="0" fontId="2" fillId="0" borderId="0"/>
    <xf numFmtId="0" fontId="2" fillId="0" borderId="0" applyFont="0" applyFill="0" applyBorder="0" applyAlignment="0" applyProtection="0"/>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61" fillId="89"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7" fillId="0" borderId="0"/>
    <xf numFmtId="0" fontId="157" fillId="0" borderId="0"/>
    <xf numFmtId="0" fontId="157" fillId="0" borderId="0"/>
    <xf numFmtId="0" fontId="157"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7"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7"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31"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1"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3" fontId="2" fillId="0" borderId="0" applyFont="0" applyFill="0" applyBorder="0" applyProtection="0">
      <alignment horizontal="right"/>
    </xf>
    <xf numFmtId="0" fontId="2" fillId="0" borderId="0"/>
    <xf numFmtId="0" fontId="2" fillId="0" borderId="0"/>
    <xf numFmtId="0" fontId="2"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34"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1" fontId="162" fillId="0" borderId="143" applyFont="0" applyFill="0" applyBorder="0" applyProtection="0">
      <alignment horizontal="right"/>
    </xf>
    <xf numFmtId="236"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7" fillId="0" borderId="0"/>
    <xf numFmtId="0" fontId="157" fillId="0" borderId="0"/>
    <xf numFmtId="0" fontId="2" fillId="0" borderId="0"/>
    <xf numFmtId="0" fontId="157" fillId="0" borderId="0"/>
    <xf numFmtId="0" fontId="157" fillId="0" borderId="0"/>
    <xf numFmtId="0" fontId="157" fillId="0" borderId="0"/>
    <xf numFmtId="0" fontId="8" fillId="0" borderId="0"/>
    <xf numFmtId="0" fontId="158" fillId="0" borderId="0"/>
    <xf numFmtId="0" fontId="2" fillId="0" borderId="0"/>
    <xf numFmtId="0" fontId="2" fillId="85"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157" fillId="0" borderId="0"/>
    <xf numFmtId="0" fontId="157"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5" fillId="86" borderId="142"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2" fillId="0" borderId="143" applyNumberFormat="0" applyFill="0" applyAlignment="0" applyProtection="0"/>
    <xf numFmtId="0" fontId="16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 fillId="0" borderId="0">
      <alignment horizontal="left" wrapText="1"/>
    </xf>
    <xf numFmtId="0" fontId="164"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lignment horizontal="left" wrapText="1"/>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57" fillId="0" borderId="0"/>
    <xf numFmtId="0" fontId="157" fillId="0" borderId="0"/>
    <xf numFmtId="0" fontId="2" fillId="0" borderId="0"/>
    <xf numFmtId="0" fontId="2" fillId="0" borderId="0"/>
    <xf numFmtId="0" fontId="157" fillId="0" borderId="0"/>
    <xf numFmtId="0" fontId="157"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157" fillId="0" borderId="0"/>
    <xf numFmtId="0" fontId="2" fillId="0"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xf numFmtId="0" fontId="2" fillId="0" borderId="0"/>
    <xf numFmtId="0" fontId="2" fillId="0" borderId="0"/>
    <xf numFmtId="0" fontId="159"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9" fillId="0" borderId="0">
      <alignment horizontal="left" vertical="center"/>
    </xf>
    <xf numFmtId="0" fontId="157" fillId="0" borderId="0"/>
    <xf numFmtId="0" fontId="169"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0" fillId="0" borderId="0"/>
    <xf numFmtId="1" fontId="171" fillId="0" borderId="137">
      <alignment horizontal="centerContinuous"/>
    </xf>
    <xf numFmtId="242" fontId="81" fillId="0" borderId="0">
      <alignment horizontal="center"/>
    </xf>
    <xf numFmtId="242" fontId="81" fillId="0" borderId="0">
      <alignment horizontal="center"/>
    </xf>
    <xf numFmtId="243" fontId="81" fillId="0" borderId="0">
      <alignment horizontal="center"/>
    </xf>
    <xf numFmtId="243" fontId="81" fillId="0" borderId="0">
      <alignment horizontal="center"/>
    </xf>
    <xf numFmtId="243" fontId="81" fillId="0" borderId="0">
      <alignment horizontal="center"/>
    </xf>
    <xf numFmtId="244" fontId="81" fillId="0" borderId="0">
      <alignment horizontal="center"/>
    </xf>
    <xf numFmtId="244" fontId="81" fillId="0" borderId="0">
      <alignment horizontal="center"/>
    </xf>
    <xf numFmtId="244" fontId="81" fillId="0" borderId="0">
      <alignment horizontal="center"/>
    </xf>
    <xf numFmtId="242" fontId="81" fillId="0" borderId="0">
      <alignment horizontal="center"/>
    </xf>
    <xf numFmtId="245" fontId="81" fillId="0" borderId="0">
      <alignment horizontal="center"/>
    </xf>
    <xf numFmtId="245" fontId="81" fillId="0" borderId="0">
      <alignment horizontal="center"/>
    </xf>
    <xf numFmtId="245" fontId="81" fillId="0" borderId="0">
      <alignment horizontal="center"/>
    </xf>
    <xf numFmtId="246" fontId="81" fillId="0" borderId="0">
      <alignment horizontal="center"/>
    </xf>
    <xf numFmtId="246" fontId="81" fillId="0" borderId="0">
      <alignment horizontal="center"/>
    </xf>
    <xf numFmtId="246" fontId="81" fillId="0" borderId="0">
      <alignment horizontal="center"/>
    </xf>
    <xf numFmtId="245" fontId="172" fillId="0" borderId="0" applyFill="0" applyBorder="0" applyAlignment="0" applyProtection="0"/>
    <xf numFmtId="245" fontId="172" fillId="0" borderId="0" applyFill="0" applyBorder="0" applyAlignment="0" applyProtection="0"/>
    <xf numFmtId="245" fontId="172" fillId="0" borderId="0" applyFill="0" applyBorder="0" applyAlignment="0" applyProtection="0"/>
    <xf numFmtId="246" fontId="172" fillId="0" borderId="0" applyFill="0" applyBorder="0" applyAlignment="0" applyProtection="0"/>
    <xf numFmtId="246" fontId="172" fillId="0" borderId="0" applyFill="0" applyBorder="0" applyAlignment="0" applyProtection="0"/>
    <xf numFmtId="246" fontId="172" fillId="0" borderId="0" applyFill="0" applyBorder="0" applyAlignment="0" applyProtection="0"/>
    <xf numFmtId="247" fontId="81" fillId="0" borderId="0">
      <alignment horizontal="center"/>
    </xf>
    <xf numFmtId="247" fontId="81" fillId="0" borderId="0">
      <alignment horizontal="center"/>
    </xf>
    <xf numFmtId="248" fontId="81" fillId="0" borderId="0">
      <alignment horizontal="center"/>
    </xf>
    <xf numFmtId="248" fontId="81" fillId="0" borderId="0">
      <alignment horizontal="center"/>
    </xf>
    <xf numFmtId="248"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47" fontId="81" fillId="0" borderId="0">
      <alignment horizontal="center"/>
    </xf>
    <xf numFmtId="0" fontId="173" fillId="0" borderId="68"/>
    <xf numFmtId="0" fontId="159"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0" fontId="148" fillId="0" borderId="0" applyFont="0" applyFill="0" applyBorder="0" applyAlignment="0" applyProtection="0"/>
    <xf numFmtId="14" fontId="174" fillId="0" borderId="0" applyFill="0" applyBorder="0" applyProtection="0">
      <alignment horizontal="right"/>
    </xf>
    <xf numFmtId="16" fontId="174" fillId="0" borderId="0" applyFill="0" applyBorder="0" applyProtection="0">
      <alignment horizontal="right"/>
    </xf>
    <xf numFmtId="18" fontId="174" fillId="0" borderId="0" applyFill="0" applyBorder="0" applyProtection="0">
      <alignment horizontal="right"/>
    </xf>
    <xf numFmtId="16" fontId="174" fillId="0" borderId="0" applyFill="0" applyBorder="0" applyProtection="0">
      <alignment horizontal="right"/>
    </xf>
    <xf numFmtId="22" fontId="174" fillId="0" borderId="0" applyFill="0" applyBorder="0" applyProtection="0">
      <alignment horizontal="right"/>
    </xf>
    <xf numFmtId="14" fontId="174" fillId="0" borderId="0" applyFill="0" applyBorder="0" applyProtection="0">
      <alignment horizontal="right"/>
    </xf>
    <xf numFmtId="20" fontId="174" fillId="0" borderId="0" applyFill="0" applyBorder="0" applyProtection="0">
      <alignment horizontal="right"/>
    </xf>
    <xf numFmtId="16" fontId="174" fillId="0" borderId="0" applyFill="0" applyBorder="0" applyProtection="0">
      <alignment horizontal="right"/>
    </xf>
    <xf numFmtId="16" fontId="174" fillId="0" borderId="0" applyFill="0" applyBorder="0" applyProtection="0">
      <alignment horizontal="right"/>
    </xf>
    <xf numFmtId="14"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50" fontId="175"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7" fillId="101"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5"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0" fontId="178" fillId="0" borderId="0" applyNumberFormat="0" applyFill="0" applyBorder="0" applyAlignment="0">
      <protection locked="0"/>
    </xf>
    <xf numFmtId="252" fontId="159" fillId="0" borderId="0" applyFont="0" applyFill="0" applyBorder="0" applyAlignment="0" applyProtection="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applyProtection="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0" fontId="179" fillId="96"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0" fillId="88" borderId="127" applyNumberFormat="0" applyFont="0" applyAlignment="0"/>
    <xf numFmtId="3" fontId="180" fillId="88" borderId="127" applyNumberFormat="0" applyFont="0" applyAlignment="0"/>
    <xf numFmtId="3" fontId="180" fillId="88" borderId="127" applyNumberFormat="0" applyFont="0" applyAlignment="0"/>
    <xf numFmtId="3" fontId="180" fillId="88" borderId="127" applyNumberFormat="0" applyFont="0" applyAlignment="0"/>
    <xf numFmtId="3" fontId="180" fillId="88" borderId="127" applyNumberFormat="0" applyFont="0" applyAlignment="0"/>
    <xf numFmtId="0" fontId="159"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53"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253" fontId="178" fillId="107" borderId="127" applyNumberFormat="0" applyFill="0" applyBorder="0" applyAlignment="0" applyProtection="0"/>
    <xf numFmtId="0"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0" fontId="178" fillId="107" borderId="127" applyNumberFormat="0" applyFill="0" applyBorder="0" applyAlignment="0" applyProtection="0"/>
    <xf numFmtId="0" fontId="181"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2" fillId="108" borderId="147" applyNumberFormat="0" applyAlignment="0" applyProtection="0"/>
    <xf numFmtId="0" fontId="182" fillId="108" borderId="147" applyNumberFormat="0" applyAlignment="0" applyProtection="0"/>
    <xf numFmtId="0" fontId="183" fillId="0" borderId="0" applyNumberFormat="0" applyFill="0" applyAlignment="0"/>
    <xf numFmtId="0" fontId="184" fillId="0" borderId="148" applyNumberFormat="0" applyFont="0" applyFill="0" applyAlignment="0"/>
    <xf numFmtId="254"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21" fillId="63" borderId="149" applyNumberFormat="0" applyAlignment="0" applyProtection="0"/>
    <xf numFmtId="0" fontId="186" fillId="0" borderId="0" applyNumberFormat="0" applyFill="0" applyBorder="0" applyAlignment="0">
      <alignment horizontal="right"/>
    </xf>
    <xf numFmtId="38" fontId="187"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8"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55" fontId="159" fillId="0" borderId="0" applyFont="0" applyFill="0" applyBorder="0" applyAlignment="0" applyProtection="0"/>
    <xf numFmtId="256" fontId="190" fillId="0" borderId="0"/>
    <xf numFmtId="0" fontId="191" fillId="0" borderId="150"/>
    <xf numFmtId="257" fontId="2" fillId="0" borderId="0"/>
    <xf numFmtId="0" fontId="191" fillId="0" borderId="151"/>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82" fillId="108" borderId="152">
      <alignment horizontal="center" vertical="center"/>
    </xf>
    <xf numFmtId="0" fontId="182" fillId="108" borderId="152">
      <alignment horizontal="center" vertical="center"/>
    </xf>
    <xf numFmtId="0" fontId="195" fillId="0" borderId="0" applyProtection="0">
      <alignment horizontal="center"/>
    </xf>
    <xf numFmtId="0" fontId="195" fillId="0" borderId="0" applyProtection="0">
      <alignment horizontal="center"/>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9" fontId="159" fillId="0" borderId="0">
      <alignment vertical="top"/>
    </xf>
    <xf numFmtId="179" fontId="159" fillId="0" borderId="0">
      <alignment vertical="top"/>
    </xf>
    <xf numFmtId="179" fontId="159" fillId="0" borderId="0">
      <alignment vertical="top"/>
    </xf>
    <xf numFmtId="0" fontId="45" fillId="0" borderId="0" applyNumberFormat="0" applyFill="0" applyBorder="0" applyProtection="0">
      <alignment horizontal="right"/>
    </xf>
    <xf numFmtId="179" fontId="198" fillId="0" borderId="0">
      <alignment horizontal="right"/>
    </xf>
    <xf numFmtId="179" fontId="198" fillId="0" borderId="0">
      <alignment horizontal="right"/>
    </xf>
    <xf numFmtId="179" fontId="198" fillId="0" borderId="0">
      <alignment horizontal="right"/>
    </xf>
    <xf numFmtId="0" fontId="198" fillId="0" borderId="0">
      <alignment horizontal="left"/>
    </xf>
    <xf numFmtId="0" fontId="199" fillId="74" borderId="0" applyNumberFormat="0" applyBorder="0" applyAlignment="0" applyProtection="0"/>
    <xf numFmtId="258" fontId="103" fillId="0" borderId="147" applyNumberFormat="0" applyFont="0" applyFill="0" applyAlignment="0">
      <alignment vertical="center"/>
    </xf>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258" fontId="103" fillId="0" borderId="147" applyNumberFormat="0" applyFont="0" applyFill="0" applyAlignment="0">
      <alignment vertical="center"/>
    </xf>
    <xf numFmtId="0" fontId="103" fillId="0" borderId="147" applyNumberFormat="0" applyFont="0" applyFill="0"/>
    <xf numFmtId="0" fontId="103" fillId="0" borderId="147" applyNumberFormat="0" applyFont="0" applyFill="0"/>
    <xf numFmtId="258" fontId="103" fillId="0" borderId="147" applyNumberFormat="0" applyFont="0" applyFill="0" applyAlignment="0">
      <alignment vertical="center"/>
    </xf>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2" fillId="72" borderId="0"/>
    <xf numFmtId="0" fontId="200" fillId="0" borderId="1" applyNumberFormat="0" applyFont="0" applyFill="0" applyAlignment="0" applyProtection="0"/>
    <xf numFmtId="0" fontId="200" fillId="0" borderId="153" applyNumberFormat="0" applyFont="0" applyFill="0" applyAlignment="0" applyProtection="0"/>
    <xf numFmtId="0" fontId="148" fillId="0" borderId="111" applyNumberFormat="0" applyFont="0" applyFill="0" applyAlignment="0" applyProtection="0"/>
    <xf numFmtId="0" fontId="148" fillId="0" borderId="111" applyNumberFormat="0" applyFont="0" applyFill="0" applyAlignment="0" applyProtection="0"/>
    <xf numFmtId="0" fontId="148" fillId="0" borderId="70" applyNumberFormat="0" applyFont="0" applyFill="0" applyAlignment="0" applyProtection="0"/>
    <xf numFmtId="0" fontId="148" fillId="0" borderId="70" applyNumberFormat="0" applyFont="0" applyFill="0" applyAlignment="0" applyProtection="0"/>
    <xf numFmtId="0" fontId="148" fillId="0" borderId="70" applyNumberFormat="0" applyFont="0" applyFill="0" applyAlignment="0" applyProtection="0"/>
    <xf numFmtId="0" fontId="148" fillId="0" borderId="68" applyNumberFormat="0" applyFont="0" applyFill="0" applyAlignment="0" applyProtection="0"/>
    <xf numFmtId="0" fontId="148" fillId="0" borderId="68"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6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0" fontId="29"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27"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2"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0"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3" fontId="8"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4" fontId="201"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17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2"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5" fontId="201"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27"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2" fillId="109" borderId="149" applyNumberFormat="0" applyAlignment="0" applyProtection="0"/>
    <xf numFmtId="0" fontId="144" fillId="8" borderId="32" applyNumberFormat="0" applyAlignment="0" applyProtection="0"/>
    <xf numFmtId="3" fontId="45" fillId="41" borderId="70">
      <protection hidden="1"/>
    </xf>
    <xf numFmtId="0" fontId="202"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02" fillId="109" borderId="149" applyNumberFormat="0" applyAlignment="0" applyProtection="0"/>
    <xf numFmtId="0" fontId="202"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0" fontId="148" fillId="0" borderId="0" applyFont="0" applyFill="0" applyBorder="0" applyAlignment="0" applyProtection="0"/>
    <xf numFmtId="40" fontId="148" fillId="0" borderId="0" applyFont="0" applyFill="0" applyBorder="0" applyAlignment="0" applyProtection="0"/>
    <xf numFmtId="41" fontId="19" fillId="112" borderId="0" applyNumberFormat="0" applyFont="0" applyBorder="0" applyAlignment="0">
      <protection locked="0"/>
    </xf>
    <xf numFmtId="41"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3" fillId="0" borderId="70" applyBorder="0"/>
    <xf numFmtId="266" fontId="204"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vertical="center"/>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vertical="center"/>
    </xf>
    <xf numFmtId="10" fontId="206" fillId="0" borderId="0">
      <alignment vertical="center"/>
    </xf>
    <xf numFmtId="3" fontId="206"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7" fontId="207" fillId="0" borderId="154"/>
    <xf numFmtId="207" fontId="208" fillId="0" borderId="0" applyFont="0" applyFill="0" applyBorder="0" applyAlignment="0" applyProtection="0"/>
    <xf numFmtId="0" fontId="209" fillId="0" borderId="0"/>
    <xf numFmtId="0" fontId="209" fillId="0" borderId="0"/>
    <xf numFmtId="0" fontId="209" fillId="0" borderId="0"/>
    <xf numFmtId="0" fontId="209" fillId="0" borderId="0"/>
    <xf numFmtId="267" fontId="2" fillId="0" borderId="0"/>
    <xf numFmtId="267" fontId="2" fillId="0" borderId="0"/>
    <xf numFmtId="267" fontId="2" fillId="0" borderId="0"/>
    <xf numFmtId="267" fontId="2" fillId="0" borderId="0"/>
    <xf numFmtId="223" fontId="210" fillId="0" borderId="0">
      <alignment horizontal="right" vertical="center" wrapText="1"/>
    </xf>
    <xf numFmtId="223" fontId="210" fillId="0" borderId="0">
      <alignment horizontal="right" vertical="center" wrapText="1"/>
    </xf>
    <xf numFmtId="223" fontId="210" fillId="0" borderId="0">
      <alignment horizontal="right" vertical="center" wrapText="1"/>
    </xf>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60" fontId="8"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170" fontId="8"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38" fontId="211"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2" fillId="0" borderId="0">
      <alignment horizontal="center"/>
      <protection locked="0"/>
    </xf>
    <xf numFmtId="0" fontId="2" fillId="0" borderId="0" applyFont="0" applyFill="0" applyBorder="0" applyAlignment="0" applyProtection="0"/>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8" fontId="161" fillId="0" borderId="0" applyFont="0" applyFill="0" applyBorder="0" applyAlignment="0" applyProtection="0">
      <alignment horizontal="right"/>
    </xf>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9" fontId="161"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70" fontId="161" fillId="0" borderId="0" applyFont="0" applyFill="0" applyBorder="0" applyAlignment="0" applyProtection="0">
      <alignment horizontal="right"/>
    </xf>
    <xf numFmtId="270" fontId="161" fillId="0" borderId="0" applyFont="0" applyFill="0" applyBorder="0" applyAlignment="0" applyProtection="0">
      <alignment horizontal="right"/>
    </xf>
    <xf numFmtId="43" fontId="2" fillId="0" borderId="0" applyFont="0" applyFill="0" applyBorder="0" applyAlignment="0" applyProtection="0"/>
    <xf numFmtId="270" fontId="161" fillId="0" borderId="0" applyFont="0" applyFill="0" applyBorder="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Alignment="0" applyProtection="0">
      <alignment horizontal="right"/>
    </xf>
    <xf numFmtId="270" fontId="161" fillId="0" borderId="0" applyFont="0" applyFill="0" applyBorder="0" applyProtection="0"/>
    <xf numFmtId="270" fontId="161"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270" fontId="161"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61"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13"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27" fontId="147" fillId="0" borderId="0" applyFont="0" applyFill="0" applyBorder="0" applyAlignment="0" applyProtection="0"/>
    <xf numFmtId="227" fontId="147" fillId="0" borderId="0" applyFont="0" applyFill="0" applyBorder="0" applyAlignment="0" applyProtection="0"/>
    <xf numFmtId="3" fontId="208" fillId="0" borderId="138">
      <alignment vertical="center"/>
    </xf>
    <xf numFmtId="39"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8">
      <alignment vertical="center"/>
    </xf>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4" fillId="111" borderId="0" applyBorder="0">
      <alignment horizontal="left"/>
    </xf>
    <xf numFmtId="0" fontId="215" fillId="114"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08"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41" fontId="2" fillId="0" borderId="0" applyFont="0" applyFill="0" applyBorder="0" applyAlignment="0" applyProtection="0"/>
    <xf numFmtId="41" fontId="2" fillId="0" borderId="0" applyFont="0" applyFill="0" applyBorder="0" applyAlignment="0" applyProtection="0"/>
    <xf numFmtId="179" fontId="216" fillId="0" borderId="0" applyFill="0" applyBorder="0">
      <alignment horizontal="left"/>
    </xf>
    <xf numFmtId="0" fontId="217"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8" fillId="0" borderId="0" applyNumberFormat="0" applyAlignment="0">
      <alignment horizontal="left"/>
    </xf>
    <xf numFmtId="0" fontId="219" fillId="0" borderId="131" applyNumberFormat="0" applyFill="0" applyBorder="0" applyAlignment="0" applyProtection="0">
      <alignment horizontal="center"/>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19" fillId="0" borderId="131" applyNumberFormat="0" applyFill="0" applyBorder="0" applyAlignment="0" applyProtection="0">
      <alignment horizontal="center"/>
      <protection locked="0"/>
    </xf>
    <xf numFmtId="0" fontId="219" fillId="0" borderId="131" applyNumberFormat="0" applyFill="0" applyBorder="0" applyAlignment="0" applyProtection="0">
      <alignment horizontal="center"/>
      <protection locked="0"/>
    </xf>
    <xf numFmtId="3" fontId="208" fillId="0" borderId="138">
      <alignment vertical="center"/>
    </xf>
    <xf numFmtId="0" fontId="219" fillId="0" borderId="131" applyNumberFormat="0" applyFill="0" applyBorder="0" applyAlignment="0" applyProtection="0">
      <alignment horizontal="center"/>
      <protection locked="0"/>
    </xf>
    <xf numFmtId="0" fontId="219" fillId="0" borderId="131" applyNumberFormat="0" applyFill="0" applyBorder="0" applyAlignment="0" applyProtection="0">
      <alignment horizontal="center"/>
      <protection locked="0"/>
    </xf>
    <xf numFmtId="3" fontId="208" fillId="0" borderId="138">
      <alignment vertical="center"/>
    </xf>
    <xf numFmtId="0" fontId="220" fillId="0" borderId="131" applyNumberFormat="0" applyFill="0" applyBorder="0">
      <protection locked="0"/>
    </xf>
    <xf numFmtId="0" fontId="220" fillId="0" borderId="131" applyNumberFormat="0" applyFill="0" applyBorder="0">
      <protection locked="0"/>
    </xf>
    <xf numFmtId="3" fontId="208" fillId="0" borderId="138">
      <alignment vertical="center"/>
    </xf>
    <xf numFmtId="0" fontId="220" fillId="0" borderId="131" applyNumberFormat="0" applyFill="0" applyBorder="0">
      <protection locked="0"/>
    </xf>
    <xf numFmtId="0" fontId="220" fillId="0" borderId="131" applyNumberFormat="0" applyFill="0" applyBorder="0">
      <protection locked="0"/>
    </xf>
    <xf numFmtId="3" fontId="208" fillId="0" borderId="138">
      <alignment vertical="center"/>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3" fontId="208" fillId="0" borderId="138">
      <alignment vertical="center"/>
    </xf>
    <xf numFmtId="3" fontId="221" fillId="0" borderId="156" applyNumberFormat="0" applyAlignment="0">
      <alignment vertical="center"/>
    </xf>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3" fontId="208" fillId="0" borderId="138">
      <alignment vertical="center"/>
    </xf>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 fillId="0" borderId="0" applyFont="0" applyFill="0" applyBorder="0" applyAlignment="0" applyProtection="0"/>
    <xf numFmtId="271" fontId="222" fillId="0" borderId="0"/>
    <xf numFmtId="168"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3" fontId="208" fillId="0" borderId="138">
      <alignment vertical="center"/>
    </xf>
    <xf numFmtId="204" fontId="2" fillId="0" borderId="0" applyFont="0" applyFill="0" applyBorder="0" applyAlignment="0" applyProtection="0"/>
    <xf numFmtId="204" fontId="2" fillId="0" borderId="0" applyFont="0" applyFill="0" applyBorder="0" applyAlignment="0" applyProtection="0"/>
    <xf numFmtId="16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168" fontId="2" fillId="0" borderId="0" applyFont="0" applyFill="0" applyBorder="0" applyAlignment="0" applyProtection="0"/>
    <xf numFmtId="261" fontId="8"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27" fontId="8"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3" fontId="208"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161" fillId="0" borderId="0" applyFont="0" applyFill="0" applyBorder="0" applyAlignment="0" applyProtection="0">
      <alignment horizontal="right"/>
    </xf>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6"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73" fontId="161" fillId="0" borderId="0" applyFont="0" applyFill="0" applyBorder="0" applyAlignment="0" applyProtection="0">
      <alignment horizontal="right"/>
    </xf>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73" fontId="161" fillId="0" borderId="0" applyFont="0" applyFill="0" applyBorder="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3" fontId="208" fillId="0" borderId="138">
      <alignment vertical="center"/>
    </xf>
    <xf numFmtId="3" fontId="208" fillId="0" borderId="138">
      <alignment vertical="center"/>
    </xf>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1" fillId="0" borderId="0" applyFont="0" applyFill="0" applyBorder="0" applyProtection="0"/>
    <xf numFmtId="3" fontId="208" fillId="0" borderId="138">
      <alignment vertical="center"/>
    </xf>
    <xf numFmtId="3" fontId="208" fillId="0" borderId="138">
      <alignment vertical="center"/>
    </xf>
    <xf numFmtId="273" fontId="161" fillId="0" borderId="0" applyFont="0" applyFill="0" applyBorder="0" applyProtection="0"/>
    <xf numFmtId="273" fontId="161" fillId="0" borderId="0" applyFont="0" applyFill="0" applyBorder="0" applyProtection="0"/>
    <xf numFmtId="3" fontId="208" fillId="0" borderId="138">
      <alignment vertical="center"/>
    </xf>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3" fontId="208" fillId="0" borderId="138">
      <alignment vertical="center"/>
    </xf>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73" fontId="161" fillId="0" borderId="0" applyFont="0" applyFill="0" applyBorder="0" applyProtection="0"/>
    <xf numFmtId="3" fontId="208" fillId="0" borderId="138">
      <alignment vertical="center"/>
    </xf>
    <xf numFmtId="273" fontId="161" fillId="0" borderId="0" applyFont="0" applyFill="0" applyBorder="0" applyProtection="0"/>
    <xf numFmtId="273" fontId="161" fillId="0" borderId="0" applyFont="0" applyFill="0" applyBorder="0" applyProtection="0"/>
    <xf numFmtId="3" fontId="208" fillId="0" borderId="138">
      <alignment vertical="center"/>
    </xf>
    <xf numFmtId="203" fontId="2" fillId="0" borderId="0" applyFont="0" applyFill="0" applyBorder="0" applyAlignment="0" applyProtection="0"/>
    <xf numFmtId="3" fontId="208" fillId="0" borderId="138">
      <alignment vertical="center"/>
    </xf>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73" fontId="161" fillId="0" borderId="0" applyFont="0" applyFill="0" applyBorder="0" applyProtection="0"/>
    <xf numFmtId="203" fontId="2" fillId="0" borderId="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3" fontId="208" fillId="0" borderId="138">
      <alignment vertical="center"/>
    </xf>
    <xf numFmtId="3" fontId="208" fillId="0" borderId="138">
      <alignment vertical="center"/>
    </xf>
    <xf numFmtId="274" fontId="223" fillId="0" borderId="0"/>
    <xf numFmtId="0" fontId="2" fillId="0" borderId="0" applyNumberFormat="0" applyFont="0" applyFill="0" applyBorder="0" applyAlignment="0" applyProtection="0"/>
    <xf numFmtId="274" fontId="223" fillId="0" borderId="0"/>
    <xf numFmtId="3" fontId="208" fillId="0" borderId="138">
      <alignment vertical="center"/>
    </xf>
    <xf numFmtId="274" fontId="223" fillId="0" borderId="0"/>
    <xf numFmtId="3" fontId="208" fillId="0" borderId="138">
      <alignment vertical="center"/>
    </xf>
    <xf numFmtId="274" fontId="223" fillId="0" borderId="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274" fontId="223" fillId="0" borderId="0"/>
    <xf numFmtId="274" fontId="223" fillId="0" borderId="0"/>
    <xf numFmtId="3" fontId="208" fillId="0" borderId="138">
      <alignment vertical="center"/>
    </xf>
    <xf numFmtId="3" fontId="208" fillId="0" borderId="138">
      <alignment vertical="center"/>
    </xf>
    <xf numFmtId="0" fontId="223" fillId="0" borderId="0"/>
    <xf numFmtId="0" fontId="2" fillId="0" borderId="0" applyNumberFormat="0" applyFont="0" applyFill="0" applyBorder="0" applyAlignment="0" applyProtection="0"/>
    <xf numFmtId="3" fontId="208" fillId="0" borderId="138">
      <alignment vertical="center"/>
    </xf>
    <xf numFmtId="0" fontId="223" fillId="0" borderId="0"/>
    <xf numFmtId="3" fontId="208" fillId="0" borderId="138">
      <alignment vertical="center"/>
    </xf>
    <xf numFmtId="0" fontId="223" fillId="0" borderId="0"/>
    <xf numFmtId="3" fontId="208" fillId="0" borderId="138">
      <alignment vertical="center"/>
    </xf>
    <xf numFmtId="0" fontId="223" fillId="0" borderId="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23" fillId="0" borderId="0"/>
    <xf numFmtId="0" fontId="223" fillId="0" borderId="0"/>
    <xf numFmtId="3" fontId="208" fillId="0" borderId="138">
      <alignment vertical="center"/>
    </xf>
    <xf numFmtId="3" fontId="208" fillId="0" borderId="138">
      <alignment vertical="center"/>
    </xf>
    <xf numFmtId="0" fontId="223" fillId="0" borderId="0"/>
    <xf numFmtId="3" fontId="208" fillId="0" borderId="138">
      <alignment vertical="center"/>
    </xf>
    <xf numFmtId="0" fontId="223" fillId="0" borderId="0"/>
    <xf numFmtId="0" fontId="223" fillId="0" borderId="0"/>
    <xf numFmtId="3" fontId="208" fillId="0" borderId="138">
      <alignment vertical="center"/>
    </xf>
    <xf numFmtId="3" fontId="208" fillId="0" borderId="138">
      <alignment vertical="center"/>
    </xf>
    <xf numFmtId="0" fontId="223" fillId="0" borderId="0"/>
    <xf numFmtId="3" fontId="208" fillId="0" borderId="138">
      <alignment vertical="center"/>
    </xf>
    <xf numFmtId="274" fontId="223" fillId="0" borderId="0"/>
    <xf numFmtId="3" fontId="208" fillId="0" borderId="138">
      <alignment vertical="center"/>
    </xf>
    <xf numFmtId="274" fontId="223" fillId="0" borderId="0"/>
    <xf numFmtId="274" fontId="223" fillId="0" borderId="0"/>
    <xf numFmtId="3" fontId="208" fillId="0" borderId="138">
      <alignment vertical="center"/>
    </xf>
    <xf numFmtId="3" fontId="208" fillId="0" borderId="138">
      <alignment vertical="center"/>
    </xf>
    <xf numFmtId="0" fontId="223" fillId="0" borderId="0"/>
    <xf numFmtId="0" fontId="223" fillId="0" borderId="0"/>
    <xf numFmtId="3" fontId="208" fillId="0" borderId="138">
      <alignment vertical="center"/>
    </xf>
    <xf numFmtId="0" fontId="223" fillId="0" borderId="0"/>
    <xf numFmtId="3" fontId="208" fillId="0" borderId="138">
      <alignment vertical="center"/>
    </xf>
    <xf numFmtId="0" fontId="223" fillId="0" borderId="0"/>
    <xf numFmtId="3" fontId="208" fillId="0" borderId="138">
      <alignment vertical="center"/>
    </xf>
    <xf numFmtId="0" fontId="223" fillId="0" borderId="0"/>
    <xf numFmtId="3" fontId="208" fillId="0" borderId="138">
      <alignment vertical="center"/>
    </xf>
    <xf numFmtId="3" fontId="208" fillId="0" borderId="138">
      <alignment vertical="center"/>
    </xf>
    <xf numFmtId="0" fontId="223" fillId="0" borderId="0"/>
    <xf numFmtId="3" fontId="208" fillId="0" borderId="138">
      <alignment vertical="center"/>
    </xf>
    <xf numFmtId="0" fontId="223" fillId="0" borderId="0"/>
    <xf numFmtId="0" fontId="223" fillId="0" borderId="0"/>
    <xf numFmtId="3" fontId="208" fillId="0" borderId="138">
      <alignment vertical="center"/>
    </xf>
    <xf numFmtId="3" fontId="208" fillId="0" borderId="138">
      <alignment vertical="center"/>
    </xf>
    <xf numFmtId="0" fontId="223" fillId="0" borderId="0"/>
    <xf numFmtId="3" fontId="208" fillId="0" borderId="138">
      <alignment vertical="center"/>
    </xf>
    <xf numFmtId="274" fontId="223" fillId="0" borderId="0"/>
    <xf numFmtId="274" fontId="223" fillId="0" borderId="0"/>
    <xf numFmtId="3" fontId="208" fillId="0" borderId="138">
      <alignment vertical="center"/>
    </xf>
    <xf numFmtId="274" fontId="223" fillId="0" borderId="0"/>
    <xf numFmtId="3" fontId="208" fillId="0" borderId="138">
      <alignment vertical="center"/>
    </xf>
    <xf numFmtId="274" fontId="223" fillId="0" borderId="0"/>
    <xf numFmtId="3" fontId="208" fillId="0" borderId="138">
      <alignment vertical="center"/>
    </xf>
    <xf numFmtId="274" fontId="223" fillId="0" borderId="0"/>
    <xf numFmtId="3" fontId="208" fillId="0" borderId="138">
      <alignment vertical="center"/>
    </xf>
    <xf numFmtId="3" fontId="208" fillId="0" borderId="138">
      <alignment vertical="center"/>
    </xf>
    <xf numFmtId="274" fontId="223" fillId="0" borderId="0"/>
    <xf numFmtId="3" fontId="208" fillId="0" borderId="138">
      <alignment vertical="center"/>
    </xf>
    <xf numFmtId="274" fontId="223" fillId="0" borderId="0"/>
    <xf numFmtId="274" fontId="223" fillId="0" borderId="0"/>
    <xf numFmtId="3" fontId="208" fillId="0" borderId="138">
      <alignment vertical="center"/>
    </xf>
    <xf numFmtId="3" fontId="208" fillId="0" borderId="138">
      <alignment vertical="center"/>
    </xf>
    <xf numFmtId="274" fontId="223" fillId="0" borderId="0"/>
    <xf numFmtId="3" fontId="208" fillId="0" borderId="138">
      <alignment vertical="center"/>
    </xf>
    <xf numFmtId="274" fontId="223" fillId="0" borderId="0"/>
    <xf numFmtId="3" fontId="208" fillId="0" borderId="138">
      <alignment vertical="center"/>
    </xf>
    <xf numFmtId="0" fontId="224" fillId="0" borderId="0" applyNumberFormat="0" applyFont="0" applyBorder="0" applyAlignment="0"/>
    <xf numFmtId="0" fontId="224"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08"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08" fillId="0" borderId="138">
      <alignment vertical="center"/>
    </xf>
    <xf numFmtId="0" fontId="9" fillId="69" borderId="157" applyNumberFormat="0" applyFont="0" applyBorder="0" applyProtection="0"/>
    <xf numFmtId="0" fontId="9" fillId="69" borderId="157" applyNumberFormat="0" applyFont="0" applyBorder="0" applyProtection="0"/>
    <xf numFmtId="3" fontId="208" fillId="0" borderId="138">
      <alignment vertical="center"/>
    </xf>
    <xf numFmtId="0" fontId="9" fillId="69" borderId="157" applyNumberFormat="0" applyFont="0" applyBorder="0" applyProtection="0"/>
    <xf numFmtId="0" fontId="9" fillId="69" borderId="157" applyNumberFormat="0" applyFont="0" applyBorder="0" applyProtection="0"/>
    <xf numFmtId="3" fontId="208"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75" fontId="2" fillId="0" borderId="0" applyFont="0" applyFill="0" applyBorder="0" applyProtection="0"/>
    <xf numFmtId="276" fontId="2" fillId="0" borderId="0" applyFont="0" applyFill="0" applyBorder="0" applyProtection="0"/>
    <xf numFmtId="3" fontId="208" fillId="0" borderId="138">
      <alignment vertical="center"/>
    </xf>
    <xf numFmtId="0" fontId="186" fillId="0" borderId="0" applyNumberFormat="0" applyBorder="0" applyAlignment="0">
      <alignment horizontal="center"/>
    </xf>
    <xf numFmtId="0" fontId="186" fillId="117" borderId="0" applyNumberFormat="0" applyBorder="0" applyAlignment="0">
      <alignment horizontal="center"/>
    </xf>
    <xf numFmtId="0" fontId="182" fillId="118" borderId="0" applyNumberFormat="0" applyBorder="0" applyAlignment="0"/>
    <xf numFmtId="0" fontId="225"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26" fillId="119" borderId="106" applyNumberFormat="0" applyBorder="0">
      <alignment horizontal="left"/>
    </xf>
    <xf numFmtId="0" fontId="226" fillId="119" borderId="106" applyNumberFormat="0" applyBorder="0">
      <alignment horizontal="left"/>
    </xf>
    <xf numFmtId="3" fontId="208" fillId="0" borderId="138">
      <alignment vertical="center"/>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3" fontId="208" fillId="0" borderId="138">
      <alignment vertical="center"/>
    </xf>
    <xf numFmtId="14" fontId="227" fillId="0" borderId="0"/>
    <xf numFmtId="277" fontId="210" fillId="0" borderId="0">
      <alignment horizontal="left" vertical="center" wrapText="1"/>
    </xf>
    <xf numFmtId="277" fontId="210" fillId="0" borderId="0">
      <alignment horizontal="left" vertical="center" wrapText="1"/>
    </xf>
    <xf numFmtId="277" fontId="210" fillId="0" borderId="0">
      <alignment horizontal="left" vertical="center" wrapText="1"/>
    </xf>
    <xf numFmtId="17" fontId="210" fillId="0" borderId="0">
      <alignment horizontal="left" vertical="center" wrapText="1"/>
    </xf>
    <xf numFmtId="0" fontId="2" fillId="0" borderId="0" applyNumberFormat="0" applyFont="0" applyFill="0" applyBorder="0" applyAlignment="0" applyProtection="0"/>
    <xf numFmtId="21" fontId="210" fillId="0" borderId="0">
      <alignment horizontal="left" vertical="center" wrapText="1"/>
    </xf>
    <xf numFmtId="19" fontId="210" fillId="0" borderId="0">
      <alignment horizontal="left" vertical="center" wrapText="1"/>
    </xf>
    <xf numFmtId="3" fontId="208" fillId="0" borderId="138">
      <alignment vertical="center"/>
    </xf>
    <xf numFmtId="0" fontId="210" fillId="0" borderId="0">
      <alignment horizontal="left" vertical="center" wrapText="1"/>
    </xf>
    <xf numFmtId="3" fontId="208" fillId="0" borderId="138">
      <alignment vertical="center"/>
    </xf>
    <xf numFmtId="0" fontId="210" fillId="0" borderId="0">
      <alignment horizontal="left" vertical="center" wrapText="1"/>
    </xf>
    <xf numFmtId="19" fontId="210" fillId="0" borderId="0">
      <alignment horizontal="left" vertical="center" wrapText="1"/>
    </xf>
    <xf numFmtId="19" fontId="210" fillId="0" borderId="0">
      <alignment horizontal="left" vertical="center" wrapText="1"/>
    </xf>
    <xf numFmtId="17" fontId="210"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7" fillId="0" borderId="0"/>
    <xf numFmtId="279" fontId="161"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8" fillId="0" borderId="138">
      <alignment vertical="center"/>
    </xf>
    <xf numFmtId="22" fontId="29" fillId="0" borderId="0" applyFill="0" applyBorder="0" applyAlignment="0"/>
    <xf numFmtId="3" fontId="208"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8" fillId="0" borderId="138">
      <alignment vertical="center"/>
    </xf>
    <xf numFmtId="179" fontId="200" fillId="0" borderId="0" applyFont="0" applyFill="0" applyBorder="0" applyProtection="0">
      <alignment horizontal="right"/>
    </xf>
    <xf numFmtId="186" fontId="159"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80" fontId="228"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3" fontId="208" fillId="0" borderId="138">
      <alignment vertical="center"/>
    </xf>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3" fontId="208" fillId="0" borderId="138">
      <alignment vertical="center"/>
    </xf>
    <xf numFmtId="0" fontId="230"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8"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8"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08"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3" fontId="208"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08"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08"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08" fillId="0" borderId="138">
      <alignment vertical="center"/>
    </xf>
    <xf numFmtId="281" fontId="2" fillId="0" borderId="70" applyFill="0" applyProtection="0">
      <alignment horizontal="centerContinuous"/>
    </xf>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231"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231"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3" fontId="232" fillId="121"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9"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2" fontId="2" fillId="0" borderId="0"/>
    <xf numFmtId="283" fontId="161"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80" fontId="2" fillId="0" borderId="0">
      <alignment horizontal="right"/>
    </xf>
    <xf numFmtId="1" fontId="2" fillId="0" borderId="0">
      <alignment horizontal="right"/>
    </xf>
    <xf numFmtId="284" fontId="2" fillId="0" borderId="0">
      <alignment horizontal="right"/>
    </xf>
    <xf numFmtId="285" fontId="2" fillId="0" borderId="0">
      <alignment horizontal="right"/>
    </xf>
    <xf numFmtId="49" fontId="2" fillId="0" borderId="0">
      <alignment horizontal="left"/>
    </xf>
    <xf numFmtId="49" fontId="2" fillId="0" borderId="0">
      <alignment horizontal="left"/>
    </xf>
    <xf numFmtId="286" fontId="2" fillId="0" borderId="0">
      <alignment horizontal="left"/>
    </xf>
    <xf numFmtId="0" fontId="234" fillId="1" borderId="0" applyNumberFormat="0" applyBorder="0" applyAlignment="0" applyProtection="0"/>
    <xf numFmtId="0" fontId="10" fillId="0" borderId="0"/>
    <xf numFmtId="0" fontId="10" fillId="0" borderId="0"/>
    <xf numFmtId="0" fontId="10" fillId="0" borderId="0"/>
    <xf numFmtId="0" fontId="10" fillId="0" borderId="0"/>
    <xf numFmtId="0"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17" fontId="236" fillId="117" borderId="106" applyNumberFormat="0" applyBorder="0" applyAlignment="0" applyProtection="0">
      <alignment horizontal="centerContinuous"/>
      <protection hidden="1"/>
    </xf>
    <xf numFmtId="0" fontId="10" fillId="0" borderId="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37"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217" fillId="0" borderId="0" applyFill="0"/>
    <xf numFmtId="287" fontId="2" fillId="0" borderId="0" applyFont="0" applyFill="0" applyBorder="0" applyAlignment="0" applyProtection="0"/>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0"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90" fontId="103" fillId="0" borderId="0" applyFont="0" applyFill="0" applyBorder="0" applyAlignment="0">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4"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91" fontId="238" fillId="0" borderId="0">
      <alignment horizontal="right" vertical="top"/>
    </xf>
    <xf numFmtId="292" fontId="239" fillId="0" borderId="0" applyBorder="0">
      <alignment horizontal="right" vertical="top"/>
    </xf>
    <xf numFmtId="292" fontId="239" fillId="0" borderId="0" applyBorder="0">
      <alignment horizontal="right" vertical="top"/>
    </xf>
    <xf numFmtId="3" fontId="208" fillId="0" borderId="138">
      <alignment vertical="center"/>
    </xf>
    <xf numFmtId="293" fontId="20" fillId="0" borderId="0">
      <alignment horizontal="right" vertical="top"/>
    </xf>
    <xf numFmtId="294" fontId="154" fillId="0" borderId="0" applyBorder="0">
      <alignment horizontal="right" vertical="top"/>
    </xf>
    <xf numFmtId="294" fontId="154" fillId="0" borderId="0" applyBorder="0">
      <alignment horizontal="right" vertical="top"/>
    </xf>
    <xf numFmtId="3" fontId="208" fillId="0" borderId="138">
      <alignment vertical="center"/>
    </xf>
    <xf numFmtId="293" fontId="238" fillId="0" borderId="0">
      <alignment horizontal="right" vertical="top"/>
    </xf>
    <xf numFmtId="294" fontId="239" fillId="0" borderId="0" applyBorder="0">
      <alignment horizontal="right" vertical="top"/>
    </xf>
    <xf numFmtId="294" fontId="239" fillId="0" borderId="0" applyBorder="0">
      <alignment horizontal="right" vertical="top"/>
    </xf>
    <xf numFmtId="3" fontId="208" fillId="0" borderId="138">
      <alignment vertical="center"/>
    </xf>
    <xf numFmtId="295" fontId="20" fillId="0" borderId="0" applyFill="0" applyBorder="0">
      <alignment horizontal="right" vertical="top"/>
    </xf>
    <xf numFmtId="296" fontId="20" fillId="0" borderId="0" applyFill="0" applyBorder="0">
      <alignment horizontal="right" vertical="top"/>
    </xf>
    <xf numFmtId="218" fontId="154" fillId="0" borderId="0" applyFill="0" applyBorder="0">
      <alignment horizontal="right" vertical="top"/>
    </xf>
    <xf numFmtId="218" fontId="154" fillId="0" borderId="0" applyFill="0" applyBorder="0">
      <alignment horizontal="right" vertical="top"/>
    </xf>
    <xf numFmtId="3" fontId="208" fillId="0" borderId="138">
      <alignment vertical="center"/>
    </xf>
    <xf numFmtId="297" fontId="20" fillId="0" borderId="0" applyFill="0" applyBorder="0">
      <alignment horizontal="right" vertical="top"/>
    </xf>
    <xf numFmtId="298" fontId="154" fillId="0" borderId="0" applyFill="0" applyBorder="0">
      <alignment horizontal="right" vertical="top"/>
    </xf>
    <xf numFmtId="298" fontId="154" fillId="0" borderId="0" applyFill="0" applyBorder="0">
      <alignment horizontal="right" vertical="top"/>
    </xf>
    <xf numFmtId="3" fontId="208" fillId="0" borderId="138">
      <alignment vertical="center"/>
    </xf>
    <xf numFmtId="299" fontId="20" fillId="0" borderId="0" applyFill="0" applyBorder="0">
      <alignment horizontal="right" vertical="top"/>
    </xf>
    <xf numFmtId="300" fontId="154" fillId="0" borderId="0" applyFill="0" applyBorder="0">
      <alignment horizontal="right" vertical="top"/>
    </xf>
    <xf numFmtId="300" fontId="154" fillId="0" borderId="0" applyFill="0" applyBorder="0">
      <alignment horizontal="right" vertical="top"/>
    </xf>
    <xf numFmtId="3" fontId="208" fillId="0" borderId="138">
      <alignment vertical="center"/>
    </xf>
    <xf numFmtId="301" fontId="20" fillId="0" borderId="0" applyFill="0" applyBorder="0">
      <alignment horizontal="right" vertical="top"/>
    </xf>
    <xf numFmtId="302" fontId="154" fillId="0" borderId="0" applyFill="0" applyBorder="0">
      <alignment horizontal="right" vertical="top"/>
    </xf>
    <xf numFmtId="302" fontId="154" fillId="0" borderId="0" applyFill="0" applyBorder="0">
      <alignment horizontal="right" vertical="top"/>
    </xf>
    <xf numFmtId="3" fontId="208" fillId="0" borderId="138">
      <alignment vertical="center"/>
    </xf>
    <xf numFmtId="0" fontId="240" fillId="0" borderId="0">
      <alignment horizontal="left"/>
    </xf>
    <xf numFmtId="0" fontId="241" fillId="0" borderId="0">
      <alignment horizontal="center" wrapText="1"/>
    </xf>
    <xf numFmtId="0" fontId="240"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9">
      <alignment horizontal="right" wrapText="1"/>
    </xf>
    <xf numFmtId="0" fontId="240" fillId="0" borderId="159">
      <alignment horizontal="right" wrapText="1"/>
    </xf>
    <xf numFmtId="0" fontId="240" fillId="0" borderId="159">
      <alignment horizontal="right" wrapText="1"/>
    </xf>
    <xf numFmtId="0" fontId="2" fillId="0" borderId="0" applyNumberFormat="0" applyFont="0" applyFill="0" applyBorder="0" applyAlignment="0" applyProtection="0"/>
    <xf numFmtId="0" fontId="240"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9">
      <alignment horizontal="right" wrapText="1"/>
    </xf>
    <xf numFmtId="0" fontId="240" fillId="0" borderId="159">
      <alignment horizontal="right" wrapText="1"/>
    </xf>
    <xf numFmtId="0" fontId="240"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03" fontId="242"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03" fontId="242" fillId="0" borderId="159">
      <alignment horizontal="right"/>
    </xf>
    <xf numFmtId="303" fontId="242" fillId="0" borderId="159">
      <alignment horizontal="right"/>
    </xf>
    <xf numFmtId="303" fontId="242" fillId="0" borderId="159">
      <alignment horizontal="right"/>
    </xf>
    <xf numFmtId="0" fontId="2" fillId="0" borderId="0" applyNumberFormat="0" applyFont="0" applyFill="0" applyBorder="0" applyAlignment="0" applyProtection="0"/>
    <xf numFmtId="0" fontId="243" fillId="0" borderId="0">
      <alignment vertical="center"/>
    </xf>
    <xf numFmtId="304" fontId="243" fillId="0" borderId="0">
      <alignment horizontal="left" vertical="center"/>
    </xf>
    <xf numFmtId="305" fontId="244" fillId="0" borderId="0">
      <alignment vertical="center"/>
    </xf>
    <xf numFmtId="0" fontId="42" fillId="0" borderId="0">
      <alignment vertical="center"/>
    </xf>
    <xf numFmtId="303" fontId="242"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2" fillId="0" borderId="159">
      <alignment horizontal="left"/>
    </xf>
    <xf numFmtId="303" fontId="242" fillId="0" borderId="159">
      <alignment horizontal="left"/>
    </xf>
    <xf numFmtId="0" fontId="2" fillId="0" borderId="0" applyNumberFormat="0" applyFont="0" applyFill="0" applyBorder="0" applyAlignment="0" applyProtection="0"/>
    <xf numFmtId="303" fontId="216" fillId="0" borderId="0" applyFill="0" applyBorder="0">
      <alignment vertical="top"/>
    </xf>
    <xf numFmtId="303" fontId="227" fillId="0" borderId="0" applyFill="0" applyBorder="0" applyProtection="0">
      <alignment vertical="top"/>
    </xf>
    <xf numFmtId="303" fontId="245" fillId="0" borderId="0">
      <alignment vertical="top"/>
    </xf>
    <xf numFmtId="303" fontId="154" fillId="0" borderId="0">
      <alignment horizontal="center"/>
    </xf>
    <xf numFmtId="303" fontId="246"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6" fillId="0" borderId="159">
      <alignment horizontal="center"/>
    </xf>
    <xf numFmtId="303" fontId="246" fillId="0" borderId="159">
      <alignment horizontal="center"/>
    </xf>
    <xf numFmtId="0" fontId="2" fillId="0" borderId="0" applyNumberFormat="0" applyFont="0" applyFill="0" applyBorder="0" applyAlignment="0" applyProtection="0"/>
    <xf numFmtId="41" fontId="20" fillId="0" borderId="0" applyFill="0" applyBorder="0" applyAlignment="0" applyProtection="0">
      <alignment horizontal="right" vertical="top"/>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41" fontId="154"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41" fontId="154"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04"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03"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179" fillId="0" borderId="0"/>
    <xf numFmtId="303" fontId="24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2" fillId="0" borderId="0"/>
    <xf numFmtId="303" fontId="2" fillId="0" borderId="0"/>
    <xf numFmtId="0" fontId="2" fillId="0" borderId="0" applyNumberFormat="0" applyFont="0" applyFill="0" applyBorder="0" applyAlignment="0" applyProtection="0"/>
    <xf numFmtId="3" fontId="208" fillId="0" borderId="138">
      <alignment vertical="center"/>
    </xf>
    <xf numFmtId="303" fontId="248"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4" fillId="0" borderId="0" applyFill="0" applyBorder="0">
      <alignment horizontal="left" vertical="top" wrapText="1"/>
    </xf>
    <xf numFmtId="0" fontId="154" fillId="0" borderId="0" applyFill="0" applyBorder="0">
      <alignment horizontal="left" vertical="top" wrapText="1"/>
    </xf>
    <xf numFmtId="3" fontId="208" fillId="0" borderId="138">
      <alignment vertical="center"/>
    </xf>
    <xf numFmtId="0" fontId="249" fillId="0" borderId="0">
      <alignment horizontal="left" vertical="top" wrapText="1"/>
    </xf>
    <xf numFmtId="0" fontId="250" fillId="0" borderId="0">
      <alignment horizontal="left" vertical="top" wrapText="1"/>
    </xf>
    <xf numFmtId="0" fontId="239" fillId="0" borderId="0">
      <alignment horizontal="left" vertical="top" wrapText="1"/>
    </xf>
    <xf numFmtId="3" fontId="251" fillId="85" borderId="70">
      <alignment horizontal="centerContinuous"/>
    </xf>
    <xf numFmtId="0" fontId="164" fillId="0" borderId="63" applyNumberFormat="0" applyFill="0" applyBorder="0" applyAlignment="0"/>
    <xf numFmtId="306" fontId="252" fillId="0" borderId="0"/>
    <xf numFmtId="0" fontId="2" fillId="0" borderId="0" applyNumberFormat="0" applyFont="0" applyFill="0" applyBorder="0" applyAlignment="0" applyProtection="0"/>
    <xf numFmtId="0" fontId="10" fillId="0" borderId="0"/>
    <xf numFmtId="38" fontId="200" fillId="0" borderId="0"/>
    <xf numFmtId="307" fontId="253" fillId="0" borderId="0">
      <protection locked="0"/>
    </xf>
    <xf numFmtId="308" fontId="2" fillId="0" borderId="0"/>
    <xf numFmtId="0" fontId="2" fillId="0" borderId="0"/>
    <xf numFmtId="0" fontId="2" fillId="0" borderId="0"/>
    <xf numFmtId="0" fontId="2" fillId="0" borderId="0" applyNumberFormat="0" applyFont="0" applyFill="0" applyBorder="0" applyAlignment="0" applyProtection="0"/>
    <xf numFmtId="3" fontId="208" fillId="0" borderId="138">
      <alignment vertical="center"/>
    </xf>
    <xf numFmtId="0" fontId="10" fillId="0" borderId="0"/>
    <xf numFmtId="0" fontId="254" fillId="0" borderId="0" applyFill="0" applyBorder="0" applyProtection="0">
      <alignment horizontal="left"/>
    </xf>
    <xf numFmtId="0" fontId="255" fillId="68" borderId="0"/>
    <xf numFmtId="37" fontId="256" fillId="68" borderId="0" applyNumberFormat="0" applyBorder="0" applyAlignment="0" applyProtection="0"/>
    <xf numFmtId="301" fontId="256" fillId="68" borderId="0" applyNumberFormat="0" applyBorder="0" applyAlignment="0" applyProtection="0"/>
    <xf numFmtId="3" fontId="208" fillId="0" borderId="138">
      <alignment vertical="center"/>
    </xf>
    <xf numFmtId="0" fontId="257"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8"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09"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58" fillId="0" borderId="0">
      <alignment horizontal="centerContinuous" vertical="center"/>
    </xf>
    <xf numFmtId="310" fontId="2" fillId="0" borderId="0" applyFont="0" applyFill="0" applyBorder="0" applyAlignment="0" applyProtection="0"/>
    <xf numFmtId="0" fontId="217" fillId="115" borderId="0">
      <alignment horizontal="left"/>
    </xf>
    <xf numFmtId="1" fontId="259" fillId="0" borderId="161">
      <alignment horizontal="left"/>
    </xf>
    <xf numFmtId="254" fontId="260"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2" fillId="123" borderId="0" applyNumberFormat="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39" fontId="172" fillId="123" borderId="0" applyNumberFormat="0" applyBorder="0" applyAlignment="0" applyProtection="0"/>
    <xf numFmtId="0" fontId="2" fillId="0" borderId="0" applyNumberFormat="0" applyFont="0" applyFill="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72"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45" fillId="113"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9" applyAlignment="0" applyProtection="0"/>
    <xf numFmtId="0" fontId="45" fillId="113"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8"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45" fillId="68" borderId="141"/>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11" fontId="176" fillId="111" borderId="0" applyBorder="0" applyAlignment="0"/>
    <xf numFmtId="312" fontId="161"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41" fillId="126" borderId="128" applyNumberFormat="0" applyFont="0" applyBorder="0" applyAlignment="0">
      <alignment horizontal="centerContinuous"/>
    </xf>
    <xf numFmtId="0" fontId="261" fillId="0" borderId="0" applyProtection="0">
      <alignment horizontal="right"/>
    </xf>
    <xf numFmtId="0" fontId="261" fillId="0" borderId="0" applyProtection="0">
      <alignment horizontal="right"/>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261"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62"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3" fillId="0" borderId="162" applyNumberFormat="0" applyFill="0" applyAlignment="0" applyProtection="0"/>
    <xf numFmtId="0" fontId="263" fillId="0" borderId="162" applyNumberFormat="0" applyFill="0" applyAlignment="0" applyProtection="0"/>
    <xf numFmtId="0" fontId="263"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10" fillId="0" borderId="0"/>
    <xf numFmtId="0" fontId="10" fillId="0" borderId="0"/>
    <xf numFmtId="0" fontId="10" fillId="0" borderId="0"/>
    <xf numFmtId="0" fontId="10" fillId="0" borderId="0"/>
    <xf numFmtId="0" fontId="265" fillId="0" borderId="163" applyNumberFormat="0" applyFill="0" applyAlignment="0" applyProtection="0"/>
    <xf numFmtId="0" fontId="265" fillId="0" borderId="163" applyNumberFormat="0" applyFill="0" applyAlignment="0" applyProtection="0"/>
    <xf numFmtId="0" fontId="265" fillId="0" borderId="163" applyNumberFormat="0" applyFill="0" applyAlignment="0" applyProtection="0"/>
    <xf numFmtId="0" fontId="264"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7" fillId="0" borderId="164" applyNumberFormat="0" applyFill="0" applyAlignment="0" applyProtection="0"/>
    <xf numFmtId="0" fontId="267" fillId="0" borderId="164" applyNumberFormat="0" applyFill="0" applyAlignment="0" applyProtection="0"/>
    <xf numFmtId="0" fontId="267" fillId="0" borderId="164"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34"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7" fontId="172"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8"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7" fontId="256" fillId="0" borderId="0" applyNumberFormat="0" applyBorder="0" applyAlignment="0" applyProtection="0"/>
    <xf numFmtId="301" fontId="256" fillId="0" borderId="0" applyNumberFormat="0" applyBorder="0" applyAlignment="0" applyProtection="0"/>
    <xf numFmtId="3" fontId="208" fillId="0" borderId="138">
      <alignment vertical="center"/>
    </xf>
    <xf numFmtId="37" fontId="45" fillId="0" borderId="0"/>
    <xf numFmtId="301" fontId="45" fillId="0" borderId="0"/>
    <xf numFmtId="3" fontId="208" fillId="0" borderId="138">
      <alignment vertical="center"/>
    </xf>
    <xf numFmtId="0" fontId="26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2" fillId="0" borderId="0" applyNumberFormat="0" applyFont="0" applyFill="0" applyBorder="0" applyAlignment="0" applyProtection="0"/>
    <xf numFmtId="313"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14" fontId="269"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7" applyNumberFormat="0" applyBorder="0" applyAlignment="0" applyProtection="0"/>
    <xf numFmtId="0" fontId="10" fillId="0" borderId="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0" fillId="0" borderId="76">
      <protection locked="0"/>
    </xf>
    <xf numFmtId="0" fontId="270"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6" fontId="270" fillId="88" borderId="165">
      <alignment horizontal="right" vertical="center"/>
      <protection locked="0"/>
    </xf>
    <xf numFmtId="316" fontId="270" fillId="88" borderId="165">
      <alignment horizontal="right" vertical="center"/>
      <protection locked="0"/>
    </xf>
    <xf numFmtId="316" fontId="270" fillId="88" borderId="165">
      <alignment horizontal="right" vertical="center"/>
      <protection locked="0"/>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2" fontId="232"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8" fillId="0" borderId="138">
      <alignment vertical="center"/>
    </xf>
    <xf numFmtId="317" fontId="2" fillId="71" borderId="127" applyFont="0" applyAlignment="0">
      <protection locked="0"/>
    </xf>
    <xf numFmtId="0" fontId="10" fillId="0" borderId="0"/>
    <xf numFmtId="317" fontId="2" fillId="71" borderId="127" applyFont="0" applyAlignment="0">
      <protection locked="0"/>
    </xf>
    <xf numFmtId="0" fontId="2" fillId="0" borderId="0" applyNumberFormat="0" applyFont="0" applyFill="0" applyBorder="0" applyAlignment="0" applyProtection="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08" fillId="0" borderId="138">
      <alignment vertical="center"/>
    </xf>
    <xf numFmtId="0" fontId="2" fillId="0" borderId="0" applyNumberFormat="0" applyFont="0" applyFill="0" applyBorder="0" applyAlignment="0" applyProtection="0"/>
    <xf numFmtId="0" fontId="10" fillId="0" borderId="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6" fontId="2" fillId="71" borderId="127" applyFont="0">
      <alignment horizontal="right"/>
      <protection locked="0"/>
    </xf>
    <xf numFmtId="0" fontId="10" fillId="0" borderId="0"/>
    <xf numFmtId="266" fontId="2" fillId="71" borderId="127" applyFont="0">
      <alignment horizontal="right"/>
      <protection locked="0"/>
    </xf>
    <xf numFmtId="0" fontId="2" fillId="0" borderId="0" applyNumberFormat="0" applyFont="0" applyFill="0" applyBorder="0" applyAlignment="0" applyProtection="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49" fontId="2" fillId="71" borderId="127" applyFont="0" applyAlignment="0">
      <protection locked="0"/>
    </xf>
    <xf numFmtId="0" fontId="10" fillId="0" borderId="0"/>
    <xf numFmtId="0" fontId="10" fillId="0" borderId="0"/>
    <xf numFmtId="3" fontId="208"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318"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8" fontId="259" fillId="0" borderId="0" applyNumberFormat="0" applyFill="0" applyBorder="0" applyAlignment="0" applyProtection="0"/>
    <xf numFmtId="0" fontId="2" fillId="0" borderId="0" applyNumberFormat="0" applyFont="0" applyFill="0" applyBorder="0" applyAlignment="0" applyProtection="0"/>
    <xf numFmtId="0" fontId="183" fillId="0" borderId="0"/>
    <xf numFmtId="319" fontId="2" fillId="0" borderId="0" applyFont="0" applyFill="0" applyBorder="0" applyAlignment="0" applyProtection="0"/>
    <xf numFmtId="31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19" fontId="2" fillId="39" borderId="0" applyFont="0" applyFill="0" applyBorder="0" applyAlignment="0" applyProtection="0">
      <alignment horizontal="center"/>
    </xf>
    <xf numFmtId="319"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19" fontId="2" fillId="73" borderId="0" applyFont="0" applyFill="0" applyBorder="0" applyAlignment="0" applyProtection="0">
      <alignment horizontal="center"/>
    </xf>
    <xf numFmtId="319"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82" fillId="53" borderId="0" applyNumberFormat="0" applyBorder="0" applyProtection="0">
      <alignment horizontal="center"/>
    </xf>
    <xf numFmtId="320" fontId="272"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21" fontId="2" fillId="0" borderId="0" applyFont="0" applyFill="0" applyBorder="0" applyAlignment="0" applyProtection="0"/>
    <xf numFmtId="322" fontId="2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23" fontId="159"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23" fontId="227" fillId="96"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9" fontId="227"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lignment horizontal="right"/>
    </xf>
    <xf numFmtId="0" fontId="274" fillId="0" borderId="0">
      <protection locked="0"/>
    </xf>
    <xf numFmtId="0" fontId="10" fillId="0" borderId="0"/>
    <xf numFmtId="38" fontId="200" fillId="0" borderId="0">
      <alignment horizontal="right"/>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6" fontId="256" fillId="93" borderId="0" applyNumberFormat="0" applyBorder="0" applyAlignment="0" applyProtection="0"/>
    <xf numFmtId="252" fontId="2" fillId="0" borderId="0" applyFont="0" applyFill="0" applyBorder="0" applyAlignment="0" applyProtection="0"/>
    <xf numFmtId="252" fontId="2" fillId="0" borderId="0" applyFont="0" applyFill="0" applyBorder="0" applyAlignment="0" applyProtection="0"/>
    <xf numFmtId="0" fontId="2" fillId="0" borderId="0" applyNumberFormat="0" applyFont="0" applyFill="0" applyBorder="0" applyAlignment="0" applyProtection="0"/>
    <xf numFmtId="3" fontId="208" fillId="0" borderId="138">
      <alignment vertical="center"/>
    </xf>
    <xf numFmtId="171" fontId="37" fillId="68" borderId="0" applyNumberFormat="0" applyFont="0" applyBorder="0" applyAlignment="0"/>
    <xf numFmtId="0" fontId="2" fillId="68" borderId="0"/>
    <xf numFmtId="325"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03" fillId="0" borderId="0" applyFont="0" applyFill="0" applyBorder="0" applyAlignment="0">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59"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6" fillId="0" borderId="0" applyNumberFormat="0" applyFill="0" applyBorder="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17" fontId="279" fillId="0" borderId="139" applyAlignment="0" applyProtection="0">
      <alignment horizontal="centerContinuous"/>
    </xf>
    <xf numFmtId="19" fontId="279" fillId="0" borderId="139" applyAlignment="0" applyProtection="0">
      <alignment horizontal="centerContinuous"/>
    </xf>
    <xf numFmtId="3" fontId="208" fillId="0" borderId="138">
      <alignment vertical="center"/>
    </xf>
    <xf numFmtId="0" fontId="10" fillId="0" borderId="0"/>
    <xf numFmtId="326"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248" fontId="81" fillId="0" borderId="0">
      <alignment horizontal="center"/>
    </xf>
    <xf numFmtId="0" fontId="2" fillId="0" borderId="0" applyNumberFormat="0" applyFont="0" applyFill="0" applyBorder="0" applyAlignment="0" applyProtection="0"/>
    <xf numFmtId="0" fontId="10" fillId="0" borderId="0"/>
    <xf numFmtId="169"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41" fontId="2" fillId="0" borderId="0" applyFont="0" applyFill="0" applyBorder="0" applyAlignment="0" applyProtection="0"/>
    <xf numFmtId="169" fontId="2" fillId="0" borderId="0" applyFont="0" applyFill="0" applyBorder="0" applyAlignment="0" applyProtection="0"/>
    <xf numFmtId="0" fontId="2" fillId="0" borderId="0" applyNumberFormat="0" applyFont="0" applyFill="0" applyBorder="0" applyAlignment="0" applyProtection="0"/>
    <xf numFmtId="171" fontId="65"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0" fontId="10" fillId="0" borderId="0"/>
    <xf numFmtId="0" fontId="10" fillId="0" borderId="0"/>
    <xf numFmtId="0" fontId="10" fillId="0" borderId="0"/>
    <xf numFmtId="41" fontId="1" fillId="0" borderId="0" applyFont="0" applyFill="0" applyBorder="0" applyAlignment="0" applyProtection="0"/>
    <xf numFmtId="205" fontId="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3" fontId="208" fillId="0" borderId="138">
      <alignment vertical="center"/>
    </xf>
    <xf numFmtId="20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43" fontId="1" fillId="0" borderId="0" applyFont="0" applyFill="0" applyBorder="0" applyAlignment="0" applyProtection="0"/>
    <xf numFmtId="0" fontId="10" fillId="0" borderId="0"/>
    <xf numFmtId="43" fontId="1"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115" borderId="0">
      <alignment horizontal="left"/>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0" fontId="10" fillId="0" borderId="0"/>
    <xf numFmtId="2" fontId="232" fillId="107"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168" fontId="29" fillId="0" borderId="0" applyFont="0" applyFill="0" applyBorder="0" applyAlignment="0" applyProtection="0"/>
    <xf numFmtId="170" fontId="29" fillId="0" borderId="0" applyFont="0" applyFill="0" applyBorder="0" applyAlignment="0" applyProtection="0"/>
    <xf numFmtId="0" fontId="10" fillId="0" borderId="0"/>
    <xf numFmtId="0" fontId="10" fillId="0" borderId="0"/>
    <xf numFmtId="0" fontId="10" fillId="0" borderId="0"/>
    <xf numFmtId="327" fontId="159" fillId="0" borderId="0" applyFont="0" applyFill="0" applyBorder="0" applyAlignment="0" applyProtection="0"/>
    <xf numFmtId="38" fontId="29" fillId="109" borderId="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40" applyNumberFormat="0" applyFill="0" applyBorder="0" applyAlignment="0"/>
    <xf numFmtId="17" fontId="45" fillId="131" borderId="140" applyNumberFormat="0" applyFill="0" applyBorder="0" applyAlignment="0"/>
    <xf numFmtId="3" fontId="208" fillId="0" borderId="138">
      <alignment vertical="center"/>
    </xf>
    <xf numFmtId="3" fontId="208" fillId="0" borderId="138">
      <alignment vertical="center"/>
    </xf>
    <xf numFmtId="0" fontId="224" fillId="0" borderId="0" applyNumberFormat="0" applyFont="0" applyBorder="0" applyAlignment="0"/>
    <xf numFmtId="0" fontId="224" fillId="0" borderId="0" applyNumberFormat="0" applyFont="0" applyBorder="0" applyAlignment="0"/>
    <xf numFmtId="329" fontId="2" fillId="0" borderId="0" applyFont="0" applyFill="0" applyBorder="0" applyAlignment="0" applyProtection="0"/>
    <xf numFmtId="32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30" fontId="210" fillId="0" borderId="0">
      <alignment horizontal="right" vertical="center" wrapText="1"/>
    </xf>
    <xf numFmtId="331" fontId="210"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210"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0" fillId="72" borderId="0" applyNumberFormat="0" applyBorder="0" applyAlignment="0" applyProtection="0"/>
    <xf numFmtId="0" fontId="280" fillId="72" borderId="0" applyNumberFormat="0" applyBorder="0" applyAlignment="0" applyProtection="0"/>
    <xf numFmtId="0" fontId="280"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37" fontId="281" fillId="0" borderId="0"/>
    <xf numFmtId="301" fontId="281"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236" fillId="69" borderId="127"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1" fillId="0" borderId="0"/>
    <xf numFmtId="10" fontId="29" fillId="109" borderId="0"/>
    <xf numFmtId="0" fontId="2" fillId="0" borderId="0"/>
    <xf numFmtId="333"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3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5"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9"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8"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7" fontId="200"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82" fillId="104" borderId="130">
      <alignment horizontal="center" vertical="top" wrapText="1"/>
    </xf>
    <xf numFmtId="0" fontId="282" fillId="104" borderId="130">
      <alignment horizontal="center" vertical="top" wrapText="1"/>
    </xf>
    <xf numFmtId="0" fontId="282" fillId="104" borderId="130">
      <alignment horizontal="center" vertical="top" wrapText="1"/>
    </xf>
    <xf numFmtId="0" fontId="282" fillId="104"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30">
      <alignment horizontal="center" vertical="top"/>
    </xf>
    <xf numFmtId="0" fontId="282" fillId="132"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70" borderId="131"/>
    <xf numFmtId="0" fontId="283"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30">
      <alignment horizontal="center" vertical="top" wrapText="1"/>
    </xf>
    <xf numFmtId="0" fontId="282" fillId="132" borderId="130">
      <alignment horizontal="center" vertical="top" wrapText="1"/>
    </xf>
    <xf numFmtId="0" fontId="282" fillId="132" borderId="130">
      <alignment horizontal="center" vertical="top" wrapText="1"/>
    </xf>
    <xf numFmtId="0" fontId="282" fillId="132"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9">
      <alignment horizontal="center" vertical="center"/>
    </xf>
    <xf numFmtId="0" fontId="282" fillId="132" borderId="129">
      <alignment horizontal="center" vertical="center"/>
    </xf>
    <xf numFmtId="0" fontId="2" fillId="0" borderId="0" applyNumberFormat="0" applyFont="0" applyFill="0" applyBorder="0" applyAlignment="0" applyProtection="0"/>
    <xf numFmtId="0" fontId="282" fillId="132" borderId="130">
      <alignment horizontal="center" vertical="center"/>
    </xf>
    <xf numFmtId="0" fontId="282" fillId="132" borderId="130">
      <alignment horizontal="center" vertical="center"/>
    </xf>
    <xf numFmtId="0" fontId="282" fillId="132" borderId="130">
      <alignment horizontal="center" vertical="center"/>
    </xf>
    <xf numFmtId="0" fontId="282" fillId="132" borderId="130">
      <alignment horizontal="center" vertical="center"/>
    </xf>
    <xf numFmtId="0" fontId="2" fillId="0" borderId="0" applyNumberFormat="0" applyFont="0" applyFill="0" applyBorder="0" applyAlignment="0" applyProtection="0"/>
    <xf numFmtId="0" fontId="282" fillId="104" borderId="128">
      <alignment horizontal="center" vertical="center"/>
    </xf>
    <xf numFmtId="0" fontId="282" fillId="104" borderId="128">
      <alignment horizontal="center" vertical="center"/>
    </xf>
    <xf numFmtId="0" fontId="282" fillId="104" borderId="128">
      <alignment horizontal="center" vertical="center"/>
    </xf>
    <xf numFmtId="0" fontId="282" fillId="104"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04" borderId="129">
      <alignment horizontal="center" vertical="center"/>
    </xf>
    <xf numFmtId="0" fontId="282" fillId="104" borderId="129">
      <alignment horizontal="center" vertical="center"/>
    </xf>
    <xf numFmtId="0" fontId="2" fillId="0" borderId="0" applyNumberFormat="0" applyFont="0" applyFill="0" applyBorder="0" applyAlignment="0" applyProtection="0"/>
    <xf numFmtId="0" fontId="282" fillId="104" borderId="130">
      <alignment horizontal="center" vertical="center"/>
    </xf>
    <xf numFmtId="0" fontId="282" fillId="104" borderId="130">
      <alignment horizontal="center" vertical="center"/>
    </xf>
    <xf numFmtId="0" fontId="282" fillId="104" borderId="130">
      <alignment horizontal="center" vertical="center"/>
    </xf>
    <xf numFmtId="0" fontId="282" fillId="104"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85"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36"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236" fillId="0" borderId="76" applyNumberFormat="0" applyBorder="0" applyAlignment="0" applyProtection="0">
      <alignment horizontal="right"/>
      <protection locked="0"/>
    </xf>
    <xf numFmtId="0" fontId="184" fillId="133"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6" fontId="2" fillId="74" borderId="127">
      <alignment horizontal="right"/>
      <protection locked="0"/>
    </xf>
    <xf numFmtId="0" fontId="10" fillId="0" borderId="0"/>
    <xf numFmtId="266" fontId="2" fillId="74" borderId="127">
      <alignment horizontal="right"/>
      <protection locked="0"/>
    </xf>
    <xf numFmtId="0" fontId="2" fillId="0" borderId="0" applyNumberFormat="0" applyFont="0" applyFill="0" applyBorder="0" applyAlignment="0" applyProtection="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80" fontId="232"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38"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8" fontId="103" fillId="0" borderId="0" applyFont="0" applyFill="0" applyBorder="0" applyAlignment="0">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6"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3" fontId="287" fillId="135"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288" fillId="0" borderId="0" applyFill="0" applyBorder="0" applyProtection="0">
      <alignment horizontal="left"/>
    </xf>
    <xf numFmtId="0" fontId="289" fillId="0" borderId="0" applyFill="0" applyBorder="0" applyProtection="0">
      <alignment horizontal="left"/>
    </xf>
    <xf numFmtId="1" fontId="290"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9"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59"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1" fillId="0" borderId="0" applyNumberFormat="0">
      <alignment horizontal="center" vertical="center"/>
    </xf>
    <xf numFmtId="0" fontId="10" fillId="0" borderId="0"/>
    <xf numFmtId="10" fontId="9" fillId="0" borderId="0" applyFont="0" applyFill="0" applyBorder="0" applyAlignment="0" applyProtection="0"/>
    <xf numFmtId="261"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333"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4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41" fontId="200"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8"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52"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92"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8"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42" fontId="253" fillId="0" borderId="0">
      <protection locked="0"/>
    </xf>
    <xf numFmtId="0" fontId="293"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43"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7" fontId="294" fillId="0" borderId="0" applyNumberFormat="0" applyFill="0" applyBorder="0" applyAlignment="0" applyProtection="0"/>
    <xf numFmtId="301" fontId="294" fillId="0" borderId="0" applyNumberFormat="0" applyFill="0" applyBorder="0" applyAlignment="0" applyProtection="0"/>
    <xf numFmtId="3" fontId="208" fillId="0" borderId="138">
      <alignment vertical="center"/>
    </xf>
    <xf numFmtId="0" fontId="10" fillId="0" borderId="0"/>
    <xf numFmtId="0" fontId="176" fillId="111"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44" fontId="64" fillId="0" borderId="0" applyNumberFormat="0" applyFill="0" applyBorder="0" applyAlignment="0" applyProtection="0">
      <alignment horizontal="left"/>
    </xf>
    <xf numFmtId="169"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5" fontId="198" fillId="0" borderId="0"/>
    <xf numFmtId="0" fontId="10" fillId="0" borderId="0"/>
    <xf numFmtId="38" fontId="295" fillId="0" borderId="0">
      <alignment horizontal="center"/>
    </xf>
    <xf numFmtId="0" fontId="10" fillId="0" borderId="0"/>
    <xf numFmtId="0" fontId="296"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173" fontId="297"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8" fillId="88" borderId="168" applyNumberFormat="0" applyProtection="0">
      <alignment vertical="center"/>
    </xf>
    <xf numFmtId="4" fontId="298" fillId="88" borderId="168" applyNumberFormat="0" applyProtection="0">
      <alignment vertical="center"/>
    </xf>
    <xf numFmtId="4" fontId="298" fillId="88" borderId="168" applyNumberFormat="0" applyProtection="0">
      <alignment vertical="center"/>
    </xf>
    <xf numFmtId="4" fontId="298" fillId="88" borderId="168" applyNumberFormat="0" applyProtection="0">
      <alignment vertical="center"/>
    </xf>
    <xf numFmtId="4" fontId="298" fillId="88" borderId="168" applyNumberFormat="0" applyProtection="0">
      <alignment vertical="center"/>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187" fillId="137" borderId="168" applyNumberFormat="0" applyProtection="0">
      <alignment horizontal="left" vertical="center" indent="1"/>
    </xf>
    <xf numFmtId="4" fontId="187" fillId="137" borderId="168" applyNumberFormat="0" applyProtection="0">
      <alignment horizontal="left" vertical="center" indent="1"/>
    </xf>
    <xf numFmtId="4" fontId="187" fillId="137" borderId="168" applyNumberFormat="0" applyProtection="0">
      <alignment horizontal="left" vertical="center" indent="1"/>
    </xf>
    <xf numFmtId="4" fontId="187" fillId="137" borderId="168" applyNumberFormat="0" applyProtection="0">
      <alignment horizontal="left" vertical="center" indent="1"/>
    </xf>
    <xf numFmtId="4" fontId="187" fillId="137" borderId="168"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9" fillId="139" borderId="0"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6"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8" fillId="107" borderId="168" applyNumberFormat="0" applyProtection="0">
      <alignment vertical="center"/>
    </xf>
    <xf numFmtId="4" fontId="298" fillId="107" borderId="168" applyNumberFormat="0" applyProtection="0">
      <alignment vertical="center"/>
    </xf>
    <xf numFmtId="4" fontId="298" fillId="107" borderId="168" applyNumberFormat="0" applyProtection="0">
      <alignment vertical="center"/>
    </xf>
    <xf numFmtId="4" fontId="298" fillId="107" borderId="168" applyNumberFormat="0" applyProtection="0">
      <alignment vertical="center"/>
    </xf>
    <xf numFmtId="4" fontId="298" fillId="107" borderId="168" applyNumberFormat="0" applyProtection="0">
      <alignment vertical="center"/>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6" fontId="29" fillId="131" borderId="176" applyProtection="0">
      <alignment horizontal="right" vertical="center"/>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4" fontId="298" fillId="138" borderId="168" applyNumberFormat="0" applyProtection="0">
      <alignment horizontal="right" vertical="center"/>
    </xf>
    <xf numFmtId="4" fontId="298" fillId="138" borderId="168" applyNumberFormat="0" applyProtection="0">
      <alignment horizontal="right" vertical="center"/>
    </xf>
    <xf numFmtId="4" fontId="298" fillId="138" borderId="168" applyNumberFormat="0" applyProtection="0">
      <alignment horizontal="right" vertical="center"/>
    </xf>
    <xf numFmtId="4" fontId="298" fillId="138" borderId="168" applyNumberFormat="0" applyProtection="0">
      <alignment horizontal="right" vertical="center"/>
    </xf>
    <xf numFmtId="4" fontId="298" fillId="138" borderId="168" applyNumberFormat="0" applyProtection="0">
      <alignment horizontal="right" vertical="center"/>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300" fillId="0" borderId="0"/>
    <xf numFmtId="4" fontId="205" fillId="138" borderId="168" applyNumberFormat="0" applyProtection="0">
      <alignment horizontal="right" vertical="center"/>
    </xf>
    <xf numFmtId="4" fontId="205" fillId="138" borderId="168" applyNumberFormat="0" applyProtection="0">
      <alignment horizontal="right" vertical="center"/>
    </xf>
    <xf numFmtId="4" fontId="205" fillId="138" borderId="168" applyNumberFormat="0" applyProtection="0">
      <alignment horizontal="right" vertical="center"/>
    </xf>
    <xf numFmtId="4" fontId="205" fillId="138" borderId="168" applyNumberFormat="0" applyProtection="0">
      <alignment horizontal="right" vertical="center"/>
    </xf>
    <xf numFmtId="4" fontId="205" fillId="138"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301" fillId="0" borderId="0"/>
    <xf numFmtId="347" fontId="159" fillId="0" borderId="0"/>
    <xf numFmtId="348" fontId="159" fillId="0" borderId="0"/>
    <xf numFmtId="0" fontId="209" fillId="0" borderId="27"/>
    <xf numFmtId="0" fontId="302"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3" fillId="141" borderId="0"/>
    <xf numFmtId="0" fontId="304" fillId="141" borderId="0"/>
    <xf numFmtId="0" fontId="305" fillId="141" borderId="177">
      <alignment horizontal="right"/>
    </xf>
    <xf numFmtId="0" fontId="305" fillId="141" borderId="0"/>
    <xf numFmtId="0" fontId="303" fillId="69" borderId="177">
      <protection locked="0"/>
    </xf>
    <xf numFmtId="0" fontId="303" fillId="141" borderId="0"/>
    <xf numFmtId="0" fontId="306" fillId="71" borderId="0"/>
    <xf numFmtId="0" fontId="306" fillId="98" borderId="0"/>
    <xf numFmtId="0" fontId="306" fillId="99" borderId="0"/>
    <xf numFmtId="38" fontId="9" fillId="0" borderId="0" applyFont="0" applyFill="0" applyBorder="0" applyAlignment="0" applyProtection="0"/>
    <xf numFmtId="349" fontId="2" fillId="0" borderId="0" applyFont="0" applyFill="0" applyBorder="0" applyAlignment="0" applyProtection="0"/>
    <xf numFmtId="40" fontId="9" fillId="0" borderId="0" applyFont="0" applyFill="0" applyBorder="0" applyAlignment="0" applyProtection="0"/>
    <xf numFmtId="350"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51" fontId="297" fillId="0" borderId="0">
      <alignment horizontal="right"/>
    </xf>
    <xf numFmtId="0" fontId="230" fillId="0" borderId="0"/>
    <xf numFmtId="172" fontId="200" fillId="142" borderId="0" applyNumberFormat="0" applyFont="0"/>
    <xf numFmtId="0" fontId="159" fillId="143" borderId="0" applyNumberFormat="0" applyFont="0" applyBorder="0" applyAlignment="0" applyProtection="0"/>
    <xf numFmtId="352" fontId="307" fillId="0" borderId="0" applyFont="0" applyFill="0" applyBorder="0" applyAlignment="0" applyProtection="0"/>
    <xf numFmtId="1" fontId="2" fillId="0" borderId="0"/>
    <xf numFmtId="353" fontId="2" fillId="69" borderId="127">
      <alignment horizontal="center"/>
    </xf>
    <xf numFmtId="0" fontId="10" fillId="0" borderId="0"/>
    <xf numFmtId="353" fontId="2" fillId="69" borderId="127">
      <alignment horizontal="center"/>
    </xf>
    <xf numFmtId="0" fontId="2" fillId="0" borderId="0" applyNumberFormat="0" applyFont="0" applyFill="0" applyBorder="0" applyAlignment="0" applyProtection="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08" fillId="0" borderId="138">
      <alignment vertical="center"/>
    </xf>
    <xf numFmtId="0" fontId="2" fillId="0" borderId="0" applyNumberFormat="0" applyFont="0" applyFill="0" applyBorder="0" applyAlignment="0" applyProtection="0"/>
    <xf numFmtId="0" fontId="10" fillId="0" borderId="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94" fontId="2" fillId="69" borderId="127" applyFont="0">
      <alignment horizontal="right"/>
    </xf>
    <xf numFmtId="0" fontId="10" fillId="0" borderId="0"/>
    <xf numFmtId="194" fontId="2" fillId="69" borderId="127" applyFont="0">
      <alignment horizontal="right"/>
    </xf>
    <xf numFmtId="0" fontId="2" fillId="0" borderId="0" applyNumberFormat="0" applyFont="0" applyFill="0" applyBorder="0" applyAlignment="0" applyProtection="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6" fontId="2" fillId="69" borderId="127" applyFont="0">
      <alignment horizontal="right"/>
    </xf>
    <xf numFmtId="0" fontId="10" fillId="0" borderId="0"/>
    <xf numFmtId="266" fontId="2" fillId="69" borderId="127" applyFont="0">
      <alignment horizontal="right"/>
    </xf>
    <xf numFmtId="0" fontId="2" fillId="0" borderId="0" applyNumberFormat="0" applyFont="0" applyFill="0" applyBorder="0" applyAlignment="0" applyProtection="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54" fontId="2" fillId="69" borderId="127" applyFont="0">
      <alignment horizontal="center" wrapText="1"/>
    </xf>
    <xf numFmtId="0" fontId="10" fillId="0" borderId="0"/>
    <xf numFmtId="354" fontId="2" fillId="69" borderId="127" applyFont="0">
      <alignment horizontal="center" wrapText="1"/>
    </xf>
    <xf numFmtId="0" fontId="2" fillId="0" borderId="0" applyNumberFormat="0" applyFont="0" applyFill="0" applyBorder="0" applyAlignment="0" applyProtection="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73" fontId="308" fillId="0" borderId="0">
      <alignment horizontal="right"/>
    </xf>
    <xf numFmtId="0" fontId="2" fillId="0" borderId="0" applyNumberFormat="0" applyFont="0" applyFill="0" applyBorder="0" applyAlignment="0" applyProtection="0"/>
    <xf numFmtId="0" fontId="10" fillId="0" borderId="0"/>
    <xf numFmtId="0" fontId="10" fillId="0" borderId="0"/>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9" fillId="105" borderId="178" applyNumberFormat="0" applyBorder="0">
      <alignment horizontal="centerContinuous"/>
    </xf>
    <xf numFmtId="0" fontId="309" fillId="105" borderId="178" applyNumberFormat="0" applyBorder="0">
      <alignment horizontal="centerContinuous"/>
    </xf>
    <xf numFmtId="0" fontId="309" fillId="105" borderId="178" applyNumberFormat="0" applyBorder="0">
      <alignment horizontal="centerContinuous"/>
    </xf>
    <xf numFmtId="0" fontId="309" fillId="105" borderId="178" applyNumberFormat="0" applyBorder="0">
      <alignment horizontal="centerContinuous"/>
    </xf>
    <xf numFmtId="38" fontId="172" fillId="0" borderId="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06" fontId="2" fillId="0" borderId="0" applyFont="0" applyFill="0" applyBorder="0" applyAlignment="0" applyProtection="0"/>
    <xf numFmtId="306" fontId="2" fillId="0" borderId="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7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45" fillId="0" borderId="0" applyNumberFormat="0"/>
    <xf numFmtId="0" fontId="10" fillId="0" borderId="0"/>
    <xf numFmtId="173" fontId="310"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7" fontId="159"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1" fontId="8" fillId="0" borderId="0" applyFont="0" applyFill="0" applyBorder="0" applyAlignment="0" applyProtection="0"/>
    <xf numFmtId="0" fontId="10" fillId="0" borderId="0"/>
    <xf numFmtId="0" fontId="311" fillId="0" borderId="0"/>
    <xf numFmtId="350"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2"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339" fontId="310" fillId="68" borderId="0">
      <alignment horizontal="center"/>
    </xf>
    <xf numFmtId="0" fontId="2" fillId="0" borderId="0" applyNumberFormat="0" applyFont="0" applyFill="0" applyBorder="0" applyAlignment="0" applyProtection="0"/>
    <xf numFmtId="0" fontId="10" fillId="0" borderId="0"/>
    <xf numFmtId="242" fontId="310"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9" fillId="0" borderId="0"/>
    <xf numFmtId="40" fontId="313" fillId="0" borderId="0" applyBorder="0">
      <alignment horizontal="right"/>
    </xf>
    <xf numFmtId="0" fontId="314" fillId="0" borderId="0" applyNumberFormat="0" applyFont="0" applyBorder="0" applyAlignment="0">
      <alignment horizontal="left"/>
    </xf>
    <xf numFmtId="0" fontId="159" fillId="0" borderId="127" applyNumberFormat="0" applyFont="0" applyFill="0" applyBorder="0" applyAlignment="0">
      <protection hidden="1"/>
    </xf>
    <xf numFmtId="0" fontId="10" fillId="0" borderId="0"/>
    <xf numFmtId="0" fontId="159" fillId="0" borderId="127" applyNumberFormat="0" applyFont="0" applyFill="0" applyBorder="0" applyAlignment="0">
      <protection hidden="1"/>
    </xf>
    <xf numFmtId="0" fontId="10" fillId="0" borderId="0"/>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3" fontId="208" fillId="0" borderId="138">
      <alignment vertical="center"/>
    </xf>
    <xf numFmtId="0" fontId="2" fillId="0" borderId="0" applyNumberFormat="0" applyFont="0" applyFill="0" applyBorder="0" applyAlignment="0" applyProtection="0"/>
    <xf numFmtId="0" fontId="10" fillId="0" borderId="0"/>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 fontId="2" fillId="144" borderId="127" applyFont="0">
      <alignment horizontal="right"/>
    </xf>
    <xf numFmtId="0" fontId="10" fillId="0" borderId="0"/>
    <xf numFmtId="1" fontId="2" fillId="144" borderId="127" applyFont="0">
      <alignment horizontal="right"/>
    </xf>
    <xf numFmtId="0" fontId="2" fillId="0" borderId="0" applyNumberFormat="0" applyFont="0" applyFill="0" applyBorder="0" applyAlignment="0" applyProtection="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10" fontId="2" fillId="144" borderId="127" applyFont="0"/>
    <xf numFmtId="0" fontId="10" fillId="0" borderId="0"/>
    <xf numFmtId="310" fontId="2" fillId="144" borderId="127" applyFont="0"/>
    <xf numFmtId="0" fontId="2" fillId="0" borderId="0" applyNumberFormat="0" applyFont="0" applyFill="0" applyBorder="0" applyAlignment="0" applyProtection="0"/>
    <xf numFmtId="310" fontId="2" fillId="144" borderId="127" applyFont="0"/>
    <xf numFmtId="310" fontId="2" fillId="144" borderId="127" applyFont="0"/>
    <xf numFmtId="310" fontId="2" fillId="144" borderId="127" applyFont="0"/>
    <xf numFmtId="310" fontId="2" fillId="144" borderId="127" applyFont="0"/>
    <xf numFmtId="3" fontId="208" fillId="0" borderId="138">
      <alignment vertical="center"/>
    </xf>
    <xf numFmtId="0" fontId="2" fillId="0" borderId="0" applyNumberFormat="0" applyFont="0" applyFill="0" applyBorder="0" applyAlignment="0" applyProtection="0"/>
    <xf numFmtId="0" fontId="10" fillId="0" borderId="0"/>
    <xf numFmtId="310" fontId="2" fillId="144" borderId="127" applyFont="0"/>
    <xf numFmtId="310" fontId="2" fillId="144" borderId="127" applyFont="0"/>
    <xf numFmtId="310" fontId="2" fillId="144" borderId="127" applyFont="0"/>
    <xf numFmtId="310" fontId="2" fillId="144" borderId="127" applyFo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37" fontId="2" fillId="144" borderId="127" applyFont="0">
      <alignment horizontal="right"/>
    </xf>
    <xf numFmtId="0" fontId="10" fillId="0" borderId="0"/>
    <xf numFmtId="337" fontId="2" fillId="144" borderId="127" applyFont="0">
      <alignment horizontal="right"/>
    </xf>
    <xf numFmtId="0" fontId="2" fillId="0" borderId="0" applyNumberFormat="0" applyFont="0" applyFill="0" applyBorder="0" applyAlignment="0" applyProtection="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144" borderId="127" applyFont="0">
      <alignment horizontal="right"/>
    </xf>
    <xf numFmtId="0" fontId="10" fillId="0" borderId="0"/>
    <xf numFmtId="10" fontId="2" fillId="144" borderId="127" applyFont="0">
      <alignment horizontal="right"/>
    </xf>
    <xf numFmtId="0" fontId="2" fillId="0" borderId="0" applyNumberFormat="0" applyFont="0" applyFill="0" applyBorder="0" applyAlignment="0" applyProtection="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144" borderId="127" applyFont="0">
      <alignment horizontal="center" wrapText="1"/>
    </xf>
    <xf numFmtId="0" fontId="10" fillId="0" borderId="0"/>
    <xf numFmtId="0" fontId="2" fillId="144" borderId="127" applyFont="0">
      <alignment horizontal="center" wrapText="1"/>
    </xf>
    <xf numFmtId="0" fontId="2" fillId="0" borderId="0" applyNumberFormat="0" applyFont="0" applyFill="0" applyBorder="0" applyAlignment="0" applyProtection="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49" fontId="2" fillId="144" borderId="127" applyFont="0"/>
    <xf numFmtId="0" fontId="10" fillId="0" borderId="0"/>
    <xf numFmtId="0" fontId="10" fillId="0" borderId="0"/>
    <xf numFmtId="3" fontId="208" fillId="0" borderId="138">
      <alignment vertical="center"/>
    </xf>
    <xf numFmtId="0" fontId="10" fillId="0" borderId="0"/>
    <xf numFmtId="0" fontId="10" fillId="0" borderId="0"/>
    <xf numFmtId="49" fontId="2" fillId="144" borderId="127" applyFont="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310" fontId="2" fillId="145" borderId="127" applyFont="0"/>
    <xf numFmtId="0" fontId="10" fillId="0" borderId="0"/>
    <xf numFmtId="310" fontId="2" fillId="145" borderId="127" applyFont="0"/>
    <xf numFmtId="0" fontId="2" fillId="0" borderId="0" applyNumberFormat="0" applyFont="0" applyFill="0" applyBorder="0" applyAlignment="0" applyProtection="0"/>
    <xf numFmtId="310" fontId="2" fillId="145" borderId="127" applyFont="0"/>
    <xf numFmtId="310" fontId="2" fillId="145" borderId="127" applyFont="0"/>
    <xf numFmtId="310" fontId="2" fillId="145" borderId="127" applyFont="0"/>
    <xf numFmtId="310" fontId="2" fillId="145" borderId="127" applyFont="0"/>
    <xf numFmtId="3" fontId="208" fillId="0" borderId="138">
      <alignment vertical="center"/>
    </xf>
    <xf numFmtId="0" fontId="2" fillId="0" borderId="0" applyNumberFormat="0" applyFont="0" applyFill="0" applyBorder="0" applyAlignment="0" applyProtection="0"/>
    <xf numFmtId="0" fontId="10" fillId="0" borderId="0"/>
    <xf numFmtId="310" fontId="2" fillId="145" borderId="127" applyFont="0"/>
    <xf numFmtId="310" fontId="2" fillId="145" borderId="127" applyFont="0"/>
    <xf numFmtId="310" fontId="2" fillId="145" borderId="127" applyFont="0"/>
    <xf numFmtId="310" fontId="2" fillId="145" borderId="127" applyFo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145" borderId="127" applyFont="0">
      <alignment horizontal="right"/>
    </xf>
    <xf numFmtId="0" fontId="10" fillId="0" borderId="0"/>
    <xf numFmtId="9" fontId="2" fillId="145" borderId="127" applyFont="0">
      <alignment horizontal="right"/>
    </xf>
    <xf numFmtId="0" fontId="2" fillId="0" borderId="0" applyNumberFormat="0" applyFont="0" applyFill="0" applyBorder="0" applyAlignment="0" applyProtection="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0" fontId="2" fillId="93" borderId="127" applyFont="0">
      <alignment horizontal="right"/>
    </xf>
    <xf numFmtId="0" fontId="10" fillId="0" borderId="0"/>
    <xf numFmtId="310" fontId="2" fillId="93" borderId="127" applyFont="0">
      <alignment horizontal="right"/>
    </xf>
    <xf numFmtId="0" fontId="2" fillId="0" borderId="0" applyNumberFormat="0" applyFont="0" applyFill="0" applyBorder="0" applyAlignment="0" applyProtection="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 fontId="2" fillId="93" borderId="127" applyFont="0">
      <alignment horizontal="right"/>
    </xf>
    <xf numFmtId="0" fontId="10" fillId="0" borderId="0"/>
    <xf numFmtId="1" fontId="2" fillId="93" borderId="127" applyFont="0">
      <alignment horizontal="right"/>
    </xf>
    <xf numFmtId="0" fontId="2" fillId="0" borderId="0" applyNumberFormat="0" applyFont="0" applyFill="0" applyBorder="0" applyAlignment="0" applyProtection="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10" fontId="2" fillId="93" borderId="127" applyFont="0"/>
    <xf numFmtId="0" fontId="10" fillId="0" borderId="0"/>
    <xf numFmtId="310" fontId="2" fillId="93" borderId="127" applyFont="0"/>
    <xf numFmtId="0" fontId="2" fillId="0" borderId="0" applyNumberFormat="0" applyFont="0" applyFill="0" applyBorder="0" applyAlignment="0" applyProtection="0"/>
    <xf numFmtId="310" fontId="2" fillId="93" borderId="127" applyFont="0"/>
    <xf numFmtId="310" fontId="2" fillId="93" borderId="127" applyFont="0"/>
    <xf numFmtId="310" fontId="2" fillId="93" borderId="127" applyFont="0"/>
    <xf numFmtId="310" fontId="2" fillId="93" borderId="127" applyFont="0"/>
    <xf numFmtId="3" fontId="208" fillId="0" borderId="138">
      <alignment vertical="center"/>
    </xf>
    <xf numFmtId="0" fontId="2" fillId="0" borderId="0" applyNumberFormat="0" applyFont="0" applyFill="0" applyBorder="0" applyAlignment="0" applyProtection="0"/>
    <xf numFmtId="0" fontId="10" fillId="0" borderId="0"/>
    <xf numFmtId="310" fontId="2" fillId="93" borderId="127" applyFont="0"/>
    <xf numFmtId="310" fontId="2" fillId="93" borderId="127" applyFont="0"/>
    <xf numFmtId="310" fontId="2" fillId="93" borderId="127" applyFont="0"/>
    <xf numFmtId="310" fontId="2" fillId="93" borderId="127" applyFo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6" fontId="2" fillId="93" borderId="127" applyFont="0"/>
    <xf numFmtId="0" fontId="10" fillId="0" borderId="0"/>
    <xf numFmtId="266" fontId="2" fillId="93" borderId="127" applyFont="0"/>
    <xf numFmtId="0" fontId="2" fillId="0" borderId="0" applyNumberFormat="0" applyFont="0" applyFill="0" applyBorder="0" applyAlignment="0" applyProtection="0"/>
    <xf numFmtId="266" fontId="2" fillId="93" borderId="127" applyFont="0"/>
    <xf numFmtId="266" fontId="2" fillId="93" borderId="127" applyFont="0"/>
    <xf numFmtId="266" fontId="2" fillId="93" borderId="127" applyFont="0"/>
    <xf numFmtId="266" fontId="2" fillId="93" borderId="127" applyFont="0"/>
    <xf numFmtId="3" fontId="208" fillId="0" borderId="138">
      <alignment vertical="center"/>
    </xf>
    <xf numFmtId="0" fontId="2" fillId="0" borderId="0" applyNumberFormat="0" applyFont="0" applyFill="0" applyBorder="0" applyAlignment="0" applyProtection="0"/>
    <xf numFmtId="0" fontId="10" fillId="0" borderId="0"/>
    <xf numFmtId="266" fontId="2" fillId="93" borderId="127" applyFont="0"/>
    <xf numFmtId="266" fontId="2" fillId="93" borderId="127" applyFont="0"/>
    <xf numFmtId="266" fontId="2" fillId="93" borderId="127" applyFont="0"/>
    <xf numFmtId="266" fontId="2" fillId="93" borderId="127" applyFo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93" borderId="127" applyFont="0">
      <alignment horizontal="right"/>
    </xf>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93" borderId="127" applyFont="0">
      <alignment horizontal="right"/>
    </xf>
    <xf numFmtId="0" fontId="10" fillId="0" borderId="0"/>
    <xf numFmtId="9" fontId="2" fillId="93" borderId="127" applyFont="0">
      <alignment horizontal="right"/>
    </xf>
    <xf numFmtId="0" fontId="2" fillId="0" borderId="0" applyNumberFormat="0" applyFont="0" applyFill="0" applyBorder="0" applyAlignment="0" applyProtection="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37" fontId="2" fillId="93" borderId="127" applyFont="0">
      <alignment horizontal="right"/>
    </xf>
    <xf numFmtId="0" fontId="10" fillId="0" borderId="0"/>
    <xf numFmtId="337" fontId="2" fillId="93" borderId="127" applyFont="0">
      <alignment horizontal="right"/>
    </xf>
    <xf numFmtId="0" fontId="2" fillId="0" borderId="0" applyNumberFormat="0" applyFont="0" applyFill="0" applyBorder="0" applyAlignment="0" applyProtection="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93"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30" applyFont="0">
      <alignment horizontal="right"/>
    </xf>
    <xf numFmtId="0" fontId="2" fillId="0" borderId="0" applyNumberFormat="0" applyFont="0" applyFill="0" applyBorder="0" applyAlignment="0" applyProtection="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93" borderId="127" applyFont="0">
      <alignment horizontal="center" wrapText="1"/>
      <protection locked="0"/>
    </xf>
    <xf numFmtId="0" fontId="10" fillId="0" borderId="0"/>
    <xf numFmtId="0" fontId="2" fillId="93" borderId="127" applyFont="0">
      <alignment horizontal="center" wrapText="1"/>
      <protection locked="0"/>
    </xf>
    <xf numFmtId="0" fontId="2" fillId="0" borderId="0" applyNumberFormat="0" applyFont="0" applyFill="0" applyBorder="0" applyAlignment="0" applyProtection="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49" fontId="2" fillId="93" borderId="127" applyFont="0"/>
    <xf numFmtId="0" fontId="10" fillId="0" borderId="0"/>
    <xf numFmtId="0" fontId="10" fillId="0" borderId="0"/>
    <xf numFmtId="3" fontId="208" fillId="0" borderId="138">
      <alignment vertical="center"/>
    </xf>
    <xf numFmtId="0" fontId="10" fillId="0" borderId="0"/>
    <xf numFmtId="0" fontId="10" fillId="0" borderId="0"/>
    <xf numFmtId="49" fontId="2" fillId="93" borderId="127" applyFont="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315" fillId="0" borderId="179" applyNumberFormat="0" applyAlignment="0" applyProtection="0"/>
    <xf numFmtId="0" fontId="316"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Alignment="0" applyProtection="0"/>
    <xf numFmtId="0" fontId="317" fillId="0" borderId="0" applyNumberFormat="0" applyFill="0" applyBorder="0" applyProtection="0"/>
    <xf numFmtId="0" fontId="318" fillId="0" borderId="0" applyNumberFormat="0" applyFill="0" applyBorder="0" applyProtection="0">
      <alignment vertical="top"/>
    </xf>
    <xf numFmtId="0" fontId="319"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9" fillId="0" borderId="129" applyNumberFormat="0" applyProtection="0">
      <alignment horizontal="left" vertical="top"/>
    </xf>
    <xf numFmtId="0" fontId="319" fillId="0" borderId="129" applyNumberFormat="0" applyProtection="0">
      <alignment horizontal="left" vertical="top"/>
    </xf>
    <xf numFmtId="0" fontId="2" fillId="0" borderId="0" applyNumberFormat="0" applyFont="0" applyFill="0" applyBorder="0" applyAlignment="0" applyProtection="0"/>
    <xf numFmtId="0" fontId="319" fillId="0" borderId="129" applyNumberFormat="0" applyProtection="0">
      <alignment horizontal="right" vertical="top"/>
    </xf>
    <xf numFmtId="0" fontId="319" fillId="0" borderId="129" applyNumberFormat="0" applyProtection="0">
      <alignment horizontal="right" vertical="top"/>
    </xf>
    <xf numFmtId="0" fontId="319" fillId="0" borderId="129" applyNumberFormat="0" applyProtection="0">
      <alignment horizontal="right" vertical="top"/>
    </xf>
    <xf numFmtId="0" fontId="319" fillId="0" borderId="129" applyNumberFormat="0" applyProtection="0">
      <alignment horizontal="right" vertical="top"/>
    </xf>
    <xf numFmtId="0" fontId="319" fillId="0" borderId="129"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0" fillId="0" borderId="0" applyNumberFormat="0" applyFill="0" applyBorder="0" applyProtection="0">
      <alignment horizontal="right" vertical="top"/>
    </xf>
    <xf numFmtId="0" fontId="316" fillId="0" borderId="129" applyNumberFormat="0" applyFill="0" applyAlignment="0" applyProtection="0"/>
    <xf numFmtId="0" fontId="316" fillId="0" borderId="129" applyNumberFormat="0" applyFill="0" applyAlignment="0" applyProtection="0"/>
    <xf numFmtId="0" fontId="316" fillId="0" borderId="129" applyNumberFormat="0" applyFill="0" applyAlignment="0" applyProtection="0"/>
    <xf numFmtId="0" fontId="316" fillId="0" borderId="129" applyNumberFormat="0" applyFill="0" applyAlignment="0" applyProtection="0"/>
    <xf numFmtId="0" fontId="316" fillId="0" borderId="129" applyNumberFormat="0" applyFill="0" applyAlignment="0" applyProtection="0"/>
    <xf numFmtId="0" fontId="315" fillId="0" borderId="107" applyNumberFormat="0" applyFont="0" applyFill="0" applyAlignment="0" applyProtection="0">
      <alignment horizontal="left" vertical="top"/>
    </xf>
    <xf numFmtId="0" fontId="315" fillId="0" borderId="107" applyNumberFormat="0" applyFont="0" applyFill="0" applyAlignment="0" applyProtection="0">
      <alignment horizontal="left" vertical="top"/>
    </xf>
    <xf numFmtId="0" fontId="315" fillId="0" borderId="107" applyNumberFormat="0" applyFont="0" applyFill="0" applyAlignment="0" applyProtection="0">
      <alignment horizontal="left" vertical="top"/>
    </xf>
    <xf numFmtId="0" fontId="315" fillId="0" borderId="107" applyNumberFormat="0" applyFont="0" applyFill="0" applyAlignment="0" applyProtection="0">
      <alignment horizontal="left" vertical="top"/>
    </xf>
    <xf numFmtId="0" fontId="315" fillId="0" borderId="107" applyNumberFormat="0" applyFont="0" applyFill="0" applyAlignment="0" applyProtection="0">
      <alignment horizontal="left" vertical="top"/>
    </xf>
    <xf numFmtId="0" fontId="316" fillId="0" borderId="111" applyNumberFormat="0" applyFill="0" applyAlignment="0" applyProtection="0">
      <alignment vertical="top"/>
    </xf>
    <xf numFmtId="0" fontId="316" fillId="0" borderId="111" applyNumberFormat="0" applyFill="0" applyAlignment="0" applyProtection="0">
      <alignment vertical="top"/>
    </xf>
    <xf numFmtId="355"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2" fillId="0" borderId="0" applyFill="0" applyBorder="0" applyProtection="0">
      <alignment horizontal="center" vertical="center"/>
    </xf>
    <xf numFmtId="0" fontId="321" fillId="0" borderId="0" applyBorder="0" applyProtection="0">
      <alignment vertical="center"/>
    </xf>
    <xf numFmtId="283" fontId="321"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322"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2" fillId="111"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60" fillId="0" borderId="0" applyBorder="0" applyProtection="0">
      <alignment horizontal="left"/>
    </xf>
    <xf numFmtId="0" fontId="102"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4"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lignment horizontal="centerContinuous"/>
    </xf>
    <xf numFmtId="0" fontId="10" fillId="0" borderId="0"/>
    <xf numFmtId="0" fontId="10" fillId="0" borderId="0"/>
    <xf numFmtId="3" fontId="208" fillId="0" borderId="138">
      <alignment vertical="center"/>
    </xf>
    <xf numFmtId="0" fontId="324"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131" borderId="183"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301" fontId="29" fillId="0" borderId="0" applyFill="0" applyBorder="0" applyAlignme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26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260" fontId="29" fillId="0" borderId="0" applyFill="0" applyBorder="0" applyAlignment="0"/>
    <xf numFmtId="260"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6"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325"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6" fillId="148" borderId="0" applyNumberFormat="0">
      <alignment horizontal="left"/>
    </xf>
    <xf numFmtId="0" fontId="326" fillId="148" borderId="0" applyNumberFormat="0">
      <alignment horizontal="left"/>
    </xf>
    <xf numFmtId="0" fontId="326"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7"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57" fontId="327" fillId="0" borderId="0">
      <protection locked="0"/>
    </xf>
    <xf numFmtId="357" fontId="327" fillId="0" borderId="0">
      <protection locked="0"/>
    </xf>
    <xf numFmtId="0" fontId="10" fillId="0" borderId="0"/>
    <xf numFmtId="0" fontId="76" fillId="0" borderId="0" applyNumberForma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8" fillId="149" borderId="0">
      <alignment horizontal="centerContinuous"/>
    </xf>
    <xf numFmtId="0" fontId="329" fillId="63" borderId="0" applyNumberFormat="0" applyBorder="0" applyAlignment="0">
      <alignment horizontal="center"/>
    </xf>
    <xf numFmtId="0" fontId="330" fillId="0" borderId="106"/>
    <xf numFmtId="0" fontId="10" fillId="0" borderId="0"/>
    <xf numFmtId="0" fontId="330" fillId="0" borderId="106"/>
    <xf numFmtId="0" fontId="10" fillId="0" borderId="0"/>
    <xf numFmtId="0" fontId="330" fillId="0" borderId="106"/>
    <xf numFmtId="0" fontId="10" fillId="0" borderId="0"/>
    <xf numFmtId="0" fontId="330" fillId="0" borderId="106"/>
    <xf numFmtId="0" fontId="330" fillId="0" borderId="106"/>
    <xf numFmtId="252" fontId="252" fillId="0" borderId="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08"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0" fillId="0" borderId="185">
      <alignment horizontal="right"/>
    </xf>
    <xf numFmtId="0" fontId="271"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1" fillId="0" borderId="186" applyProtection="0">
      <alignment horizontal="center"/>
    </xf>
    <xf numFmtId="0" fontId="271" fillId="0" borderId="186" applyProtection="0">
      <alignment horizontal="center"/>
    </xf>
    <xf numFmtId="0" fontId="271" fillId="0" borderId="186" applyProtection="0">
      <alignment horizontal="center"/>
    </xf>
    <xf numFmtId="0" fontId="271" fillId="0" borderId="186" applyProtection="0">
      <alignment horizontal="center"/>
    </xf>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3" fillId="69" borderId="0">
      <alignment horizontal="center"/>
    </xf>
    <xf numFmtId="0" fontId="103" fillId="69" borderId="0">
      <alignment horizontal="center"/>
    </xf>
    <xf numFmtId="3" fontId="208" fillId="0" borderId="138">
      <alignment vertical="center"/>
    </xf>
    <xf numFmtId="0" fontId="331" fillId="104" borderId="0" applyNumberFormat="0" applyBorder="0"/>
    <xf numFmtId="0" fontId="184" fillId="0" borderId="187" applyNumberFormat="0" applyFont="0" applyFill="0" applyAlignment="0"/>
    <xf numFmtId="0" fontId="332"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78" fillId="0" borderId="63" applyNumberFormat="0" applyBorder="0">
      <protection locked="0"/>
    </xf>
    <xf numFmtId="37" fontId="333" fillId="111" borderId="0"/>
    <xf numFmtId="37" fontId="159" fillId="150" borderId="127" applyNumberFormat="0" applyAlignment="0" applyProtection="0"/>
    <xf numFmtId="0" fontId="2" fillId="0" borderId="0" applyNumberFormat="0" applyFont="0" applyFill="0" applyBorder="0" applyAlignment="0" applyProtection="0"/>
    <xf numFmtId="37" fontId="159" fillId="150" borderId="127" applyNumberFormat="0" applyAlignment="0" applyProtection="0"/>
    <xf numFmtId="37" fontId="159" fillId="150" borderId="127" applyNumberFormat="0" applyAlignment="0" applyProtection="0"/>
    <xf numFmtId="37" fontId="159" fillId="150" borderId="127" applyNumberFormat="0" applyAlignment="0" applyProtection="0"/>
    <xf numFmtId="37" fontId="159" fillId="150" borderId="127" applyNumberFormat="0" applyAlignment="0" applyProtection="0"/>
    <xf numFmtId="3" fontId="208" fillId="0" borderId="138">
      <alignment vertical="center"/>
    </xf>
    <xf numFmtId="0" fontId="2" fillId="0" borderId="0" applyNumberFormat="0" applyFont="0" applyFill="0" applyBorder="0" applyAlignment="0" applyProtection="0"/>
    <xf numFmtId="0" fontId="147" fillId="0" borderId="0" applyNumberFormat="0" applyFill="0" applyBorder="0" applyAlignment="0" applyProtection="0"/>
    <xf numFmtId="0" fontId="10" fillId="0" borderId="0"/>
    <xf numFmtId="0" fontId="10" fillId="0" borderId="0"/>
    <xf numFmtId="227" fontId="3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5" fillId="0" borderId="111">
      <alignment horizontal="center"/>
    </xf>
    <xf numFmtId="171" fontId="2" fillId="0" borderId="0" applyNumberFormat="0" applyFont="0" applyBorder="0" applyAlignment="0">
      <protection locked="0"/>
    </xf>
    <xf numFmtId="2" fontId="333" fillId="111" borderId="0" applyNumberFormat="0" applyFill="0" applyBorder="0" applyAlignment="0" applyProtection="0"/>
    <xf numFmtId="358" fontId="336" fillId="111" borderId="0" applyNumberFormat="0" applyFill="0" applyBorder="0" applyAlignment="0" applyProtection="0"/>
    <xf numFmtId="37" fontId="337" fillId="110" borderId="0" applyNumberFormat="0" applyFill="0" applyBorder="0" applyAlignment="0"/>
    <xf numFmtId="0" fontId="149" fillId="111"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44" fontId="2" fillId="0" borderId="0"/>
    <xf numFmtId="2" fontId="232"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173" fontId="338"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59"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8" fillId="0" borderId="138">
      <alignment vertical="center"/>
    </xf>
    <xf numFmtId="360" fontId="2" fillId="0" borderId="0" applyFont="0" applyFill="0" applyBorder="0" applyAlignment="0" applyProtection="0"/>
    <xf numFmtId="361" fontId="253"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62"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9"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0"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0" borderId="0">
      <alignment horizontal="center"/>
    </xf>
    <xf numFmtId="0" fontId="10" fillId="0" borderId="0"/>
    <xf numFmtId="3" fontId="208" fillId="0" borderId="138">
      <alignment vertical="center"/>
    </xf>
    <xf numFmtId="0" fontId="308" fillId="0" borderId="0" applyProtection="0">
      <alignment horizontal="center"/>
    </xf>
    <xf numFmtId="0" fontId="10" fillId="0" borderId="0"/>
    <xf numFmtId="3" fontId="208" fillId="0" borderId="138">
      <alignment vertical="center"/>
    </xf>
    <xf numFmtId="0" fontId="2" fillId="0" borderId="0" applyNumberFormat="0" applyFont="0" applyFill="0" applyBorder="0" applyAlignment="0" applyProtection="0"/>
    <xf numFmtId="0" fontId="341" fillId="0" borderId="0" applyProtection="0">
      <alignment horizontal="center"/>
    </xf>
    <xf numFmtId="0" fontId="10" fillId="0" borderId="0"/>
    <xf numFmtId="3" fontId="208" fillId="0" borderId="138">
      <alignment vertical="center"/>
    </xf>
    <xf numFmtId="0" fontId="45" fillId="0" borderId="0" applyNumberFormat="0" applyFill="0" applyBorder="0" applyProtection="0">
      <alignment horizontal="left"/>
    </xf>
    <xf numFmtId="337" fontId="159" fillId="0" borderId="0" applyNumberFormat="0" applyFont="0" applyFill="0" applyBorder="0" applyProtection="0">
      <alignment vertical="top" wrapText="1"/>
    </xf>
    <xf numFmtId="0" fontId="205" fillId="0" borderId="0" applyNumberFormat="0" applyFill="0" applyBorder="0" applyProtection="0">
      <alignment horizontal="right"/>
    </xf>
    <xf numFmtId="0" fontId="178" fillId="0" borderId="0" applyNumberFormat="0" applyFill="0" applyBorder="0" applyProtection="0">
      <alignment horizontal="center"/>
    </xf>
    <xf numFmtId="15" fontId="178" fillId="0" borderId="0" applyFill="0" applyBorder="0" applyProtection="0">
      <alignment horizontal="center"/>
    </xf>
    <xf numFmtId="363" fontId="103" fillId="0" borderId="0"/>
    <xf numFmtId="363" fontId="103" fillId="0" borderId="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45" fillId="0" borderId="188" applyNumberFormat="0"/>
    <xf numFmtId="14" fontId="159" fillId="0" borderId="0" applyFont="0" applyFill="0" applyBorder="0" applyProtection="0"/>
    <xf numFmtId="16" fontId="159" fillId="0" borderId="0" applyFont="0" applyFill="0" applyBorder="0" applyProtection="0"/>
    <xf numFmtId="3" fontId="208" fillId="0" borderId="138">
      <alignment vertical="center"/>
    </xf>
    <xf numFmtId="364" fontId="342"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17"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3" fillId="0" borderId="0" applyNumberFormat="0" applyFont="0" applyBorder="0" applyAlignment="0"/>
    <xf numFmtId="0" fontId="344" fillId="0" borderId="0"/>
    <xf numFmtId="0" fontId="6" fillId="0" borderId="0" applyNumberFormat="0" applyFill="0" applyBorder="0" applyAlignment="0" applyProtection="0">
      <alignment vertical="top"/>
      <protection locked="0"/>
    </xf>
    <xf numFmtId="214" fontId="344" fillId="0" borderId="0" applyFont="0" applyFill="0" applyBorder="0" applyAlignment="0" applyProtection="0"/>
    <xf numFmtId="215" fontId="344" fillId="0" borderId="0" applyFont="0" applyFill="0" applyBorder="0" applyAlignment="0" applyProtection="0"/>
    <xf numFmtId="213" fontId="344" fillId="0" borderId="0" applyFont="0" applyFill="0" applyBorder="0" applyAlignment="0" applyProtection="0"/>
    <xf numFmtId="216" fontId="34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201" fontId="9" fillId="0" borderId="0" applyFont="0" applyFill="0" applyBorder="0" applyAlignment="0" applyProtection="0"/>
    <xf numFmtId="200" fontId="9" fillId="0" borderId="0" applyFont="0" applyFill="0" applyBorder="0" applyAlignment="0" applyProtection="0"/>
    <xf numFmtId="0" fontId="345"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6" fillId="69" borderId="194" applyNumberFormat="0" applyFill="0" applyBorder="0" applyAlignment="0" applyProtection="0">
      <alignment horizontal="left"/>
    </xf>
    <xf numFmtId="0" fontId="1" fillId="0" borderId="0"/>
    <xf numFmtId="0" fontId="173" fillId="0" borderId="199"/>
    <xf numFmtId="250" fontId="175"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0" fillId="88" borderId="195" applyNumberFormat="0" applyFont="0" applyAlignment="0"/>
    <xf numFmtId="3" fontId="180" fillId="88" borderId="195" applyNumberFormat="0" applyFont="0" applyAlignment="0"/>
    <xf numFmtId="3" fontId="180" fillId="88" borderId="195" applyNumberFormat="0" applyFont="0" applyAlignment="0"/>
    <xf numFmtId="3" fontId="180" fillId="88" borderId="195" applyNumberFormat="0" applyFont="0" applyAlignment="0"/>
    <xf numFmtId="3" fontId="180" fillId="88" borderId="195" applyNumberFormat="0" applyFont="0" applyAlignment="0"/>
    <xf numFmtId="253"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253" fontId="178" fillId="107" borderId="195" applyNumberFormat="0" applyFill="0" applyBorder="0" applyAlignment="0" applyProtection="0"/>
    <xf numFmtId="0"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0" fontId="178" fillId="107" borderId="195" applyNumberFormat="0" applyFill="0" applyBorder="0" applyAlignment="0" applyProtection="0"/>
    <xf numFmtId="0" fontId="182" fillId="108" borderId="201" applyNumberFormat="0" applyAlignment="0" applyProtection="0"/>
    <xf numFmtId="0" fontId="182" fillId="108" borderId="201" applyNumberFormat="0" applyAlignment="0" applyProtection="0"/>
    <xf numFmtId="258" fontId="103" fillId="0" borderId="201" applyNumberFormat="0" applyFont="0" applyFill="0" applyAlignment="0">
      <alignment vertical="center"/>
    </xf>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258" fontId="103" fillId="0" borderId="201" applyNumberFormat="0" applyFont="0" applyFill="0" applyAlignment="0">
      <alignment vertical="center"/>
    </xf>
    <xf numFmtId="0" fontId="103" fillId="0" borderId="201" applyNumberFormat="0" applyFont="0" applyFill="0"/>
    <xf numFmtId="258" fontId="103" fillId="0" borderId="201" applyNumberFormat="0" applyFont="0" applyFill="0" applyAlignment="0">
      <alignment vertical="center"/>
    </xf>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200" fillId="0" borderId="190" applyNumberFormat="0" applyFont="0" applyFill="0" applyAlignment="0" applyProtection="0"/>
    <xf numFmtId="0" fontId="148" fillId="0" borderId="194" applyNumberFormat="0" applyFont="0" applyFill="0" applyAlignment="0" applyProtection="0"/>
    <xf numFmtId="0" fontId="148" fillId="0" borderId="194" applyNumberFormat="0" applyFont="0" applyFill="0" applyAlignment="0" applyProtection="0"/>
    <xf numFmtId="0" fontId="148" fillId="0" borderId="194" applyNumberFormat="0" applyFont="0" applyFill="0" applyAlignment="0" applyProtection="0"/>
    <xf numFmtId="0" fontId="148" fillId="0" borderId="199" applyNumberFormat="0" applyFont="0" applyFill="0" applyAlignment="0" applyProtection="0"/>
    <xf numFmtId="0" fontId="148" fillId="0" borderId="199"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3" fontId="45" fillId="41" borderId="194">
      <protection hidden="1"/>
    </xf>
    <xf numFmtId="0" fontId="203" fillId="0" borderId="194" applyBorder="0"/>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vertical="center"/>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207" fontId="208"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0" fontId="219" fillId="0" borderId="202" applyNumberFormat="0" applyFill="0" applyBorder="0" applyAlignment="0" applyProtection="0">
      <alignment horizontal="center"/>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19" fillId="0" borderId="202" applyNumberFormat="0" applyFill="0" applyBorder="0" applyAlignment="0" applyProtection="0">
      <alignment horizontal="center"/>
      <protection locked="0"/>
    </xf>
    <xf numFmtId="0" fontId="219" fillId="0" borderId="202" applyNumberFormat="0" applyFill="0" applyBorder="0" applyAlignment="0" applyProtection="0">
      <alignment horizontal="center"/>
      <protection locked="0"/>
    </xf>
    <xf numFmtId="0" fontId="219" fillId="0" borderId="202" applyNumberFormat="0" applyFill="0" applyBorder="0" applyAlignment="0" applyProtection="0">
      <alignment horizontal="center"/>
      <protection locked="0"/>
    </xf>
    <xf numFmtId="0" fontId="219" fillId="0" borderId="202" applyNumberFormat="0" applyFill="0" applyBorder="0" applyAlignment="0" applyProtection="0">
      <alignment horizontal="center"/>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 fillId="0" borderId="0" applyFont="0" applyFill="0" applyBorder="0" applyAlignment="0" applyProtection="0"/>
    <xf numFmtId="168" fontId="2" fillId="0" borderId="0" applyFont="0" applyFill="0" applyBorder="0" applyAlignment="0" applyProtection="0"/>
    <xf numFmtId="273" fontId="161" fillId="0" borderId="0" applyFont="0" applyFill="0" applyBorder="0" applyAlignment="0" applyProtection="0">
      <alignment horizontal="righ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0" fontId="231" fillId="120" borderId="195" applyNumberFormat="0" applyBorder="0" applyAlignment="0">
      <alignment horizontal="center"/>
      <protection locked="0"/>
    </xf>
    <xf numFmtId="0" fontId="231" fillId="120" borderId="195" applyNumberFormat="0" applyBorder="0" applyAlignment="0">
      <alignment horizontal="center"/>
      <protection locked="0"/>
    </xf>
    <xf numFmtId="3" fontId="232" fillId="121" borderId="202" applyNumberFormat="0" applyBorder="0" applyAlignment="0" applyProtection="0">
      <protection hidden="1"/>
    </xf>
    <xf numFmtId="287"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3" borderId="197" applyAlignment="0" applyProtection="0"/>
    <xf numFmtId="0" fontId="45" fillId="113" borderId="197" applyAlignment="0" applyProtection="0"/>
    <xf numFmtId="0" fontId="45" fillId="113"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2" fontId="232" fillId="129" borderId="200" applyNumberFormat="0" applyBorder="0" applyAlignment="0" applyProtection="0">
      <alignment horizontal="center"/>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23" fontId="159" fillId="0" borderId="200" applyBorder="0"/>
    <xf numFmtId="259" fontId="227" fillId="96" borderId="200" applyBorder="0"/>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2" fontId="232" fillId="107" borderId="195" applyNumberFormat="0" applyBorder="0" applyAlignment="0">
      <protection locked="0"/>
    </xf>
    <xf numFmtId="3" fontId="208" fillId="0" borderId="138">
      <alignment vertical="center"/>
    </xf>
    <xf numFmtId="37" fontId="200" fillId="0" borderId="0" applyNumberFormat="0" applyFill="0" applyAlignment="0"/>
    <xf numFmtId="0" fontId="282" fillId="104" borderId="196">
      <alignment horizontal="center" vertical="top" wrapText="1"/>
    </xf>
    <xf numFmtId="0" fontId="282" fillId="104" borderId="196">
      <alignment horizontal="center" vertical="top" wrapText="1"/>
    </xf>
    <xf numFmtId="0" fontId="282" fillId="104" borderId="196">
      <alignment horizontal="center" vertical="top" wrapText="1"/>
    </xf>
    <xf numFmtId="0" fontId="282" fillId="104"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82" fillId="132" borderId="196">
      <alignment horizontal="center" vertical="top"/>
    </xf>
    <xf numFmtId="0" fontId="282" fillId="132"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3" fillId="70" borderId="202"/>
    <xf numFmtId="0" fontId="283"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2" fillId="132" borderId="196">
      <alignment horizontal="center" vertical="top" wrapText="1"/>
    </xf>
    <xf numFmtId="0" fontId="282" fillId="132" borderId="196">
      <alignment horizontal="center" vertical="top" wrapText="1"/>
    </xf>
    <xf numFmtId="0" fontId="282" fillId="132" borderId="196">
      <alignment horizontal="center" vertical="top" wrapText="1"/>
    </xf>
    <xf numFmtId="0" fontId="282" fillId="132"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2" fillId="132" borderId="197">
      <alignment horizontal="center" vertical="center"/>
    </xf>
    <xf numFmtId="0" fontId="282" fillId="132" borderId="197">
      <alignment horizontal="center" vertical="center"/>
    </xf>
    <xf numFmtId="0" fontId="282" fillId="132" borderId="196">
      <alignment horizontal="center" vertical="center"/>
    </xf>
    <xf numFmtId="0" fontId="282" fillId="132" borderId="196">
      <alignment horizontal="center" vertical="center"/>
    </xf>
    <xf numFmtId="0" fontId="282" fillId="132" borderId="196">
      <alignment horizontal="center" vertical="center"/>
    </xf>
    <xf numFmtId="0" fontId="282" fillId="132" borderId="196">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82" fillId="104" borderId="197">
      <alignment horizontal="center" vertical="center"/>
    </xf>
    <xf numFmtId="0" fontId="282" fillId="104" borderId="197">
      <alignment horizontal="center" vertical="center"/>
    </xf>
    <xf numFmtId="0" fontId="282" fillId="104" borderId="196">
      <alignment horizontal="center" vertical="center"/>
    </xf>
    <xf numFmtId="0" fontId="282" fillId="104" borderId="196">
      <alignment horizontal="center" vertical="center"/>
    </xf>
    <xf numFmtId="0" fontId="282" fillId="104" borderId="196">
      <alignment horizontal="center" vertical="center"/>
    </xf>
    <xf numFmtId="0" fontId="282" fillId="104"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5"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80" fontId="232" fillId="134" borderId="200" applyNumberFormat="0" applyBorder="0" applyAlignment="0" applyProtection="0">
      <alignment horizontal="center"/>
      <protection hidden="1"/>
    </xf>
    <xf numFmtId="3" fontId="286" fillId="57" borderId="195" applyNumberFormat="0" applyBorder="0" applyAlignment="0" applyProtection="0">
      <protection hidden="1"/>
    </xf>
    <xf numFmtId="3" fontId="287" fillId="135" borderId="202" applyNumberFormat="0" applyBorder="0" applyAlignment="0" applyProtection="0">
      <protection hidden="1"/>
    </xf>
    <xf numFmtId="0" fontId="19" fillId="131" borderId="200" applyNumberFormat="0" applyFont="0" applyBorder="0" applyAlignment="0" applyProtection="0">
      <alignment horizontal="center"/>
    </xf>
    <xf numFmtId="0" fontId="19" fillId="131"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59"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2" borderId="194" applyNumberFormat="0" applyBorder="0" applyAlignment="0"/>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0" fontId="296" fillId="45" borderId="195"/>
    <xf numFmtId="0" fontId="2" fillId="0" borderId="204">
      <alignment vertical="center"/>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2" fillId="0" borderId="200" applyNumberFormat="0" applyFill="0" applyBorder="0" applyAlignment="0" applyProtection="0">
      <alignment horizontal="center"/>
      <protection locked="0"/>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49" fontId="2" fillId="144" borderId="195" applyFont="0"/>
    <xf numFmtId="49" fontId="2" fillId="144"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49" fontId="2" fillId="93" borderId="195" applyFont="0"/>
    <xf numFmtId="49" fontId="2" fillId="93" borderId="195" applyFont="0"/>
    <xf numFmtId="0" fontId="319" fillId="0" borderId="197" applyNumberFormat="0" applyProtection="0">
      <alignment horizontal="left" vertical="top"/>
    </xf>
    <xf numFmtId="0" fontId="319" fillId="0" borderId="197" applyNumberFormat="0" applyProtection="0">
      <alignment horizontal="left" vertical="top"/>
    </xf>
    <xf numFmtId="0" fontId="319" fillId="0" borderId="197" applyNumberFormat="0" applyProtection="0">
      <alignment horizontal="left" vertical="top"/>
    </xf>
    <xf numFmtId="0" fontId="319" fillId="0" borderId="197" applyNumberFormat="0" applyProtection="0">
      <alignment horizontal="right" vertical="top"/>
    </xf>
    <xf numFmtId="0" fontId="319" fillId="0" borderId="197" applyNumberFormat="0" applyProtection="0">
      <alignment horizontal="right" vertical="top"/>
    </xf>
    <xf numFmtId="0" fontId="319" fillId="0" borderId="197" applyNumberFormat="0" applyProtection="0">
      <alignment horizontal="right" vertical="top"/>
    </xf>
    <xf numFmtId="0" fontId="319" fillId="0" borderId="197" applyNumberFormat="0" applyProtection="0">
      <alignment horizontal="right" vertical="top"/>
    </xf>
    <xf numFmtId="0" fontId="319" fillId="0" borderId="197" applyNumberFormat="0" applyProtection="0">
      <alignment horizontal="right" vertical="top"/>
    </xf>
    <xf numFmtId="0" fontId="316" fillId="0" borderId="197" applyNumberFormat="0" applyFill="0" applyAlignment="0" applyProtection="0"/>
    <xf numFmtId="0" fontId="316" fillId="0" borderId="197" applyNumberFormat="0" applyFill="0" applyAlignment="0" applyProtection="0"/>
    <xf numFmtId="0" fontId="316" fillId="0" borderId="197" applyNumberFormat="0" applyFill="0" applyAlignment="0" applyProtection="0"/>
    <xf numFmtId="0" fontId="316" fillId="0" borderId="197" applyNumberFormat="0" applyFill="0" applyAlignment="0" applyProtection="0"/>
    <xf numFmtId="0" fontId="316" fillId="0" borderId="197" applyNumberFormat="0" applyFill="0" applyAlignment="0" applyProtection="0"/>
    <xf numFmtId="0" fontId="315" fillId="0" borderId="193" applyNumberFormat="0" applyFont="0" applyFill="0" applyAlignment="0" applyProtection="0">
      <alignment horizontal="left" vertical="top"/>
    </xf>
    <xf numFmtId="0" fontId="315" fillId="0" borderId="193" applyNumberFormat="0" applyFont="0" applyFill="0" applyAlignment="0" applyProtection="0">
      <alignment horizontal="left" vertical="top"/>
    </xf>
    <xf numFmtId="0" fontId="315" fillId="0" borderId="193" applyNumberFormat="0" applyFont="0" applyFill="0" applyAlignment="0" applyProtection="0">
      <alignment horizontal="left" vertical="top"/>
    </xf>
    <xf numFmtId="0" fontId="315" fillId="0" borderId="193" applyNumberFormat="0" applyFont="0" applyFill="0" applyAlignment="0" applyProtection="0">
      <alignment horizontal="left" vertical="top"/>
    </xf>
    <xf numFmtId="0" fontId="315"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4" fillId="0" borderId="194" applyFill="0" applyBorder="0" applyProtection="0">
      <alignment horizontal="left" vertical="top"/>
    </xf>
    <xf numFmtId="0" fontId="184" fillId="131" borderId="206" applyNumberFormat="0" applyFont="0">
      <alignment horizontal="center" vertical="center"/>
    </xf>
    <xf numFmtId="356" fontId="45" fillId="68" borderId="202" applyNumberFormat="0" applyBorder="0" applyAlignment="0">
      <alignment horizontal="right"/>
    </xf>
    <xf numFmtId="0" fontId="330" fillId="0" borderId="192"/>
    <xf numFmtId="0" fontId="330" fillId="0" borderId="192"/>
    <xf numFmtId="0" fontId="330" fillId="0" borderId="192"/>
    <xf numFmtId="0" fontId="330" fillId="0" borderId="192"/>
    <xf numFmtId="0" fontId="330"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71" fillId="0" borderId="207" applyProtection="0">
      <alignment horizontal="center"/>
    </xf>
    <xf numFmtId="0" fontId="271" fillId="0" borderId="207" applyProtection="0">
      <alignment horizontal="center"/>
    </xf>
    <xf numFmtId="0" fontId="271" fillId="0" borderId="207" applyProtection="0">
      <alignment horizontal="center"/>
    </xf>
    <xf numFmtId="0" fontId="271" fillId="0" borderId="207" applyProtection="0">
      <alignment horizontal="center"/>
    </xf>
    <xf numFmtId="0" fontId="271" fillId="0" borderId="207" applyProtection="0">
      <alignment horizontal="center"/>
    </xf>
    <xf numFmtId="0" fontId="332" fillId="0" borderId="202" applyNumberFormat="0" applyFill="0" applyBorder="0" applyAlignment="0" applyProtection="0">
      <alignment horizontal="center"/>
      <protection locked="0"/>
    </xf>
    <xf numFmtId="37" fontId="159" fillId="150" borderId="195" applyNumberFormat="0" applyAlignment="0" applyProtection="0"/>
    <xf numFmtId="37" fontId="159" fillId="150" borderId="195" applyNumberFormat="0" applyAlignment="0" applyProtection="0"/>
    <xf numFmtId="37" fontId="159" fillId="150" borderId="195" applyNumberFormat="0" applyAlignment="0" applyProtection="0"/>
    <xf numFmtId="37" fontId="159" fillId="150" borderId="195" applyNumberFormat="0" applyAlignment="0" applyProtection="0"/>
    <xf numFmtId="37" fontId="159" fillId="150"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2" fillId="69" borderId="195" applyBorder="0" applyAlignment="0"/>
    <xf numFmtId="173" fontId="338" fillId="69" borderId="194">
      <alignment horizontal="center"/>
    </xf>
    <xf numFmtId="0" fontId="345" fillId="0" borderId="0" applyNumberFormat="0" applyFill="0" applyBorder="0" applyAlignment="0" applyProtection="0"/>
    <xf numFmtId="0" fontId="1" fillId="0" borderId="0"/>
    <xf numFmtId="0" fontId="1" fillId="0" borderId="0"/>
  </cellStyleXfs>
  <cellXfs count="847">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8" xfId="0" applyFont="1" applyBorder="1" applyAlignment="1">
      <alignment vertical="center"/>
    </xf>
    <xf numFmtId="0" fontId="85" fillId="0" borderId="0" xfId="0" applyFont="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72"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8"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8"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8"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8" fontId="2" fillId="35"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74" fontId="84" fillId="0" borderId="60" xfId="0" applyNumberFormat="1" applyFont="1" applyBorder="1" applyAlignment="1">
      <alignment horizontal="center"/>
    </xf>
    <xf numFmtId="174" fontId="85" fillId="0" borderId="0" xfId="0" applyNumberFormat="1" applyFont="1" applyAlignment="1">
      <alignment horizontal="center"/>
    </xf>
    <xf numFmtId="174" fontId="84" fillId="0" borderId="58" xfId="0" applyNumberFormat="1" applyFont="1" applyBorder="1" applyAlignment="1">
      <alignment horizontal="center"/>
    </xf>
    <xf numFmtId="174" fontId="84" fillId="0" borderId="61" xfId="0" applyNumberFormat="1" applyFont="1" applyBorder="1" applyAlignment="1">
      <alignment horizontal="center"/>
    </xf>
    <xf numFmtId="174" fontId="84" fillId="0" borderId="62" xfId="0" applyNumberFormat="1" applyFont="1" applyBorder="1" applyAlignment="1">
      <alignment horizontal="center"/>
    </xf>
    <xf numFmtId="0" fontId="84" fillId="0" borderId="18" xfId="0" applyFont="1" applyBorder="1" applyAlignment="1">
      <alignment vertical="center"/>
    </xf>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72" fontId="2" fillId="3" borderId="18" xfId="1" applyNumberFormat="1" applyFont="1" applyFill="1" applyBorder="1" applyAlignment="1" applyProtection="1">
      <alignment horizontal="center" vertical="center" wrapText="1"/>
      <protection locked="0"/>
    </xf>
    <xf numFmtId="172" fontId="2" fillId="3" borderId="3" xfId="1" applyNumberFormat="1" applyFont="1" applyFill="1" applyBorder="1" applyAlignment="1" applyProtection="1">
      <alignment horizontal="center" vertical="center" wrapText="1"/>
      <protection locked="0"/>
    </xf>
    <xf numFmtId="172"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0" fontId="45" fillId="3" borderId="23" xfId="16" applyFont="1" applyFill="1" applyBorder="1" applyProtection="1">
      <protection locked="0"/>
    </xf>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0"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1"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0" fontId="45" fillId="0" borderId="0" xfId="11" applyFont="1" applyAlignment="1">
      <alignment horizontal="center"/>
    </xf>
    <xf numFmtId="172"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2" fillId="0" borderId="0" xfId="11" applyFont="1"/>
    <xf numFmtId="0" fontId="93"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5" fillId="0" borderId="0" xfId="0" applyFont="1"/>
    <xf numFmtId="0" fontId="3" fillId="0" borderId="63" xfId="0"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0" fontId="86" fillId="0" borderId="0" xfId="0" applyFont="1" applyAlignment="1">
      <alignment horizontal="center" wrapText="1"/>
    </xf>
    <xf numFmtId="0" fontId="84" fillId="0" borderId="68" xfId="0" applyFont="1" applyBorder="1" applyAlignment="1">
      <alignment vertical="center" wrapText="1"/>
    </xf>
    <xf numFmtId="198"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0" fontId="94" fillId="0" borderId="0" xfId="0" applyFont="1" applyAlignment="1">
      <alignment wrapText="1"/>
    </xf>
    <xf numFmtId="0" fontId="2" fillId="0" borderId="0" xfId="0" applyFont="1" applyAlignment="1">
      <alignment wrapText="1"/>
    </xf>
    <xf numFmtId="0" fontId="97" fillId="3" borderId="78" xfId="0" applyFont="1" applyFill="1" applyBorder="1" applyAlignment="1">
      <alignment horizontal="left"/>
    </xf>
    <xf numFmtId="0" fontId="97"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76" fontId="9" fillId="36" borderId="55" xfId="20" applyBorder="1"/>
    <xf numFmtId="0" fontId="3" fillId="0" borderId="87" xfId="0" applyFont="1" applyBorder="1" applyAlignment="1">
      <alignment horizontal="center" vertical="center"/>
    </xf>
    <xf numFmtId="0" fontId="3" fillId="0" borderId="88" xfId="0" applyFont="1" applyBorder="1" applyAlignment="1">
      <alignment vertical="center"/>
    </xf>
    <xf numFmtId="176" fontId="9" fillId="36" borderId="24" xfId="20" applyBorder="1"/>
    <xf numFmtId="176" fontId="9" fillId="36" borderId="89" xfId="20" applyBorder="1"/>
    <xf numFmtId="176" fontId="9" fillId="36" borderId="25" xfId="20" applyBorder="1"/>
    <xf numFmtId="0" fontId="3" fillId="0" borderId="92" xfId="0" applyFont="1" applyBorder="1" applyAlignment="1">
      <alignment horizontal="center" vertical="center"/>
    </xf>
    <xf numFmtId="0" fontId="3" fillId="0" borderId="93" xfId="0" applyFont="1" applyBorder="1" applyAlignment="1">
      <alignment vertical="center"/>
    </xf>
    <xf numFmtId="176"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98"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98" fillId="0" borderId="0" xfId="0" applyFont="1" applyAlignment="1">
      <alignment horizontal="left" vertical="center"/>
    </xf>
    <xf numFmtId="49" fontId="99" fillId="0" borderId="21" xfId="5" applyNumberFormat="1" applyFont="1" applyBorder="1" applyAlignment="1" applyProtection="1">
      <alignment horizontal="left" vertical="center"/>
      <protection locked="0"/>
    </xf>
    <xf numFmtId="0" fontId="100"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98" fillId="0" borderId="99" xfId="0" applyFont="1" applyBorder="1" applyAlignment="1">
      <alignment horizontal="left" vertical="center" wrapText="1"/>
    </xf>
    <xf numFmtId="10" fontId="94" fillId="0" borderId="99" xfId="20950" applyNumberFormat="1" applyFont="1" applyFill="1" applyBorder="1" applyAlignment="1">
      <alignment horizontal="left" vertical="center" wrapText="1"/>
    </xf>
    <xf numFmtId="10" fontId="3"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left" vertical="center" wrapText="1"/>
    </xf>
    <xf numFmtId="10" fontId="98" fillId="0" borderId="99" xfId="20950" applyNumberFormat="1" applyFont="1" applyFill="1" applyBorder="1" applyAlignment="1">
      <alignment horizontal="left" vertical="center" wrapText="1"/>
    </xf>
    <xf numFmtId="10" fontId="4" fillId="35" borderId="99" xfId="20950" applyNumberFormat="1" applyFont="1" applyFill="1" applyBorder="1" applyAlignment="1">
      <alignment horizontal="left" vertical="center" wrapText="1"/>
    </xf>
    <xf numFmtId="10" fontId="100"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Border="1" applyAlignment="1">
      <alignment horizontal="left"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76" fontId="2" fillId="36" borderId="0" xfId="20" applyFont="1"/>
    <xf numFmtId="176" fontId="2" fillId="36" borderId="96"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172" fontId="3" fillId="0" borderId="99" xfId="7" applyNumberFormat="1" applyFont="1" applyBorder="1"/>
    <xf numFmtId="172" fontId="3" fillId="0" borderId="81" xfId="7" applyNumberFormat="1" applyFont="1" applyBorder="1"/>
    <xf numFmtId="0" fontId="97" fillId="0" borderId="99" xfId="0" applyFont="1" applyBorder="1" applyAlignment="1">
      <alignment horizontal="left" wrapText="1" indent="2"/>
    </xf>
    <xf numFmtId="172" fontId="3" fillId="0" borderId="99" xfId="7" applyNumberFormat="1" applyFont="1" applyBorder="1" applyAlignment="1">
      <alignment vertical="center"/>
    </xf>
    <xf numFmtId="0" fontId="4" fillId="0" borderId="18" xfId="0" applyFont="1" applyBorder="1"/>
    <xf numFmtId="0" fontId="4" fillId="0" borderId="99" xfId="0" applyFont="1" applyBorder="1" applyAlignment="1">
      <alignment wrapText="1"/>
    </xf>
    <xf numFmtId="172" fontId="4" fillId="0" borderId="81" xfId="7" applyNumberFormat="1" applyFont="1" applyBorder="1"/>
    <xf numFmtId="0" fontId="107" fillId="3" borderId="63" xfId="0" applyFont="1" applyFill="1" applyBorder="1" applyAlignment="1">
      <alignment horizontal="left"/>
    </xf>
    <xf numFmtId="0" fontId="107" fillId="3" borderId="0" xfId="0" applyFont="1" applyFill="1" applyAlignment="1">
      <alignment horizontal="center"/>
    </xf>
    <xf numFmtId="172" fontId="3" fillId="3" borderId="0" xfId="7" applyNumberFormat="1" applyFont="1" applyFill="1" applyBorder="1"/>
    <xf numFmtId="172" fontId="3" fillId="3" borderId="0" xfId="7" applyNumberFormat="1" applyFont="1" applyFill="1" applyBorder="1" applyAlignment="1">
      <alignment vertical="center"/>
    </xf>
    <xf numFmtId="172" fontId="3" fillId="3" borderId="96" xfId="7" applyNumberFormat="1" applyFont="1" applyFill="1" applyBorder="1"/>
    <xf numFmtId="172" fontId="3" fillId="0" borderId="99" xfId="7" applyNumberFormat="1" applyFont="1" applyFill="1" applyBorder="1"/>
    <xf numFmtId="172" fontId="3" fillId="0" borderId="99" xfId="7" applyNumberFormat="1" applyFont="1" applyFill="1" applyBorder="1" applyAlignment="1">
      <alignment vertical="center"/>
    </xf>
    <xf numFmtId="0" fontId="97" fillId="0" borderId="99"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6"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7" xfId="0" applyFont="1" applyBorder="1" applyAlignment="1">
      <alignment vertical="center" wrapText="1"/>
    </xf>
    <xf numFmtId="198" fontId="87" fillId="2" borderId="91" xfId="0" applyNumberFormat="1" applyFont="1" applyFill="1" applyBorder="1" applyAlignment="1" applyProtection="1">
      <alignment vertical="center"/>
      <protection locked="0"/>
    </xf>
    <xf numFmtId="0" fontId="108" fillId="0" borderId="0" xfId="11" applyFont="1"/>
    <xf numFmtId="0" fontId="110" fillId="0" borderId="0" xfId="11" applyFont="1"/>
    <xf numFmtId="0" fontId="109" fillId="0" borderId="0" xfId="0" applyFont="1"/>
    <xf numFmtId="0" fontId="111" fillId="0" borderId="68" xfId="0" applyFont="1" applyBorder="1" applyAlignment="1">
      <alignment horizontal="left" vertical="center" wrapText="1"/>
    </xf>
    <xf numFmtId="0" fontId="6" fillId="0" borderId="114" xfId="17" applyBorder="1" applyAlignment="1" applyProtection="1"/>
    <xf numFmtId="0" fontId="109" fillId="0" borderId="0" xfId="0" applyFont="1" applyAlignment="1">
      <alignment horizontal="left" vertical="top" wrapText="1"/>
    </xf>
    <xf numFmtId="198" fontId="2" fillId="3" borderId="81" xfId="2" applyNumberFormat="1" applyFont="1" applyFill="1" applyBorder="1" applyAlignment="1" applyProtection="1">
      <alignment vertical="top" wrapText="1"/>
      <protection locked="0"/>
    </xf>
    <xf numFmtId="0" fontId="0" fillId="0" borderId="114" xfId="0" applyBorder="1" applyAlignment="1">
      <alignment horizontal="center"/>
    </xf>
    <xf numFmtId="0" fontId="120" fillId="3" borderId="114" xfId="20954" applyFont="1" applyFill="1" applyBorder="1" applyAlignment="1">
      <alignment horizontal="left" vertical="center" wrapText="1"/>
    </xf>
    <xf numFmtId="0" fontId="121" fillId="0" borderId="114" xfId="20954" applyFont="1" applyBorder="1" applyAlignment="1">
      <alignment horizontal="left" vertical="center" wrapText="1" indent="1"/>
    </xf>
    <xf numFmtId="0" fontId="122" fillId="3" borderId="124" xfId="0" applyFont="1" applyFill="1" applyBorder="1" applyAlignment="1">
      <alignment horizontal="left" vertical="center" wrapText="1"/>
    </xf>
    <xf numFmtId="0" fontId="121" fillId="3" borderId="114" xfId="20954" applyFont="1" applyFill="1" applyBorder="1" applyAlignment="1">
      <alignment horizontal="left" vertical="center" wrapText="1" indent="1"/>
    </xf>
    <xf numFmtId="0" fontId="120" fillId="0" borderId="124" xfId="0" applyFont="1" applyBorder="1" applyAlignment="1">
      <alignment horizontal="left" vertical="center" wrapText="1"/>
    </xf>
    <xf numFmtId="0" fontId="122" fillId="0" borderId="124" xfId="0" applyFont="1" applyBorder="1" applyAlignment="1">
      <alignment horizontal="left" vertical="center" wrapText="1"/>
    </xf>
    <xf numFmtId="0" fontId="122" fillId="0" borderId="124" xfId="0" applyFont="1" applyBorder="1" applyAlignment="1">
      <alignment vertical="center" wrapText="1"/>
    </xf>
    <xf numFmtId="0" fontId="123" fillId="0" borderId="124" xfId="0" applyFont="1" applyBorder="1" applyAlignment="1">
      <alignment horizontal="left" vertical="center" wrapText="1" indent="1"/>
    </xf>
    <xf numFmtId="0" fontId="123" fillId="3" borderId="124" xfId="0" applyFont="1" applyFill="1" applyBorder="1" applyAlignment="1">
      <alignment horizontal="left" vertical="center" wrapText="1" indent="1"/>
    </xf>
    <xf numFmtId="0" fontId="122" fillId="3" borderId="125" xfId="0" applyFont="1" applyFill="1" applyBorder="1" applyAlignment="1">
      <alignment horizontal="left" vertical="center" wrapText="1"/>
    </xf>
    <xf numFmtId="0" fontId="123" fillId="0" borderId="114" xfId="20954" applyFont="1" applyBorder="1" applyAlignment="1">
      <alignment horizontal="left" vertical="center" wrapText="1" indent="1"/>
    </xf>
    <xf numFmtId="0" fontId="122" fillId="0" borderId="114" xfId="0" applyFont="1" applyBorder="1" applyAlignment="1">
      <alignment horizontal="left" vertical="center" wrapText="1"/>
    </xf>
    <xf numFmtId="0" fontId="124" fillId="0" borderId="114" xfId="20954" applyFont="1" applyBorder="1" applyAlignment="1">
      <alignment horizontal="center" vertical="center" wrapText="1"/>
    </xf>
    <xf numFmtId="0" fontId="122" fillId="3" borderId="126" xfId="0" applyFont="1" applyFill="1" applyBorder="1" applyAlignment="1">
      <alignment horizontal="left" vertical="center" wrapText="1"/>
    </xf>
    <xf numFmtId="0" fontId="0" fillId="0" borderId="127" xfId="0" applyBorder="1" applyAlignment="1">
      <alignment horizontal="center"/>
    </xf>
    <xf numFmtId="0" fontId="121" fillId="3" borderId="127" xfId="20954" applyFont="1" applyFill="1" applyBorder="1" applyAlignment="1">
      <alignment horizontal="left" vertical="center" wrapText="1" indent="1"/>
    </xf>
    <xf numFmtId="0" fontId="121" fillId="3" borderId="124" xfId="0" applyFont="1" applyFill="1" applyBorder="1" applyAlignment="1">
      <alignment horizontal="left" vertical="center" wrapText="1" indent="1"/>
    </xf>
    <xf numFmtId="0" fontId="121" fillId="0" borderId="127" xfId="20954" applyFont="1" applyBorder="1" applyAlignment="1">
      <alignment horizontal="left" vertical="center" wrapText="1" indent="1"/>
    </xf>
    <xf numFmtId="0" fontId="122" fillId="0" borderId="127" xfId="20954" applyFont="1" applyBorder="1" applyAlignment="1">
      <alignment horizontal="left" vertical="center" wrapText="1"/>
    </xf>
    <xf numFmtId="0" fontId="122" fillId="0" borderId="127" xfId="0" applyFont="1" applyBorder="1" applyAlignment="1">
      <alignment vertical="center" wrapText="1"/>
    </xf>
    <xf numFmtId="0" fontId="124" fillId="0" borderId="127" xfId="20954" applyFont="1" applyBorder="1" applyAlignment="1">
      <alignment horizontal="center" vertical="center" wrapText="1"/>
    </xf>
    <xf numFmtId="0" fontId="122" fillId="3" borderId="127" xfId="20954" applyFont="1" applyFill="1" applyBorder="1" applyAlignment="1">
      <alignment horizontal="left" vertical="center" wrapText="1"/>
    </xf>
    <xf numFmtId="0" fontId="122" fillId="0" borderId="127" xfId="0" applyFont="1" applyBorder="1" applyAlignment="1">
      <alignment horizontal="left" vertical="center" wrapText="1"/>
    </xf>
    <xf numFmtId="0" fontId="2" fillId="0" borderId="127" xfId="0" applyFont="1" applyBorder="1" applyAlignment="1">
      <alignment horizontal="center" vertical="center" wrapText="1"/>
    </xf>
    <xf numFmtId="0" fontId="0" fillId="0" borderId="127" xfId="0" applyBorder="1" applyAlignment="1">
      <alignment horizontal="center" vertical="center"/>
    </xf>
    <xf numFmtId="0" fontId="122" fillId="0" borderId="132" xfId="0" applyFont="1" applyBorder="1" applyAlignment="1">
      <alignment horizontal="justify" vertical="center" wrapText="1"/>
    </xf>
    <xf numFmtId="0" fontId="121" fillId="0" borderId="124" xfId="0" applyFont="1" applyBorder="1" applyAlignment="1">
      <alignment horizontal="left" vertical="center" wrapText="1" indent="1"/>
    </xf>
    <xf numFmtId="0" fontId="121" fillId="0" borderId="125" xfId="0" applyFont="1" applyBorder="1" applyAlignment="1">
      <alignment horizontal="left" vertical="center" wrapText="1" indent="1"/>
    </xf>
    <xf numFmtId="0" fontId="122" fillId="0" borderId="124" xfId="0" applyFont="1" applyBorder="1" applyAlignment="1">
      <alignment horizontal="justify" vertical="center" wrapText="1"/>
    </xf>
    <xf numFmtId="0" fontId="120" fillId="0" borderId="124" xfId="0" applyFont="1" applyBorder="1" applyAlignment="1">
      <alignment horizontal="justify" vertical="center" wrapText="1"/>
    </xf>
    <xf numFmtId="0" fontId="122" fillId="3" borderId="124" xfId="0" applyFont="1" applyFill="1" applyBorder="1" applyAlignment="1">
      <alignment horizontal="justify" vertical="center" wrapText="1"/>
    </xf>
    <xf numFmtId="0" fontId="122" fillId="0" borderId="125" xfId="0" applyFont="1" applyBorder="1" applyAlignment="1">
      <alignment horizontal="justify" vertical="center" wrapText="1"/>
    </xf>
    <xf numFmtId="0" fontId="122" fillId="0" borderId="126" xfId="0" applyFont="1" applyBorder="1" applyAlignment="1">
      <alignment horizontal="justify" vertical="center" wrapText="1"/>
    </xf>
    <xf numFmtId="0" fontId="120" fillId="0" borderId="124" xfId="0" applyFont="1" applyBorder="1" applyAlignment="1">
      <alignment vertical="center" wrapText="1"/>
    </xf>
    <xf numFmtId="0" fontId="121" fillId="0" borderId="124" xfId="0" applyFont="1" applyBorder="1" applyAlignment="1">
      <alignment horizontal="left" vertical="center" wrapText="1"/>
    </xf>
    <xf numFmtId="0" fontId="122" fillId="0" borderId="133" xfId="0" applyFont="1" applyBorder="1" applyAlignment="1">
      <alignment vertical="center" wrapText="1"/>
    </xf>
    <xf numFmtId="0" fontId="122" fillId="3" borderId="124" xfId="0" applyFont="1" applyFill="1" applyBorder="1" applyAlignment="1">
      <alignment vertical="center" wrapText="1"/>
    </xf>
    <xf numFmtId="0" fontId="2" fillId="0" borderId="130" xfId="0" applyFont="1" applyBorder="1" applyAlignment="1">
      <alignment horizontal="left" vertical="center" wrapText="1" indent="4"/>
    </xf>
    <xf numFmtId="0" fontId="45" fillId="0" borderId="130" xfId="0" applyFont="1" applyBorder="1" applyAlignment="1">
      <alignment vertical="center" wrapText="1"/>
    </xf>
    <xf numFmtId="0" fontId="2" fillId="0" borderId="127" xfId="0" applyFont="1" applyBorder="1" applyAlignment="1" applyProtection="1">
      <alignment horizontal="left" vertical="center" indent="11"/>
      <protection locked="0"/>
    </xf>
    <xf numFmtId="0" fontId="46" fillId="0" borderId="127" xfId="0" applyFont="1" applyBorder="1" applyAlignment="1" applyProtection="1">
      <alignment horizontal="left" vertical="center" indent="17"/>
      <protection locked="0"/>
    </xf>
    <xf numFmtId="0" fontId="2" fillId="0" borderId="130" xfId="0" applyFont="1" applyBorder="1" applyAlignment="1">
      <alignment horizontal="left" vertical="center" wrapText="1"/>
    </xf>
    <xf numFmtId="198" fontId="92" fillId="0" borderId="0" xfId="0" applyNumberFormat="1" applyFont="1" applyAlignment="1">
      <alignment horizontal="right"/>
    </xf>
    <xf numFmtId="0" fontId="121" fillId="3" borderId="125" xfId="0" applyFont="1" applyFill="1" applyBorder="1" applyAlignment="1">
      <alignment horizontal="left" vertical="center" wrapText="1" indent="1"/>
    </xf>
    <xf numFmtId="0" fontId="121" fillId="3" borderId="127" xfId="0" applyFont="1" applyFill="1" applyBorder="1" applyAlignment="1">
      <alignment horizontal="left" vertical="center" wrapText="1" indent="1"/>
    </xf>
    <xf numFmtId="174" fontId="84" fillId="0" borderId="127" xfId="0" applyNumberFormat="1" applyFont="1" applyBorder="1" applyAlignment="1">
      <alignment horizontal="center"/>
    </xf>
    <xf numFmtId="0" fontId="84" fillId="0" borderId="127" xfId="0" applyFont="1" applyBorder="1"/>
    <xf numFmtId="0" fontId="121" fillId="0" borderId="127" xfId="0" applyFont="1" applyBorder="1" applyAlignment="1">
      <alignment horizontal="left" vertical="center" wrapText="1" indent="1"/>
    </xf>
    <xf numFmtId="0" fontId="122" fillId="3" borderId="127" xfId="0" applyFont="1" applyFill="1" applyBorder="1" applyAlignment="1">
      <alignment horizontal="left" vertical="center" wrapText="1"/>
    </xf>
    <xf numFmtId="0" fontId="123" fillId="3" borderId="127" xfId="0" applyFont="1" applyFill="1" applyBorder="1" applyAlignment="1">
      <alignment horizontal="left" vertical="center" wrapText="1" indent="1"/>
    </xf>
    <xf numFmtId="0" fontId="125" fillId="0" borderId="127" xfId="0" applyFont="1" applyBorder="1" applyAlignment="1">
      <alignment horizontal="justify"/>
    </xf>
    <xf numFmtId="174" fontId="86" fillId="0" borderId="127" xfId="0" applyNumberFormat="1" applyFont="1" applyBorder="1" applyAlignment="1">
      <alignment horizontal="center"/>
    </xf>
    <xf numFmtId="174" fontId="86" fillId="0" borderId="56" xfId="0" applyNumberFormat="1" applyFont="1" applyBorder="1" applyAlignment="1">
      <alignment horizontal="center"/>
    </xf>
    <xf numFmtId="174" fontId="88" fillId="0" borderId="58" xfId="0" applyNumberFormat="1" applyFont="1" applyBorder="1" applyAlignment="1">
      <alignment horizontal="center"/>
    </xf>
    <xf numFmtId="174" fontId="46" fillId="0" borderId="58" xfId="0" applyNumberFormat="1" applyFont="1" applyBorder="1" applyAlignment="1">
      <alignment horizontal="center"/>
    </xf>
    <xf numFmtId="0" fontId="84" fillId="0" borderId="127" xfId="0" applyFont="1" applyBorder="1" applyAlignment="1">
      <alignment horizontal="center"/>
    </xf>
    <xf numFmtId="0" fontId="112" fillId="0" borderId="127" xfId="0" applyFont="1" applyBorder="1"/>
    <xf numFmtId="49" fontId="114" fillId="0" borderId="127" xfId="5" applyNumberFormat="1" applyFont="1" applyBorder="1" applyAlignment="1" applyProtection="1">
      <alignment horizontal="right" vertical="center"/>
      <protection locked="0"/>
    </xf>
    <xf numFmtId="0" fontId="113" fillId="3" borderId="127" xfId="13" applyFont="1" applyFill="1" applyBorder="1" applyAlignment="1" applyProtection="1">
      <alignment horizontal="left" vertical="center" wrapText="1"/>
      <protection locked="0"/>
    </xf>
    <xf numFmtId="49" fontId="113" fillId="3" borderId="127" xfId="5" applyNumberFormat="1" applyFont="1" applyFill="1" applyBorder="1" applyAlignment="1" applyProtection="1">
      <alignment horizontal="right" vertical="center"/>
      <protection locked="0"/>
    </xf>
    <xf numFmtId="0" fontId="113" fillId="0" borderId="127" xfId="13" applyFont="1" applyBorder="1" applyAlignment="1" applyProtection="1">
      <alignment horizontal="left" vertical="center" wrapText="1"/>
      <protection locked="0"/>
    </xf>
    <xf numFmtId="49" fontId="113" fillId="0" borderId="127" xfId="5" applyNumberFormat="1" applyFont="1" applyBorder="1" applyAlignment="1" applyProtection="1">
      <alignment horizontal="right" vertical="center"/>
      <protection locked="0"/>
    </xf>
    <xf numFmtId="0" fontId="115" fillId="0" borderId="127" xfId="13" applyFont="1" applyBorder="1" applyAlignment="1" applyProtection="1">
      <alignment horizontal="left" vertical="center" wrapText="1"/>
      <protection locked="0"/>
    </xf>
    <xf numFmtId="0" fontId="112" fillId="0" borderId="127" xfId="0" applyFont="1" applyBorder="1" applyAlignment="1">
      <alignment horizontal="center" vertical="center" wrapText="1"/>
    </xf>
    <xf numFmtId="14" fontId="109" fillId="0" borderId="0" xfId="0" applyNumberFormat="1" applyFont="1"/>
    <xf numFmtId="171" fontId="94" fillId="0" borderId="0" xfId="7" applyFont="1"/>
    <xf numFmtId="0" fontId="109" fillId="0" borderId="0" xfId="0" applyFont="1" applyAlignment="1">
      <alignment wrapText="1"/>
    </xf>
    <xf numFmtId="0" fontId="108" fillId="0" borderId="127" xfId="0" applyFont="1" applyBorder="1"/>
    <xf numFmtId="0" fontId="108" fillId="0" borderId="127" xfId="0" applyFont="1" applyBorder="1" applyAlignment="1">
      <alignment horizontal="left" indent="8"/>
    </xf>
    <xf numFmtId="0" fontId="108" fillId="0" borderId="127" xfId="0" applyFont="1" applyBorder="1" applyAlignment="1">
      <alignment wrapText="1"/>
    </xf>
    <xf numFmtId="0" fontId="112" fillId="0" borderId="0" xfId="0" applyFont="1"/>
    <xf numFmtId="0" fontId="111" fillId="0" borderId="127" xfId="0" applyFont="1" applyBorder="1"/>
    <xf numFmtId="49" fontId="114" fillId="0" borderId="127" xfId="5" applyNumberFormat="1" applyFont="1" applyBorder="1" applyAlignment="1" applyProtection="1">
      <alignment horizontal="right" vertical="center" wrapText="1"/>
      <protection locked="0"/>
    </xf>
    <xf numFmtId="49" fontId="113" fillId="3" borderId="127" xfId="5" applyNumberFormat="1" applyFont="1" applyFill="1" applyBorder="1" applyAlignment="1" applyProtection="1">
      <alignment horizontal="right" vertical="center" wrapText="1"/>
      <protection locked="0"/>
    </xf>
    <xf numFmtId="49" fontId="113" fillId="0" borderId="127" xfId="5" applyNumberFormat="1" applyFont="1" applyBorder="1" applyAlignment="1" applyProtection="1">
      <alignment horizontal="right" vertical="center" wrapText="1"/>
      <protection locked="0"/>
    </xf>
    <xf numFmtId="0" fontId="108" fillId="0" borderId="127" xfId="0" applyFont="1" applyBorder="1" applyAlignment="1">
      <alignment horizontal="center" vertical="center" wrapText="1"/>
    </xf>
    <xf numFmtId="0" fontId="108" fillId="0" borderId="131" xfId="0" applyFont="1" applyBorder="1" applyAlignment="1">
      <alignment horizontal="center" vertical="center" wrapText="1"/>
    </xf>
    <xf numFmtId="0" fontId="108" fillId="0" borderId="127" xfId="0" applyFont="1" applyBorder="1" applyAlignment="1">
      <alignment horizontal="center" vertical="center"/>
    </xf>
    <xf numFmtId="0" fontId="108" fillId="0" borderId="0" xfId="0" applyFont="1"/>
    <xf numFmtId="0" fontId="108" fillId="0" borderId="0" xfId="0" applyFont="1" applyAlignment="1">
      <alignment wrapText="1"/>
    </xf>
    <xf numFmtId="14" fontId="108" fillId="0" borderId="0" xfId="0" applyNumberFormat="1" applyFont="1"/>
    <xf numFmtId="0" fontId="109" fillId="0" borderId="0" xfId="0" applyFont="1" applyAlignment="1">
      <alignment horizontal="left"/>
    </xf>
    <xf numFmtId="0" fontId="108" fillId="0" borderId="127" xfId="0" applyFont="1" applyBorder="1" applyAlignment="1">
      <alignment horizontal="left" vertical="center" wrapText="1"/>
    </xf>
    <xf numFmtId="0" fontId="111" fillId="0" borderId="127" xfId="0" applyFont="1" applyBorder="1" applyAlignment="1">
      <alignment horizontal="left" wrapText="1" indent="1"/>
    </xf>
    <xf numFmtId="0" fontId="111" fillId="0" borderId="127" xfId="0" applyFont="1" applyBorder="1" applyAlignment="1">
      <alignment horizontal="left" vertical="center" indent="1"/>
    </xf>
    <xf numFmtId="0" fontId="109" fillId="0" borderId="127" xfId="0" applyFont="1" applyBorder="1"/>
    <xf numFmtId="0" fontId="108" fillId="0" borderId="127" xfId="0" applyFont="1" applyBorder="1" applyAlignment="1">
      <alignment horizontal="left" wrapText="1" indent="1"/>
    </xf>
    <xf numFmtId="0" fontId="108" fillId="0" borderId="127" xfId="0" applyFont="1" applyBorder="1" applyAlignment="1">
      <alignment horizontal="left" indent="1"/>
    </xf>
    <xf numFmtId="0" fontId="108" fillId="0" borderId="127" xfId="0" applyFont="1" applyBorder="1" applyAlignment="1">
      <alignment horizontal="left" wrapText="1" indent="4"/>
    </xf>
    <xf numFmtId="0" fontId="108" fillId="0" borderId="127" xfId="0" applyFont="1" applyBorder="1" applyAlignment="1">
      <alignment horizontal="left" indent="3"/>
    </xf>
    <xf numFmtId="0" fontId="111" fillId="0" borderId="127" xfId="0" applyFont="1" applyBorder="1" applyAlignment="1">
      <alignment horizontal="left" indent="1"/>
    </xf>
    <xf numFmtId="0" fontId="112" fillId="0" borderId="7" xfId="0" applyFont="1" applyBorder="1"/>
    <xf numFmtId="0" fontId="109" fillId="0" borderId="127" xfId="0" applyFont="1" applyBorder="1" applyAlignment="1">
      <alignment horizontal="left" wrapText="1" indent="2"/>
    </xf>
    <xf numFmtId="0" fontId="109" fillId="0" borderId="127" xfId="0" applyFont="1" applyBorder="1" applyAlignment="1">
      <alignment horizontal="left" wrapText="1"/>
    </xf>
    <xf numFmtId="0" fontId="108" fillId="0" borderId="127" xfId="0" applyFont="1" applyBorder="1" applyAlignment="1">
      <alignment horizontal="center"/>
    </xf>
    <xf numFmtId="0" fontId="108" fillId="0" borderId="0" xfId="0" applyFont="1" applyAlignment="1">
      <alignment horizontal="center" vertical="center"/>
    </xf>
    <xf numFmtId="0" fontId="108" fillId="0" borderId="7" xfId="0" applyFont="1" applyBorder="1" applyAlignment="1">
      <alignment horizontal="center" vertical="center" wrapText="1"/>
    </xf>
    <xf numFmtId="0" fontId="108" fillId="0" borderId="7" xfId="0" applyFont="1" applyBorder="1" applyAlignment="1">
      <alignment wrapText="1"/>
    </xf>
    <xf numFmtId="0" fontId="108" fillId="0" borderId="0" xfId="0" applyFont="1" applyAlignment="1">
      <alignment horizontal="center" vertical="center" wrapText="1"/>
    </xf>
    <xf numFmtId="0" fontId="108" fillId="0" borderId="106" xfId="0" applyFont="1" applyBorder="1" applyAlignment="1">
      <alignment horizontal="center" vertical="center" wrapText="1"/>
    </xf>
    <xf numFmtId="0" fontId="108" fillId="0" borderId="130" xfId="0" applyFont="1" applyBorder="1" applyAlignment="1">
      <alignment horizontal="center" vertical="center" wrapText="1"/>
    </xf>
    <xf numFmtId="0" fontId="108" fillId="0" borderId="107" xfId="0" applyFont="1" applyBorder="1" applyAlignment="1">
      <alignment horizontal="center" vertical="center" wrapText="1"/>
    </xf>
    <xf numFmtId="49" fontId="108" fillId="0" borderId="23" xfId="0" applyNumberFormat="1" applyFont="1" applyBorder="1" applyAlignment="1">
      <alignment horizontal="left" wrapText="1" indent="1"/>
    </xf>
    <xf numFmtId="0" fontId="108" fillId="0" borderId="21" xfId="0" applyFont="1" applyBorder="1" applyAlignment="1">
      <alignment horizontal="left" wrapText="1" indent="1"/>
    </xf>
    <xf numFmtId="49" fontId="108" fillId="0" borderId="81" xfId="0" applyNumberFormat="1" applyFont="1" applyBorder="1" applyAlignment="1">
      <alignment horizontal="left" wrapText="1" indent="1"/>
    </xf>
    <xf numFmtId="0" fontId="108" fillId="0" borderId="18" xfId="0" applyFont="1" applyBorder="1" applyAlignment="1">
      <alignment horizontal="left" wrapText="1" indent="1"/>
    </xf>
    <xf numFmtId="49" fontId="108" fillId="0" borderId="18" xfId="0" applyNumberFormat="1" applyFont="1" applyBorder="1" applyAlignment="1">
      <alignment horizontal="left" wrapText="1" indent="3"/>
    </xf>
    <xf numFmtId="49" fontId="108" fillId="0" borderId="81" xfId="0" applyNumberFormat="1" applyFont="1" applyBorder="1" applyAlignment="1">
      <alignment horizontal="left" wrapText="1" indent="3"/>
    </xf>
    <xf numFmtId="49" fontId="108" fillId="0" borderId="18" xfId="0" applyNumberFormat="1" applyFont="1" applyBorder="1" applyAlignment="1">
      <alignment horizontal="left" wrapText="1" indent="2"/>
    </xf>
    <xf numFmtId="49" fontId="108" fillId="0" borderId="81" xfId="0" applyNumberFormat="1" applyFont="1" applyBorder="1" applyAlignment="1">
      <alignment horizontal="left" wrapText="1" indent="2"/>
    </xf>
    <xf numFmtId="49" fontId="108" fillId="0" borderId="81" xfId="0" applyNumberFormat="1" applyFont="1" applyBorder="1" applyAlignment="1">
      <alignment horizontal="left" vertical="top" wrapText="1" indent="2"/>
    </xf>
    <xf numFmtId="49" fontId="108" fillId="0" borderId="81" xfId="0" applyNumberFormat="1" applyFont="1" applyBorder="1" applyAlignment="1">
      <alignment horizontal="left" indent="1"/>
    </xf>
    <xf numFmtId="0" fontId="108" fillId="0" borderId="18" xfId="0" applyFont="1" applyBorder="1" applyAlignment="1">
      <alignment horizontal="left" indent="1"/>
    </xf>
    <xf numFmtId="49" fontId="108" fillId="0" borderId="18" xfId="0" applyNumberFormat="1" applyFont="1" applyBorder="1" applyAlignment="1">
      <alignment horizontal="left" indent="1"/>
    </xf>
    <xf numFmtId="49" fontId="108" fillId="0" borderId="18" xfId="0" applyNumberFormat="1" applyFont="1" applyBorder="1" applyAlignment="1">
      <alignment horizontal="left" indent="3"/>
    </xf>
    <xf numFmtId="49" fontId="108" fillId="0" borderId="81" xfId="0" applyNumberFormat="1" applyFont="1" applyBorder="1" applyAlignment="1">
      <alignment horizontal="left" indent="3"/>
    </xf>
    <xf numFmtId="0" fontId="108" fillId="0" borderId="18" xfId="0" applyFont="1" applyBorder="1" applyAlignment="1">
      <alignment horizontal="left" indent="2"/>
    </xf>
    <xf numFmtId="0" fontId="108" fillId="0" borderId="81" xfId="0" applyFont="1" applyBorder="1" applyAlignment="1">
      <alignment horizontal="left" indent="2"/>
    </xf>
    <xf numFmtId="0" fontId="108" fillId="0" borderId="81" xfId="0" applyFont="1" applyBorder="1" applyAlignment="1">
      <alignment horizontal="left" indent="1"/>
    </xf>
    <xf numFmtId="0" fontId="111" fillId="0" borderId="64" xfId="0" applyFont="1" applyBorder="1"/>
    <xf numFmtId="0" fontId="108" fillId="0" borderId="75" xfId="0" applyFont="1" applyBorder="1" applyAlignment="1">
      <alignment horizontal="center" vertical="center" wrapText="1"/>
    </xf>
    <xf numFmtId="0" fontId="108" fillId="0" borderId="81" xfId="0" applyFont="1" applyBorder="1" applyAlignment="1">
      <alignment horizontal="center" vertical="center" wrapText="1"/>
    </xf>
    <xf numFmtId="0" fontId="108" fillId="0" borderId="0" xfId="0" applyFont="1" applyAlignment="1">
      <alignment horizontal="left"/>
    </xf>
    <xf numFmtId="0" fontId="111" fillId="0" borderId="127" xfId="0" applyFont="1" applyBorder="1" applyAlignment="1">
      <alignment horizontal="left" vertical="center" wrapText="1"/>
    </xf>
    <xf numFmtId="0" fontId="113" fillId="0" borderId="0" xfId="0" applyFont="1"/>
    <xf numFmtId="0" fontId="92" fillId="0" borderId="0" xfId="0" applyFont="1" applyAlignment="1">
      <alignment wrapText="1"/>
    </xf>
    <xf numFmtId="0" fontId="111" fillId="0" borderId="127" xfId="0" applyFont="1" applyBorder="1" applyAlignment="1">
      <alignment horizontal="center" vertical="center" wrapText="1"/>
    </xf>
    <xf numFmtId="0" fontId="113" fillId="0" borderId="0" xfId="0" applyFont="1" applyAlignment="1">
      <alignment horizontal="center" vertical="center"/>
    </xf>
    <xf numFmtId="0" fontId="129" fillId="0" borderId="0" xfId="0" applyFont="1"/>
    <xf numFmtId="0" fontId="108" fillId="0" borderId="122" xfId="0" applyFont="1" applyBorder="1" applyAlignment="1">
      <alignment horizontal="left" vertical="center" wrapText="1" indent="1" readingOrder="1"/>
    </xf>
    <xf numFmtId="0" fontId="129" fillId="0" borderId="127" xfId="0" applyFont="1" applyBorder="1" applyAlignment="1">
      <alignment horizontal="left" indent="3"/>
    </xf>
    <xf numFmtId="0" fontId="111" fillId="0" borderId="127" xfId="0" applyFont="1" applyBorder="1" applyAlignment="1">
      <alignment vertical="center" wrapText="1" readingOrder="1"/>
    </xf>
    <xf numFmtId="0" fontId="129" fillId="0" borderId="127" xfId="0" applyFont="1" applyBorder="1" applyAlignment="1">
      <alignment horizontal="left" indent="2"/>
    </xf>
    <xf numFmtId="0" fontId="108" fillId="0" borderId="123" xfId="0" applyFont="1" applyBorder="1" applyAlignment="1">
      <alignment vertical="center" wrapText="1" readingOrder="1"/>
    </xf>
    <xf numFmtId="0" fontId="129" fillId="0" borderId="131" xfId="0" applyFont="1" applyBorder="1" applyAlignment="1">
      <alignment horizontal="left" indent="2"/>
    </xf>
    <xf numFmtId="0" fontId="108" fillId="0" borderId="122" xfId="0" applyFont="1" applyBorder="1" applyAlignment="1">
      <alignment vertical="center" wrapText="1" readingOrder="1"/>
    </xf>
    <xf numFmtId="0" fontId="108" fillId="0" borderId="121" xfId="0" applyFont="1" applyBorder="1" applyAlignment="1">
      <alignment vertical="center" wrapText="1" readingOrder="1"/>
    </xf>
    <xf numFmtId="0" fontId="129" fillId="0" borderId="7" xfId="0" applyFont="1" applyBorder="1"/>
    <xf numFmtId="174" fontId="130" fillId="79" borderId="57" xfId="0" applyNumberFormat="1" applyFont="1" applyFill="1" applyBorder="1" applyAlignment="1">
      <alignment horizontal="center"/>
    </xf>
    <xf numFmtId="0" fontId="94" fillId="0" borderId="0" xfId="11" applyFont="1"/>
    <xf numFmtId="0" fontId="94" fillId="0" borderId="0" xfId="0" applyFont="1"/>
    <xf numFmtId="14" fontId="3" fillId="0" borderId="0" xfId="0" applyNumberFormat="1" applyFont="1"/>
    <xf numFmtId="0" fontId="131" fillId="0" borderId="0" xfId="11" applyFont="1"/>
    <xf numFmtId="0" fontId="132" fillId="0" borderId="0" xfId="0" applyFont="1"/>
    <xf numFmtId="0" fontId="133" fillId="80" borderId="16" xfId="0" applyFont="1" applyFill="1" applyBorder="1" applyAlignment="1">
      <alignment horizontal="center" vertical="center"/>
    </xf>
    <xf numFmtId="0" fontId="133" fillId="80" borderId="17" xfId="0" applyFont="1" applyFill="1" applyBorder="1" applyAlignment="1">
      <alignment horizontal="center" vertical="center"/>
    </xf>
    <xf numFmtId="0" fontId="133" fillId="81" borderId="127" xfId="0" applyFont="1" applyFill="1" applyBorder="1" applyAlignment="1">
      <alignment horizontal="left" vertical="center"/>
    </xf>
    <xf numFmtId="199" fontId="133" fillId="81" borderId="81" xfId="7" applyNumberFormat="1" applyFont="1" applyFill="1" applyBorder="1" applyAlignment="1">
      <alignment horizontal="left" vertical="center"/>
    </xf>
    <xf numFmtId="49" fontId="135" fillId="0" borderId="127" xfId="0" applyNumberFormat="1" applyFont="1" applyBorder="1" applyAlignment="1">
      <alignment horizontal="left" vertical="center"/>
    </xf>
    <xf numFmtId="199" fontId="135" fillId="0" borderId="81" xfId="7" applyNumberFormat="1" applyFont="1" applyFill="1" applyBorder="1" applyAlignment="1">
      <alignment horizontal="left" vertical="center"/>
    </xf>
    <xf numFmtId="0" fontId="135" fillId="0" borderId="127" xfId="0" applyFont="1" applyBorder="1" applyAlignment="1">
      <alignment horizontal="left" vertical="center"/>
    </xf>
    <xf numFmtId="0" fontId="133" fillId="0" borderId="127" xfId="0" applyFont="1" applyBorder="1" applyAlignment="1">
      <alignment horizontal="left" vertical="center"/>
    </xf>
    <xf numFmtId="10" fontId="94" fillId="0" borderId="81" xfId="0" applyNumberFormat="1" applyFont="1" applyBorder="1" applyAlignment="1">
      <alignment horizontal="right" vertical="center" wrapText="1"/>
    </xf>
    <xf numFmtId="0" fontId="137" fillId="82" borderId="22" xfId="0" applyFont="1" applyFill="1" applyBorder="1" applyAlignment="1">
      <alignment horizontal="left" vertical="center"/>
    </xf>
    <xf numFmtId="10" fontId="131" fillId="83" borderId="23" xfId="0" applyNumberFormat="1" applyFont="1" applyFill="1" applyBorder="1" applyAlignment="1">
      <alignment horizontal="right" vertical="center" wrapText="1"/>
    </xf>
    <xf numFmtId="0" fontId="138" fillId="0" borderId="0" xfId="0" applyFont="1" applyAlignment="1">
      <alignment vertical="top" wrapText="1"/>
    </xf>
    <xf numFmtId="0" fontId="140" fillId="0" borderId="0" xfId="0" applyFont="1" applyAlignment="1">
      <alignment vertical="top"/>
    </xf>
    <xf numFmtId="0" fontId="140" fillId="0" borderId="0" xfId="0" applyFont="1" applyAlignment="1">
      <alignment vertical="top" wrapText="1"/>
    </xf>
    <xf numFmtId="0" fontId="0" fillId="0" borderId="1" xfId="0" applyBorder="1"/>
    <xf numFmtId="0" fontId="3" fillId="84" borderId="127" xfId="0" applyFont="1" applyFill="1" applyBorder="1" applyAlignment="1">
      <alignment horizontal="center" vertical="center" wrapText="1"/>
    </xf>
    <xf numFmtId="0" fontId="4" fillId="83" borderId="127" xfId="0" applyFont="1" applyFill="1" applyBorder="1" applyAlignment="1">
      <alignment vertical="center" wrapText="1"/>
    </xf>
    <xf numFmtId="199" fontId="4" fillId="83" borderId="127" xfId="7" applyNumberFormat="1" applyFont="1" applyFill="1" applyBorder="1" applyAlignment="1">
      <alignment vertical="center"/>
    </xf>
    <xf numFmtId="199" fontId="4" fillId="83" borderId="81" xfId="7" applyNumberFormat="1" applyFont="1" applyFill="1" applyBorder="1" applyAlignment="1">
      <alignment vertical="center"/>
    </xf>
    <xf numFmtId="0" fontId="135" fillId="81" borderId="127" xfId="0" applyFont="1" applyFill="1" applyBorder="1" applyAlignment="1">
      <alignment horizontal="left" vertical="center" wrapText="1" indent="3"/>
    </xf>
    <xf numFmtId="199" fontId="4" fillId="35" borderId="127" xfId="7" applyNumberFormat="1" applyFont="1" applyFill="1" applyBorder="1" applyAlignment="1">
      <alignment vertical="center"/>
    </xf>
    <xf numFmtId="0" fontId="141" fillId="81" borderId="127" xfId="0" applyFont="1" applyFill="1" applyBorder="1" applyAlignment="1">
      <alignment horizontal="left" vertical="center" wrapText="1" indent="5"/>
    </xf>
    <xf numFmtId="0" fontId="142" fillId="80" borderId="127" xfId="0" applyFont="1" applyFill="1" applyBorder="1" applyAlignment="1">
      <alignment horizontal="left" vertical="center" wrapText="1" indent="1"/>
    </xf>
    <xf numFmtId="199" fontId="142" fillId="80" borderId="127" xfId="7" applyNumberFormat="1" applyFont="1" applyFill="1" applyBorder="1" applyAlignment="1">
      <alignment vertical="center"/>
    </xf>
    <xf numFmtId="199" fontId="142" fillId="82" borderId="81" xfId="7" applyNumberFormat="1" applyFont="1" applyFill="1" applyBorder="1" applyAlignment="1">
      <alignment vertical="center"/>
    </xf>
    <xf numFmtId="199" fontId="143" fillId="81" borderId="127" xfId="7" applyNumberFormat="1" applyFont="1" applyFill="1" applyBorder="1" applyAlignment="1">
      <alignment vertical="center"/>
    </xf>
    <xf numFmtId="199" fontId="143" fillId="82" borderId="81" xfId="7" applyNumberFormat="1" applyFont="1" applyFill="1" applyBorder="1" applyAlignment="1">
      <alignment vertical="center"/>
    </xf>
    <xf numFmtId="199" fontId="143" fillId="81" borderId="22" xfId="7" applyNumberFormat="1" applyFont="1" applyFill="1" applyBorder="1" applyAlignment="1">
      <alignment vertical="center"/>
    </xf>
    <xf numFmtId="199" fontId="143" fillId="82" borderId="23" xfId="7" applyNumberFormat="1" applyFont="1" applyFill="1" applyBorder="1" applyAlignment="1">
      <alignment vertical="center"/>
    </xf>
    <xf numFmtId="0" fontId="92" fillId="0" borderId="189" xfId="0" applyFont="1" applyBorder="1" applyAlignment="1">
      <alignment horizontal="center" vertical="center" wrapText="1"/>
    </xf>
    <xf numFmtId="0" fontId="346" fillId="0" borderId="0" xfId="0" applyFont="1"/>
    <xf numFmtId="0" fontId="92" fillId="0" borderId="0" xfId="0" applyFont="1"/>
    <xf numFmtId="0" fontId="347" fillId="0" borderId="0" xfId="0" applyFont="1"/>
    <xf numFmtId="14" fontId="92" fillId="0" borderId="0" xfId="0" applyNumberFormat="1" applyFont="1"/>
    <xf numFmtId="0" fontId="92" fillId="0" borderId="114" xfId="0" applyFont="1" applyBorder="1" applyAlignment="1">
      <alignment horizontal="center" vertical="center" wrapText="1"/>
    </xf>
    <xf numFmtId="0" fontId="348" fillId="0" borderId="114" xfId="0" applyFont="1" applyBorder="1" applyAlignment="1">
      <alignment horizontal="center" vertical="center"/>
    </xf>
    <xf numFmtId="0" fontId="347" fillId="0" borderId="114" xfId="0" applyFont="1" applyBorder="1" applyAlignment="1">
      <alignment horizontal="center"/>
    </xf>
    <xf numFmtId="0" fontId="118" fillId="3" borderId="114" xfId="20954" applyFont="1" applyFill="1" applyBorder="1" applyAlignment="1">
      <alignment horizontal="left" vertical="center" wrapText="1"/>
    </xf>
    <xf numFmtId="0" fontId="92" fillId="0" borderId="114" xfId="20954" applyFont="1" applyBorder="1" applyAlignment="1">
      <alignment horizontal="left" vertical="center" wrapText="1" indent="1"/>
    </xf>
    <xf numFmtId="0" fontId="349" fillId="3" borderId="124" xfId="0" applyFont="1" applyFill="1" applyBorder="1" applyAlignment="1">
      <alignment horizontal="left" vertical="center" wrapText="1"/>
    </xf>
    <xf numFmtId="0" fontId="92" fillId="3" borderId="114" xfId="20954" applyFont="1" applyFill="1" applyBorder="1" applyAlignment="1">
      <alignment horizontal="left" vertical="center" wrapText="1" indent="1"/>
    </xf>
    <xf numFmtId="0" fontId="118" fillId="0" borderId="124" xfId="0" applyFont="1" applyBorder="1" applyAlignment="1">
      <alignment horizontal="left" vertical="center" wrapText="1"/>
    </xf>
    <xf numFmtId="0" fontId="349" fillId="0" borderId="124" xfId="0" applyFont="1" applyBorder="1" applyAlignment="1">
      <alignment horizontal="left" vertical="center" wrapText="1"/>
    </xf>
    <xf numFmtId="0" fontId="349" fillId="0" borderId="124" xfId="0" applyFont="1" applyBorder="1" applyAlignment="1">
      <alignment vertical="center" wrapText="1"/>
    </xf>
    <xf numFmtId="0" fontId="350" fillId="0" borderId="124" xfId="0" applyFont="1" applyBorder="1" applyAlignment="1">
      <alignment horizontal="left" vertical="center" wrapText="1" indent="1"/>
    </xf>
    <xf numFmtId="0" fontId="350" fillId="3" borderId="124" xfId="0" applyFont="1" applyFill="1" applyBorder="1" applyAlignment="1">
      <alignment horizontal="left" vertical="center" wrapText="1" indent="1"/>
    </xf>
    <xf numFmtId="0" fontId="349" fillId="3" borderId="125" xfId="0" applyFont="1" applyFill="1" applyBorder="1" applyAlignment="1">
      <alignment horizontal="left" vertical="center" wrapText="1"/>
    </xf>
    <xf numFmtId="0" fontId="350" fillId="0" borderId="114" xfId="20954" applyFont="1" applyBorder="1" applyAlignment="1">
      <alignment horizontal="left" vertical="center" wrapText="1" indent="1"/>
    </xf>
    <xf numFmtId="0" fontId="349" fillId="0" borderId="114" xfId="0" applyFont="1" applyBorder="1" applyAlignment="1">
      <alignment horizontal="left" vertical="center" wrapText="1"/>
    </xf>
    <xf numFmtId="0" fontId="349" fillId="0" borderId="114" xfId="20954" applyFont="1" applyBorder="1" applyAlignment="1">
      <alignment horizontal="center" vertical="center" wrapText="1"/>
    </xf>
    <xf numFmtId="0" fontId="349" fillId="3" borderId="126" xfId="0" applyFont="1" applyFill="1" applyBorder="1" applyAlignment="1">
      <alignment horizontal="left" vertical="center" wrapText="1"/>
    </xf>
    <xf numFmtId="0" fontId="347" fillId="0" borderId="127" xfId="0" applyFont="1" applyBorder="1" applyAlignment="1">
      <alignment horizontal="center"/>
    </xf>
    <xf numFmtId="0" fontId="92" fillId="3" borderId="127" xfId="20954" applyFont="1" applyFill="1" applyBorder="1" applyAlignment="1">
      <alignment horizontal="left" vertical="center" wrapText="1" indent="1"/>
    </xf>
    <xf numFmtId="0" fontId="92" fillId="3" borderId="124" xfId="0" applyFont="1" applyFill="1" applyBorder="1" applyAlignment="1">
      <alignment horizontal="left" vertical="center" wrapText="1" indent="1"/>
    </xf>
    <xf numFmtId="0" fontId="92" fillId="0" borderId="127" xfId="20954" applyFont="1" applyBorder="1" applyAlignment="1">
      <alignment horizontal="left" vertical="center" wrapText="1" indent="1"/>
    </xf>
    <xf numFmtId="0" fontId="92" fillId="0" borderId="124" xfId="0" applyFont="1" applyBorder="1" applyAlignment="1">
      <alignment horizontal="left" vertical="center" wrapText="1" indent="1"/>
    </xf>
    <xf numFmtId="0" fontId="92" fillId="0" borderId="125" xfId="0" applyFont="1" applyBorder="1" applyAlignment="1">
      <alignment horizontal="left" vertical="center" wrapText="1" indent="1"/>
    </xf>
    <xf numFmtId="0" fontId="349" fillId="0" borderId="127" xfId="20954" applyFont="1" applyBorder="1" applyAlignment="1">
      <alignment horizontal="left" vertical="center" wrapText="1"/>
    </xf>
    <xf numFmtId="0" fontId="349" fillId="0" borderId="127" xfId="0" applyFont="1" applyBorder="1" applyAlignment="1">
      <alignment vertical="center" wrapText="1"/>
    </xf>
    <xf numFmtId="0" fontId="349" fillId="0" borderId="127" xfId="20954" applyFont="1" applyBorder="1" applyAlignment="1">
      <alignment horizontal="center" vertical="center" wrapText="1"/>
    </xf>
    <xf numFmtId="0" fontId="349" fillId="3" borderId="127" xfId="20954" applyFont="1" applyFill="1" applyBorder="1" applyAlignment="1">
      <alignment horizontal="left" vertical="center" wrapText="1"/>
    </xf>
    <xf numFmtId="0" fontId="351" fillId="0" borderId="0" xfId="0" applyFont="1" applyAlignment="1">
      <alignment horizontal="justify"/>
    </xf>
    <xf numFmtId="0" fontId="349" fillId="0" borderId="127" xfId="0" applyFont="1" applyBorder="1" applyAlignment="1">
      <alignment horizontal="left" vertical="center" wrapText="1"/>
    </xf>
    <xf numFmtId="0" fontId="347" fillId="0" borderId="0" xfId="0" applyFont="1" applyAlignment="1">
      <alignment horizontal="center"/>
    </xf>
    <xf numFmtId="0" fontId="347" fillId="0" borderId="0" xfId="0" applyFont="1" applyAlignment="1">
      <alignment horizontal="left" vertical="center"/>
    </xf>
    <xf numFmtId="0" fontId="86" fillId="0" borderId="127" xfId="0" applyFont="1" applyBorder="1" applyAlignment="1">
      <alignment vertical="center"/>
    </xf>
    <xf numFmtId="0" fontId="45" fillId="0" borderId="127" xfId="0" applyFont="1" applyBorder="1" applyAlignment="1">
      <alignment vertical="center" wrapText="1"/>
    </xf>
    <xf numFmtId="0" fontId="349" fillId="0" borderId="195" xfId="20954" applyFont="1" applyBorder="1" applyAlignment="1">
      <alignment horizontal="left" vertical="center" wrapText="1"/>
    </xf>
    <xf numFmtId="0" fontId="6" fillId="0" borderId="195" xfId="17" applyFill="1" applyBorder="1" applyAlignment="1" applyProtection="1"/>
    <xf numFmtId="49" fontId="84" fillId="0" borderId="195" xfId="0" applyNumberFormat="1" applyFont="1" applyBorder="1" applyAlignment="1">
      <alignment horizontal="right"/>
    </xf>
    <xf numFmtId="0" fontId="84" fillId="0" borderId="195" xfId="0" applyFont="1" applyBorder="1"/>
    <xf numFmtId="0" fontId="352" fillId="3" borderId="0" xfId="37364" applyFont="1" applyFill="1" applyAlignment="1" applyProtection="1">
      <alignment vertical="center"/>
      <protection locked="0"/>
    </xf>
    <xf numFmtId="0" fontId="129" fillId="3" borderId="195" xfId="5" applyFont="1" applyFill="1" applyBorder="1" applyAlignment="1" applyProtection="1">
      <alignment vertical="center" wrapText="1"/>
      <protection locked="0"/>
    </xf>
    <xf numFmtId="0" fontId="129" fillId="0" borderId="195" xfId="37365" applyFont="1" applyBorder="1" applyAlignment="1" applyProtection="1">
      <alignment horizontal="center" vertical="center" wrapText="1"/>
      <protection locked="0"/>
    </xf>
    <xf numFmtId="3" fontId="129" fillId="3" borderId="195" xfId="1" applyNumberFormat="1" applyFont="1" applyFill="1" applyBorder="1" applyAlignment="1" applyProtection="1">
      <alignment horizontal="center" vertical="center" wrapText="1"/>
      <protection locked="0"/>
    </xf>
    <xf numFmtId="9" fontId="129" fillId="3" borderId="195" xfId="15" applyNumberFormat="1" applyFont="1" applyFill="1" applyBorder="1" applyAlignment="1" applyProtection="1">
      <alignment horizontal="center" vertical="center" wrapText="1"/>
      <protection locked="0"/>
    </xf>
    <xf numFmtId="0" fontId="129" fillId="3" borderId="195" xfId="37365" applyFont="1" applyFill="1" applyBorder="1" applyAlignment="1" applyProtection="1">
      <alignment horizontal="center" vertical="center" wrapText="1"/>
      <protection locked="0"/>
    </xf>
    <xf numFmtId="0" fontId="352" fillId="3" borderId="195" xfId="37365" applyFont="1" applyFill="1" applyBorder="1" applyProtection="1">
      <protection locked="0"/>
    </xf>
    <xf numFmtId="3" fontId="129" fillId="151" borderId="195" xfId="5" applyNumberFormat="1" applyFont="1" applyFill="1" applyBorder="1"/>
    <xf numFmtId="0" fontId="353" fillId="3" borderId="195" xfId="37365" applyFont="1" applyFill="1" applyBorder="1" applyAlignment="1" applyProtection="1">
      <alignment horizontal="right"/>
      <protection locked="0"/>
    </xf>
    <xf numFmtId="365" fontId="129" fillId="151" borderId="195" xfId="5" applyNumberFormat="1" applyFont="1" applyFill="1" applyBorder="1" applyProtection="1">
      <protection locked="0"/>
    </xf>
    <xf numFmtId="172" fontId="129" fillId="151" borderId="195" xfId="1" applyNumberFormat="1" applyFont="1" applyFill="1" applyBorder="1" applyAlignment="1" applyProtection="1"/>
    <xf numFmtId="0" fontId="129" fillId="3" borderId="195" xfId="37365" applyFont="1" applyFill="1" applyBorder="1" applyAlignment="1" applyProtection="1">
      <alignment horizontal="left" vertical="center"/>
      <protection locked="0"/>
    </xf>
    <xf numFmtId="3" fontId="129" fillId="3" borderId="195" xfId="5" applyNumberFormat="1" applyFont="1" applyFill="1" applyBorder="1" applyProtection="1">
      <protection locked="0"/>
    </xf>
    <xf numFmtId="0" fontId="129" fillId="3" borderId="195" xfId="5" applyFont="1" applyFill="1" applyBorder="1" applyProtection="1">
      <protection locked="0"/>
    </xf>
    <xf numFmtId="0" fontId="354" fillId="3" borderId="195" xfId="37365" applyFont="1" applyFill="1" applyBorder="1" applyAlignment="1" applyProtection="1">
      <alignment horizontal="right"/>
      <protection locked="0"/>
    </xf>
    <xf numFmtId="0" fontId="129" fillId="0" borderId="195" xfId="37365" applyFont="1" applyBorder="1" applyAlignment="1" applyProtection="1">
      <alignment horizontal="left" vertical="center"/>
      <protection locked="0"/>
    </xf>
    <xf numFmtId="0" fontId="352" fillId="3" borderId="195" xfId="16" applyFont="1" applyFill="1" applyBorder="1" applyProtection="1">
      <protection locked="0"/>
    </xf>
    <xf numFmtId="3" fontId="352" fillId="75" borderId="195" xfId="16" applyNumberFormat="1" applyFont="1" applyFill="1" applyBorder="1"/>
    <xf numFmtId="0" fontId="357" fillId="0" borderId="0" xfId="37364" applyFont="1" applyAlignment="1" applyProtection="1">
      <alignment vertical="center"/>
      <protection locked="0"/>
    </xf>
    <xf numFmtId="0" fontId="129" fillId="0" borderId="195" xfId="37365" applyFont="1" applyBorder="1" applyAlignment="1" applyProtection="1">
      <alignment horizontal="center" vertical="top" wrapText="1"/>
      <protection locked="0"/>
    </xf>
    <xf numFmtId="0" fontId="352" fillId="3" borderId="195" xfId="37365" applyFont="1" applyFill="1" applyBorder="1" applyAlignment="1" applyProtection="1">
      <alignment wrapText="1"/>
      <protection locked="0"/>
    </xf>
    <xf numFmtId="0" fontId="118" fillId="75" borderId="100" xfId="20952" applyFont="1" applyFill="1" applyBorder="1">
      <alignment vertical="center"/>
    </xf>
    <xf numFmtId="0" fontId="118" fillId="75" borderId="101" xfId="20952" applyFont="1" applyFill="1" applyBorder="1">
      <alignment vertical="center"/>
    </xf>
    <xf numFmtId="0" fontId="118" fillId="75" borderId="98" xfId="20952" applyFont="1" applyFill="1" applyBorder="1">
      <alignment vertical="center"/>
    </xf>
    <xf numFmtId="172" fontId="118" fillId="75" borderId="98" xfId="7" applyNumberFormat="1" applyFont="1" applyFill="1" applyBorder="1" applyAlignment="1">
      <alignment horizontal="right" vertical="center"/>
    </xf>
    <xf numFmtId="0" fontId="118" fillId="76" borderId="101" xfId="20952" applyFont="1" applyFill="1" applyBorder="1">
      <alignment vertical="center"/>
    </xf>
    <xf numFmtId="0" fontId="118" fillId="3" borderId="101" xfId="20952" applyFont="1" applyFill="1" applyBorder="1">
      <alignment vertical="center"/>
    </xf>
    <xf numFmtId="0" fontId="92" fillId="69" borderId="97" xfId="20952" applyFont="1" applyFill="1" applyBorder="1" applyAlignment="1">
      <alignment horizontal="center" vertical="center"/>
    </xf>
    <xf numFmtId="0" fontId="92" fillId="69" borderId="98" xfId="20952" applyFont="1" applyFill="1" applyBorder="1" applyAlignment="1">
      <alignment horizontal="left" vertical="center" wrapText="1"/>
    </xf>
    <xf numFmtId="172" fontId="92" fillId="0" borderId="99" xfId="7" applyNumberFormat="1" applyFont="1" applyFill="1" applyBorder="1" applyAlignment="1" applyProtection="1">
      <alignment horizontal="right" vertical="center"/>
      <protection locked="0"/>
    </xf>
    <xf numFmtId="0" fontId="118" fillId="76" borderId="99" xfId="20952" applyFont="1" applyFill="1" applyBorder="1" applyAlignment="1">
      <alignment horizontal="center" vertical="center"/>
    </xf>
    <xf numFmtId="0" fontId="118" fillId="76" borderId="101" xfId="20952" applyFont="1" applyFill="1" applyBorder="1" applyAlignment="1">
      <alignment vertical="top" wrapText="1"/>
    </xf>
    <xf numFmtId="0" fontId="92" fillId="69" borderId="101" xfId="20952" applyFont="1" applyFill="1" applyBorder="1" applyAlignment="1">
      <alignment vertical="center" wrapText="1"/>
    </xf>
    <xf numFmtId="0" fontId="92" fillId="69" borderId="98" xfId="20952" applyFont="1" applyFill="1" applyBorder="1" applyAlignment="1">
      <alignment horizontal="left" vertical="center"/>
    </xf>
    <xf numFmtId="366" fontId="92" fillId="0" borderId="99" xfId="7" applyNumberFormat="1" applyFont="1" applyFill="1" applyBorder="1" applyAlignment="1" applyProtection="1">
      <alignment horizontal="right" vertical="center"/>
      <protection locked="0"/>
    </xf>
    <xf numFmtId="0" fontId="92" fillId="3" borderId="97" xfId="20952" applyFont="1" applyFill="1" applyBorder="1" applyAlignment="1">
      <alignment horizontal="center" vertical="center"/>
    </xf>
    <xf numFmtId="172" fontId="92" fillId="76" borderId="99" xfId="7" applyNumberFormat="1" applyFont="1" applyFill="1" applyBorder="1" applyAlignment="1" applyProtection="1">
      <alignment horizontal="right" vertical="center"/>
      <protection locked="0"/>
    </xf>
    <xf numFmtId="172" fontId="92" fillId="3" borderId="99" xfId="7" applyNumberFormat="1" applyFont="1" applyFill="1" applyBorder="1" applyAlignment="1" applyProtection="1">
      <alignment horizontal="right" vertical="center"/>
      <protection locked="0"/>
    </xf>
    <xf numFmtId="0" fontId="92" fillId="69" borderId="99" xfId="20952" applyFont="1" applyFill="1" applyBorder="1" applyAlignment="1">
      <alignment horizontal="center" vertical="center"/>
    </xf>
    <xf numFmtId="0" fontId="347" fillId="0" borderId="0" xfId="0" applyFont="1" applyAlignment="1">
      <alignment wrapText="1"/>
    </xf>
    <xf numFmtId="0" fontId="104" fillId="69" borderId="202" xfId="20952" applyFont="1" applyFill="1" applyBorder="1" applyAlignment="1" applyProtection="1">
      <alignment horizontal="center" vertical="center"/>
      <protection locked="0"/>
    </xf>
    <xf numFmtId="0" fontId="105" fillId="76" borderId="195" xfId="20952" applyFont="1" applyFill="1" applyBorder="1" applyAlignment="1" applyProtection="1">
      <alignment horizontal="center" vertical="center"/>
      <protection locked="0"/>
    </xf>
    <xf numFmtId="172" fontId="347" fillId="0" borderId="114" xfId="7" applyNumberFormat="1" applyFont="1" applyBorder="1"/>
    <xf numFmtId="172" fontId="347" fillId="35" borderId="114" xfId="7" applyNumberFormat="1" applyFont="1" applyFill="1" applyBorder="1"/>
    <xf numFmtId="172" fontId="347" fillId="0" borderId="114" xfId="7" applyNumberFormat="1" applyFont="1" applyBorder="1" applyAlignment="1">
      <alignment vertical="center"/>
    </xf>
    <xf numFmtId="172" fontId="347" fillId="35" borderId="114" xfId="7" applyNumberFormat="1" applyFont="1" applyFill="1" applyBorder="1" applyAlignment="1">
      <alignment vertical="center"/>
    </xf>
    <xf numFmtId="172" fontId="347" fillId="0" borderId="127" xfId="7" applyNumberFormat="1" applyFont="1" applyBorder="1"/>
    <xf numFmtId="172" fontId="347" fillId="35" borderId="127" xfId="7" applyNumberFormat="1" applyFont="1" applyFill="1" applyBorder="1"/>
    <xf numFmtId="172" fontId="0" fillId="0" borderId="127" xfId="7" applyNumberFormat="1" applyFont="1" applyBorder="1"/>
    <xf numFmtId="172" fontId="0" fillId="35" borderId="127" xfId="7" applyNumberFormat="1" applyFont="1" applyFill="1" applyBorder="1"/>
    <xf numFmtId="172" fontId="0" fillId="0" borderId="195" xfId="7" applyNumberFormat="1" applyFont="1" applyBorder="1"/>
    <xf numFmtId="172" fontId="0" fillId="35" borderId="195" xfId="7" applyNumberFormat="1" applyFont="1" applyFill="1" applyBorder="1"/>
    <xf numFmtId="172" fontId="2" fillId="0" borderId="127" xfId="7" applyNumberFormat="1" applyFont="1" applyBorder="1" applyAlignment="1">
      <alignment horizontal="right"/>
    </xf>
    <xf numFmtId="172" fontId="2" fillId="35" borderId="127" xfId="7" applyNumberFormat="1" applyFont="1" applyFill="1" applyBorder="1" applyAlignment="1">
      <alignment horizontal="right"/>
    </xf>
    <xf numFmtId="172" fontId="2" fillId="35" borderId="81" xfId="7" applyNumberFormat="1" applyFont="1" applyFill="1" applyBorder="1" applyAlignment="1">
      <alignment horizontal="right"/>
    </xf>
    <xf numFmtId="172" fontId="92" fillId="0" borderId="195" xfId="7" applyNumberFormat="1" applyFont="1" applyBorder="1" applyAlignment="1">
      <alignment horizontal="right"/>
    </xf>
    <xf numFmtId="172" fontId="92" fillId="35" borderId="195" xfId="7" applyNumberFormat="1" applyFont="1" applyFill="1" applyBorder="1" applyAlignment="1">
      <alignment horizontal="right"/>
    </xf>
    <xf numFmtId="172" fontId="101" fillId="35" borderId="99" xfId="7" applyNumberFormat="1" applyFont="1" applyFill="1" applyBorder="1" applyAlignment="1">
      <alignment vertical="center" wrapText="1"/>
    </xf>
    <xf numFmtId="172" fontId="101" fillId="35" borderId="100" xfId="7" applyNumberFormat="1" applyFont="1" applyFill="1" applyBorder="1" applyAlignment="1">
      <alignment vertical="center" wrapText="1"/>
    </xf>
    <xf numFmtId="172" fontId="101" fillId="35" borderId="81" xfId="7" applyNumberFormat="1" applyFont="1" applyFill="1" applyBorder="1" applyAlignment="1">
      <alignment vertical="center" wrapText="1"/>
    </xf>
    <xf numFmtId="172" fontId="101" fillId="35" borderId="84" xfId="7" applyNumberFormat="1" applyFont="1" applyFill="1" applyBorder="1" applyAlignment="1">
      <alignment vertical="center" wrapText="1"/>
    </xf>
    <xf numFmtId="172" fontId="101" fillId="0" borderId="99" xfId="7" applyNumberFormat="1" applyFont="1" applyBorder="1" applyAlignment="1">
      <alignment vertical="center" wrapText="1"/>
    </xf>
    <xf numFmtId="172" fontId="101" fillId="0" borderId="100" xfId="7" applyNumberFormat="1" applyFont="1" applyBorder="1" applyAlignment="1">
      <alignment vertical="center" wrapText="1"/>
    </xf>
    <xf numFmtId="172" fontId="101" fillId="0" borderId="84" xfId="7" applyNumberFormat="1" applyFont="1" applyBorder="1" applyAlignment="1">
      <alignment vertical="center" wrapText="1"/>
    </xf>
    <xf numFmtId="172" fontId="101" fillId="35" borderId="22" xfId="7" applyNumberFormat="1" applyFont="1" applyFill="1" applyBorder="1" applyAlignment="1">
      <alignment vertical="center" wrapText="1"/>
    </xf>
    <xf numFmtId="172" fontId="101" fillId="35" borderId="24" xfId="7" applyNumberFormat="1" applyFont="1" applyFill="1" applyBorder="1" applyAlignment="1">
      <alignment vertical="center" wrapText="1"/>
    </xf>
    <xf numFmtId="172" fontId="101" fillId="35" borderId="23" xfId="7" applyNumberFormat="1" applyFont="1" applyFill="1" applyBorder="1" applyAlignment="1">
      <alignment vertical="center" wrapText="1"/>
    </xf>
    <xf numFmtId="172" fontId="101" fillId="35" borderId="38" xfId="7" applyNumberFormat="1" applyFont="1" applyFill="1" applyBorder="1" applyAlignment="1">
      <alignment vertical="center" wrapText="1"/>
    </xf>
    <xf numFmtId="172" fontId="84" fillId="0" borderId="80" xfId="7" applyNumberFormat="1" applyFont="1" applyFill="1" applyBorder="1" applyAlignment="1">
      <alignment horizontal="center" vertical="center"/>
    </xf>
    <xf numFmtId="172" fontId="84" fillId="0" borderId="127" xfId="7" applyNumberFormat="1" applyFont="1" applyFill="1" applyBorder="1" applyAlignment="1">
      <alignment horizontal="center" vertical="center"/>
    </xf>
    <xf numFmtId="172" fontId="86" fillId="35" borderId="22" xfId="7" applyNumberFormat="1" applyFont="1" applyFill="1" applyBorder="1" applyAlignment="1">
      <alignment horizontal="center" vertical="center"/>
    </xf>
    <xf numFmtId="172" fontId="84" fillId="35" borderId="17" xfId="7" applyNumberFormat="1" applyFont="1" applyFill="1" applyBorder="1" applyAlignment="1">
      <alignment horizontal="center" vertical="center"/>
    </xf>
    <xf numFmtId="172" fontId="84" fillId="0" borderId="19" xfId="7" applyNumberFormat="1" applyFont="1" applyBorder="1"/>
    <xf numFmtId="172" fontId="84" fillId="0" borderId="19" xfId="7" applyNumberFormat="1" applyFont="1" applyBorder="1" applyAlignment="1">
      <alignment wrapText="1"/>
    </xf>
    <xf numFmtId="172" fontId="84" fillId="35" borderId="19" xfId="7" applyNumberFormat="1" applyFont="1" applyFill="1" applyBorder="1" applyAlignment="1">
      <alignment horizontal="center" vertical="center" wrapText="1"/>
    </xf>
    <xf numFmtId="172" fontId="84" fillId="35" borderId="23" xfId="7" applyNumberFormat="1" applyFont="1" applyFill="1" applyBorder="1" applyAlignment="1">
      <alignment horizontal="center" vertical="center" wrapText="1"/>
    </xf>
    <xf numFmtId="172" fontId="84" fillId="0" borderId="3" xfId="7" applyNumberFormat="1" applyFont="1" applyBorder="1"/>
    <xf numFmtId="172" fontId="84" fillId="35" borderId="22" xfId="7" applyNumberFormat="1" applyFont="1" applyFill="1" applyBorder="1"/>
    <xf numFmtId="172" fontId="84" fillId="0" borderId="31" xfId="7" applyNumberFormat="1" applyFont="1" applyBorder="1" applyAlignment="1">
      <alignment horizontal="center" vertical="center"/>
    </xf>
    <xf numFmtId="172" fontId="84" fillId="0" borderId="11" xfId="7" applyNumberFormat="1" applyFont="1" applyBorder="1" applyAlignment="1">
      <alignment horizontal="center" vertical="center"/>
    </xf>
    <xf numFmtId="172" fontId="88" fillId="0" borderId="11" xfId="7" applyNumberFormat="1" applyFont="1" applyBorder="1" applyAlignment="1">
      <alignment horizontal="center" vertical="center"/>
    </xf>
    <xf numFmtId="172" fontId="84" fillId="0" borderId="12" xfId="7" applyNumberFormat="1" applyFont="1" applyBorder="1" applyAlignment="1">
      <alignment horizontal="center" vertical="center"/>
    </xf>
    <xf numFmtId="172" fontId="86" fillId="0" borderId="13" xfId="7" applyNumberFormat="1" applyFont="1" applyBorder="1" applyAlignment="1">
      <alignment horizontal="center" vertical="center"/>
    </xf>
    <xf numFmtId="172" fontId="84" fillId="0" borderId="14" xfId="7" applyNumberFormat="1" applyFont="1" applyBorder="1" applyAlignment="1">
      <alignment horizontal="center" vertical="center"/>
    </xf>
    <xf numFmtId="172" fontId="88" fillId="0" borderId="12" xfId="7" applyNumberFormat="1" applyFont="1" applyBorder="1" applyAlignment="1">
      <alignment vertical="center"/>
    </xf>
    <xf numFmtId="172" fontId="84" fillId="0" borderId="127" xfId="7" applyNumberFormat="1" applyFont="1" applyBorder="1" applyAlignment="1">
      <alignment horizontal="center" vertical="center"/>
    </xf>
    <xf numFmtId="172" fontId="86" fillId="0" borderId="127" xfId="7" applyNumberFormat="1" applyFont="1" applyBorder="1" applyAlignment="1">
      <alignment horizontal="center" vertical="center"/>
    </xf>
    <xf numFmtId="172" fontId="84" fillId="0" borderId="127" xfId="7" applyNumberFormat="1" applyFont="1" applyBorder="1" applyAlignment="1">
      <alignment horizontal="center"/>
    </xf>
    <xf numFmtId="172" fontId="84" fillId="0" borderId="127" xfId="7" applyNumberFormat="1" applyFont="1" applyBorder="1"/>
    <xf numFmtId="172" fontId="84" fillId="0" borderId="18" xfId="7" applyNumberFormat="1" applyFont="1" applyBorder="1"/>
    <xf numFmtId="172" fontId="84" fillId="0" borderId="20" xfId="7" applyNumberFormat="1" applyFont="1" applyBorder="1"/>
    <xf numFmtId="172" fontId="84" fillId="35" borderId="52" xfId="7" applyNumberFormat="1" applyFont="1" applyFill="1" applyBorder="1"/>
    <xf numFmtId="172" fontId="84" fillId="35" borderId="21" xfId="7" applyNumberFormat="1" applyFont="1" applyFill="1" applyBorder="1"/>
    <xf numFmtId="172" fontId="84" fillId="35" borderId="23" xfId="7" applyNumberFormat="1" applyFont="1" applyFill="1" applyBorder="1"/>
    <xf numFmtId="172" fontId="84" fillId="35" borderId="53" xfId="7" applyNumberFormat="1" applyFont="1" applyFill="1" applyBorder="1"/>
    <xf numFmtId="172" fontId="3" fillId="0" borderId="3" xfId="7" applyNumberFormat="1" applyFont="1" applyBorder="1"/>
    <xf numFmtId="172" fontId="3" fillId="0" borderId="8" xfId="7" applyNumberFormat="1" applyFont="1" applyBorder="1"/>
    <xf numFmtId="172" fontId="3" fillId="35" borderId="22" xfId="7" applyNumberFormat="1" applyFont="1" applyFill="1" applyBorder="1"/>
    <xf numFmtId="172" fontId="9" fillId="36" borderId="0" xfId="7" applyNumberFormat="1" applyFont="1" applyFill="1"/>
    <xf numFmtId="172" fontId="3" fillId="0" borderId="85" xfId="7" applyNumberFormat="1" applyFont="1" applyBorder="1" applyAlignment="1">
      <alignment vertical="center"/>
    </xf>
    <xf numFmtId="172" fontId="3" fillId="0" borderId="64" xfId="7" applyNumberFormat="1" applyFont="1" applyBorder="1" applyAlignment="1">
      <alignment vertical="center"/>
    </xf>
    <xf numFmtId="172" fontId="3" fillId="3" borderId="83" xfId="7" applyNumberFormat="1" applyFont="1" applyFill="1" applyBorder="1" applyAlignment="1">
      <alignment vertical="center"/>
    </xf>
    <xf numFmtId="172" fontId="3" fillId="3" borderId="84" xfId="7" applyNumberFormat="1" applyFont="1" applyFill="1" applyBorder="1" applyAlignment="1">
      <alignment vertical="center"/>
    </xf>
    <xf numFmtId="172" fontId="3" fillId="0" borderId="80" xfId="7" applyNumberFormat="1" applyFont="1" applyBorder="1" applyAlignment="1">
      <alignment vertical="center"/>
    </xf>
    <xf numFmtId="172" fontId="3" fillId="0" borderId="86" xfId="7" applyNumberFormat="1" applyFont="1" applyBorder="1" applyAlignment="1">
      <alignment vertical="center"/>
    </xf>
    <xf numFmtId="172" fontId="3" fillId="0" borderId="81" xfId="7" applyNumberFormat="1" applyFont="1" applyBorder="1" applyAlignment="1">
      <alignment vertical="center"/>
    </xf>
    <xf numFmtId="172" fontId="3" fillId="0" borderId="22" xfId="7" applyNumberFormat="1" applyFont="1" applyBorder="1" applyAlignment="1">
      <alignment vertical="center"/>
    </xf>
    <xf numFmtId="172" fontId="3" fillId="0" borderId="24" xfId="7" applyNumberFormat="1" applyFont="1" applyBorder="1" applyAlignment="1">
      <alignment vertical="center"/>
    </xf>
    <xf numFmtId="172" fontId="3" fillId="0" borderId="23" xfId="7" applyNumberFormat="1" applyFont="1" applyBorder="1" applyAlignment="1">
      <alignment vertical="center"/>
    </xf>
    <xf numFmtId="172" fontId="3" fillId="0" borderId="26" xfId="7" applyNumberFormat="1" applyFont="1" applyBorder="1" applyAlignment="1">
      <alignment vertical="center"/>
    </xf>
    <xf numFmtId="172" fontId="3" fillId="0" borderId="17" xfId="7" applyNumberFormat="1" applyFont="1" applyBorder="1" applyAlignment="1">
      <alignment vertical="center"/>
    </xf>
    <xf numFmtId="172" fontId="3" fillId="0" borderId="90" xfId="7" applyNumberFormat="1" applyFont="1" applyBorder="1" applyAlignment="1">
      <alignment vertical="center"/>
    </xf>
    <xf numFmtId="172" fontId="3" fillId="0" borderId="91" xfId="7" applyNumberFormat="1" applyFont="1" applyBorder="1" applyAlignment="1">
      <alignment vertical="center"/>
    </xf>
    <xf numFmtId="9" fontId="3" fillId="0" borderId="94" xfId="20950" applyFont="1" applyBorder="1" applyAlignment="1">
      <alignment vertical="center"/>
    </xf>
    <xf numFmtId="9" fontId="3" fillId="0" borderId="95" xfId="20950" applyFont="1" applyBorder="1" applyAlignment="1">
      <alignment vertical="center"/>
    </xf>
    <xf numFmtId="9" fontId="92" fillId="0" borderId="99" xfId="20950" applyFont="1" applyFill="1" applyBorder="1" applyAlignment="1" applyProtection="1">
      <alignment horizontal="right" vertical="center"/>
      <protection locked="0"/>
    </xf>
    <xf numFmtId="172" fontId="129" fillId="0" borderId="195" xfId="7" applyNumberFormat="1" applyFont="1" applyBorder="1"/>
    <xf numFmtId="172" fontId="9" fillId="36" borderId="99" xfId="7" applyNumberFormat="1" applyFont="1" applyFill="1" applyBorder="1"/>
    <xf numFmtId="172" fontId="112" fillId="0" borderId="127" xfId="7" applyNumberFormat="1" applyFont="1" applyBorder="1"/>
    <xf numFmtId="367" fontId="108" fillId="0" borderId="127" xfId="7" applyNumberFormat="1" applyFont="1" applyBorder="1"/>
    <xf numFmtId="172" fontId="108" fillId="0" borderId="127" xfId="7" applyNumberFormat="1" applyFont="1" applyBorder="1"/>
    <xf numFmtId="172" fontId="108" fillId="35" borderId="127" xfId="7" applyNumberFormat="1" applyFont="1" applyFill="1" applyBorder="1"/>
    <xf numFmtId="172" fontId="111" fillId="0" borderId="127" xfId="7" applyNumberFormat="1" applyFont="1" applyBorder="1"/>
    <xf numFmtId="172" fontId="109" fillId="0" borderId="127" xfId="7" applyNumberFormat="1" applyFont="1" applyBorder="1"/>
    <xf numFmtId="172" fontId="109" fillId="77" borderId="127" xfId="7" applyNumberFormat="1" applyFont="1" applyFill="1" applyBorder="1"/>
    <xf numFmtId="172" fontId="108" fillId="0" borderId="127" xfId="7" applyNumberFormat="1" applyFont="1" applyBorder="1" applyAlignment="1">
      <alignment horizontal="left" indent="1"/>
    </xf>
    <xf numFmtId="172" fontId="111" fillId="75" borderId="127" xfId="7" applyNumberFormat="1" applyFont="1" applyFill="1" applyBorder="1"/>
    <xf numFmtId="172" fontId="111" fillId="0" borderId="18" xfId="7" applyNumberFormat="1" applyFont="1" applyBorder="1"/>
    <xf numFmtId="172" fontId="108" fillId="0" borderId="81" xfId="7" applyNumberFormat="1" applyFont="1" applyBorder="1"/>
    <xf numFmtId="172" fontId="108" fillId="0" borderId="130" xfId="7" applyNumberFormat="1" applyFont="1" applyBorder="1"/>
    <xf numFmtId="172" fontId="108" fillId="0" borderId="18" xfId="7" applyNumberFormat="1" applyFont="1" applyBorder="1" applyAlignment="1">
      <alignment horizontal="left" indent="1"/>
    </xf>
    <xf numFmtId="172" fontId="108" fillId="0" borderId="18" xfId="7" applyNumberFormat="1" applyFont="1" applyBorder="1" applyAlignment="1">
      <alignment horizontal="left" indent="2"/>
    </xf>
    <xf numFmtId="172" fontId="108" fillId="0" borderId="18" xfId="7" applyNumberFormat="1" applyFont="1" applyBorder="1" applyAlignment="1">
      <alignment horizontal="left" indent="3"/>
    </xf>
    <xf numFmtId="172" fontId="108" fillId="78" borderId="18" xfId="7" applyNumberFormat="1" applyFont="1" applyFill="1" applyBorder="1"/>
    <xf numFmtId="172" fontId="108" fillId="78" borderId="127" xfId="7" applyNumberFormat="1" applyFont="1" applyFill="1" applyBorder="1"/>
    <xf numFmtId="172" fontId="108" fillId="78" borderId="81" xfId="7" applyNumberFormat="1" applyFont="1" applyFill="1" applyBorder="1"/>
    <xf numFmtId="172" fontId="108" fillId="78" borderId="130" xfId="7" applyNumberFormat="1" applyFont="1" applyFill="1" applyBorder="1"/>
    <xf numFmtId="172" fontId="108" fillId="0" borderId="18" xfId="7" applyNumberFormat="1" applyFont="1" applyBorder="1" applyAlignment="1">
      <alignment horizontal="left" vertical="top" wrapText="1" indent="2"/>
    </xf>
    <xf numFmtId="172" fontId="108" fillId="0" borderId="18" xfId="7" applyNumberFormat="1" applyFont="1" applyBorder="1" applyAlignment="1">
      <alignment horizontal="left" wrapText="1" indent="3"/>
    </xf>
    <xf numFmtId="172" fontId="108" fillId="0" borderId="18" xfId="7" applyNumberFormat="1" applyFont="1" applyBorder="1" applyAlignment="1">
      <alignment horizontal="left" wrapText="1" indent="2"/>
    </xf>
    <xf numFmtId="172" fontId="108" fillId="0" borderId="18" xfId="7" applyNumberFormat="1" applyFont="1" applyBorder="1" applyAlignment="1">
      <alignment horizontal="left" wrapText="1" indent="1"/>
    </xf>
    <xf numFmtId="172" fontId="108" fillId="0" borderId="21" xfId="7" applyNumberFormat="1" applyFont="1" applyBorder="1" applyAlignment="1">
      <alignment horizontal="left" wrapText="1" indent="1"/>
    </xf>
    <xf numFmtId="172" fontId="108" fillId="0" borderId="22" xfId="7" applyNumberFormat="1" applyFont="1" applyBorder="1"/>
    <xf numFmtId="172" fontId="108" fillId="0" borderId="23" xfId="7" applyNumberFormat="1" applyFont="1" applyBorder="1"/>
    <xf numFmtId="172" fontId="108" fillId="0" borderId="25" xfId="7" applyNumberFormat="1" applyFont="1" applyBorder="1"/>
    <xf numFmtId="367" fontId="108" fillId="0" borderId="127" xfId="7" applyNumberFormat="1" applyFont="1" applyBorder="1" applyAlignment="1">
      <alignment horizontal="left" vertical="center" wrapText="1"/>
    </xf>
    <xf numFmtId="367" fontId="108" fillId="0" borderId="127" xfId="7" applyNumberFormat="1" applyFont="1" applyBorder="1" applyAlignment="1">
      <alignment horizontal="center" vertical="center" wrapText="1"/>
    </xf>
    <xf numFmtId="367" fontId="108" fillId="0" borderId="127" xfId="7" applyNumberFormat="1" applyFont="1" applyBorder="1" applyAlignment="1">
      <alignment horizontal="center" vertical="center"/>
    </xf>
    <xf numFmtId="367" fontId="111" fillId="0" borderId="127" xfId="7" applyNumberFormat="1" applyFont="1" applyBorder="1" applyAlignment="1">
      <alignment horizontal="left" vertical="center" wrapText="1"/>
    </xf>
    <xf numFmtId="172" fontId="113" fillId="0" borderId="127" xfId="7" applyNumberFormat="1" applyFont="1" applyBorder="1"/>
    <xf numFmtId="172" fontId="113" fillId="0" borderId="195" xfId="7" applyNumberFormat="1" applyFont="1" applyBorder="1"/>
    <xf numFmtId="0" fontId="113" fillId="0" borderId="195" xfId="0" applyFont="1" applyBorder="1"/>
    <xf numFmtId="9" fontId="113" fillId="0" borderId="195" xfId="20950" applyFont="1" applyBorder="1"/>
    <xf numFmtId="171" fontId="113" fillId="0" borderId="195" xfId="7" applyFont="1" applyBorder="1"/>
    <xf numFmtId="172" fontId="113" fillId="0" borderId="202" xfId="7" applyNumberFormat="1" applyFont="1" applyBorder="1"/>
    <xf numFmtId="0" fontId="113" fillId="0" borderId="202" xfId="0" applyFont="1" applyBorder="1"/>
    <xf numFmtId="9" fontId="113" fillId="0" borderId="202" xfId="20950" applyFont="1" applyBorder="1"/>
    <xf numFmtId="171" fontId="113" fillId="0" borderId="202" xfId="7" applyFont="1" applyBorder="1"/>
    <xf numFmtId="198" fontId="2" fillId="0" borderId="208" xfId="0" applyNumberFormat="1" applyFont="1" applyBorder="1" applyAlignment="1" applyProtection="1">
      <alignment vertical="center" wrapText="1"/>
      <protection locked="0"/>
    </xf>
    <xf numFmtId="198" fontId="84" fillId="0" borderId="208" xfId="0" applyNumberFormat="1" applyFont="1" applyBorder="1" applyAlignment="1" applyProtection="1">
      <alignment vertical="center" wrapText="1"/>
      <protection locked="0"/>
    </xf>
    <xf numFmtId="198" fontId="84" fillId="0" borderId="209" xfId="0" applyNumberFormat="1" applyFont="1" applyBorder="1" applyAlignment="1" applyProtection="1">
      <alignment vertical="center" wrapText="1"/>
      <protection locked="0"/>
    </xf>
    <xf numFmtId="198" fontId="2" fillId="0" borderId="208" xfId="0" applyNumberFormat="1" applyFont="1" applyBorder="1" applyAlignment="1" applyProtection="1">
      <alignment horizontal="right" vertical="center" wrapText="1"/>
      <protection locked="0"/>
    </xf>
    <xf numFmtId="9" fontId="45" fillId="0" borderId="208" xfId="20950" applyFont="1" applyBorder="1" applyAlignment="1" applyProtection="1">
      <alignment horizontal="right" vertical="center" wrapText="1"/>
      <protection locked="0"/>
    </xf>
    <xf numFmtId="9" fontId="84" fillId="0" borderId="208" xfId="20950" applyFont="1" applyBorder="1" applyAlignment="1" applyProtection="1">
      <alignment vertical="center" wrapText="1"/>
      <protection locked="0"/>
    </xf>
    <xf numFmtId="9" fontId="84" fillId="0" borderId="209" xfId="20950" applyFont="1" applyBorder="1" applyAlignment="1" applyProtection="1">
      <alignment vertical="center" wrapText="1"/>
      <protection locked="0"/>
    </xf>
    <xf numFmtId="9" fontId="2" fillId="0" borderId="208" xfId="20950" applyFont="1" applyBorder="1" applyAlignment="1" applyProtection="1">
      <alignment horizontal="right" vertical="center" wrapText="1"/>
      <protection locked="0"/>
    </xf>
    <xf numFmtId="9" fontId="9" fillId="36" borderId="0" xfId="20950" applyFont="1" applyFill="1"/>
    <xf numFmtId="9" fontId="9" fillId="36" borderId="96" xfId="20950" applyFont="1" applyFill="1" applyBorder="1"/>
    <xf numFmtId="9" fontId="2" fillId="36" borderId="0" xfId="20950" applyFont="1" applyFill="1"/>
    <xf numFmtId="9" fontId="2" fillId="36" borderId="96" xfId="20950" applyFont="1" applyFill="1" applyBorder="1"/>
    <xf numFmtId="198" fontId="2" fillId="2" borderId="208" xfId="0" applyNumberFormat="1" applyFont="1" applyFill="1" applyBorder="1" applyAlignment="1" applyProtection="1">
      <alignment vertical="center"/>
      <protection locked="0"/>
    </xf>
    <xf numFmtId="198" fontId="87" fillId="2" borderId="208" xfId="0" applyNumberFormat="1" applyFont="1" applyFill="1" applyBorder="1" applyAlignment="1" applyProtection="1">
      <alignment vertical="center"/>
      <protection locked="0"/>
    </xf>
    <xf numFmtId="198" fontId="87" fillId="2" borderId="209" xfId="0" applyNumberFormat="1" applyFont="1" applyFill="1" applyBorder="1" applyAlignment="1" applyProtection="1">
      <alignment vertical="center"/>
      <protection locked="0"/>
    </xf>
    <xf numFmtId="198" fontId="2" fillId="2" borderId="202" xfId="0" applyNumberFormat="1" applyFont="1" applyFill="1" applyBorder="1" applyAlignment="1" applyProtection="1">
      <alignment vertical="center"/>
      <protection locked="0"/>
    </xf>
    <xf numFmtId="198" fontId="87" fillId="2" borderId="202" xfId="0" applyNumberFormat="1" applyFont="1" applyFill="1" applyBorder="1" applyAlignment="1" applyProtection="1">
      <alignment vertical="center"/>
      <protection locked="0"/>
    </xf>
    <xf numFmtId="172" fontId="3" fillId="0" borderId="81" xfId="7" applyNumberFormat="1" applyFont="1" applyBorder="1" applyAlignment="1">
      <alignment horizontal="right" vertical="center" wrapText="1"/>
    </xf>
    <xf numFmtId="172" fontId="4" fillId="35" borderId="81" xfId="7" applyNumberFormat="1" applyFont="1" applyFill="1" applyBorder="1" applyAlignment="1">
      <alignment horizontal="left" vertical="center" wrapText="1"/>
    </xf>
    <xf numFmtId="172" fontId="3" fillId="0" borderId="23" xfId="7" applyNumberFormat="1" applyFont="1" applyBorder="1" applyAlignment="1">
      <alignment horizontal="right" vertical="center" wrapText="1"/>
    </xf>
    <xf numFmtId="0" fontId="2" fillId="0" borderId="210" xfId="0" applyFont="1" applyBorder="1"/>
    <xf numFmtId="0" fontId="45" fillId="0" borderId="211" xfId="0" applyFont="1" applyBorder="1" applyAlignment="1">
      <alignment horizontal="center" vertical="center" wrapText="1"/>
    </xf>
    <xf numFmtId="0" fontId="45" fillId="0" borderId="212" xfId="0" applyFont="1" applyBorder="1" applyAlignment="1">
      <alignment horizontal="center" vertical="center" wrapText="1"/>
    </xf>
    <xf numFmtId="0" fontId="2" fillId="0" borderId="213" xfId="0" applyFont="1" applyBorder="1" applyAlignment="1">
      <alignment wrapText="1"/>
    </xf>
    <xf numFmtId="0" fontId="84" fillId="0" borderId="214" xfId="0" applyFont="1" applyBorder="1"/>
    <xf numFmtId="0" fontId="2" fillId="0" borderId="215" xfId="0" applyFont="1" applyBorder="1" applyAlignment="1">
      <alignment wrapText="1"/>
    </xf>
    <xf numFmtId="0" fontId="84" fillId="0" borderId="216" xfId="0" applyFont="1" applyBorder="1"/>
    <xf numFmtId="0" fontId="45" fillId="0" borderId="215" xfId="0" applyFont="1" applyBorder="1" applyAlignment="1">
      <alignment horizontal="center" vertical="center" wrapText="1"/>
    </xf>
    <xf numFmtId="0" fontId="45" fillId="0" borderId="216" xfId="0" applyFont="1" applyBorder="1" applyAlignment="1">
      <alignment horizontal="center" vertical="center" wrapText="1"/>
    </xf>
    <xf numFmtId="0" fontId="2" fillId="0" borderId="214" xfId="0" applyFont="1" applyBorder="1"/>
    <xf numFmtId="0" fontId="2" fillId="0" borderId="214" xfId="0" applyFont="1" applyBorder="1" applyAlignment="1">
      <alignment wrapText="1"/>
    </xf>
    <xf numFmtId="9" fontId="84" fillId="0" borderId="214" xfId="20950" applyFont="1" applyBorder="1"/>
    <xf numFmtId="0" fontId="2" fillId="0" borderId="87" xfId="0" applyFont="1" applyBorder="1" applyAlignment="1">
      <alignment vertical="center"/>
    </xf>
    <xf numFmtId="0" fontId="2" fillId="0" borderId="192" xfId="0" applyFont="1" applyBorder="1" applyAlignment="1">
      <alignment wrapText="1"/>
    </xf>
    <xf numFmtId="0" fontId="84" fillId="0" borderId="217" xfId="0" applyFont="1" applyBorder="1"/>
    <xf numFmtId="9" fontId="3" fillId="0" borderId="19" xfId="20950" applyFont="1" applyBorder="1"/>
    <xf numFmtId="9" fontId="3" fillId="35" borderId="23" xfId="20950" applyFont="1" applyFill="1" applyBorder="1"/>
    <xf numFmtId="0" fontId="359" fillId="0" borderId="0" xfId="0" applyFont="1" applyAlignment="1">
      <alignment horizontal="justify"/>
    </xf>
    <xf numFmtId="10" fontId="2" fillId="0" borderId="208" xfId="20950" applyNumberFormat="1" applyFont="1" applyBorder="1" applyAlignment="1" applyProtection="1">
      <alignment horizontal="right" vertical="center" wrapText="1"/>
      <protection locked="0"/>
    </xf>
    <xf numFmtId="10" fontId="84" fillId="0" borderId="208" xfId="20950" applyNumberFormat="1" applyFont="1" applyBorder="1" applyAlignment="1" applyProtection="1">
      <alignment vertical="center" wrapText="1"/>
      <protection locked="0"/>
    </xf>
    <xf numFmtId="10" fontId="84" fillId="0" borderId="209" xfId="20950" applyNumberFormat="1" applyFont="1" applyBorder="1" applyAlignment="1" applyProtection="1">
      <alignment vertical="center" wrapText="1"/>
      <protection locked="0"/>
    </xf>
    <xf numFmtId="10" fontId="2" fillId="2" borderId="208" xfId="20950" applyNumberFormat="1" applyFont="1" applyFill="1" applyBorder="1" applyAlignment="1" applyProtection="1">
      <alignment vertical="center"/>
      <protection locked="0"/>
    </xf>
    <xf numFmtId="10" fontId="87" fillId="2" borderId="208" xfId="20950" applyNumberFormat="1" applyFont="1" applyFill="1" applyBorder="1" applyAlignment="1" applyProtection="1">
      <alignment vertical="center"/>
      <protection locked="0"/>
    </xf>
    <xf numFmtId="10" fontId="87" fillId="2" borderId="209" xfId="20950" applyNumberFormat="1" applyFont="1" applyFill="1" applyBorder="1" applyAlignment="1" applyProtection="1">
      <alignment vertical="center"/>
      <protection locked="0"/>
    </xf>
    <xf numFmtId="10" fontId="2" fillId="2" borderId="202" xfId="20950" applyNumberFormat="1" applyFont="1" applyFill="1" applyBorder="1" applyAlignment="1" applyProtection="1">
      <alignment vertical="center"/>
      <protection locked="0"/>
    </xf>
    <xf numFmtId="10" fontId="87" fillId="2" borderId="202" xfId="20950" applyNumberFormat="1" applyFont="1" applyFill="1" applyBorder="1" applyAlignment="1" applyProtection="1">
      <alignment vertical="center"/>
      <protection locked="0"/>
    </xf>
    <xf numFmtId="10" fontId="87" fillId="2" borderId="91" xfId="20950" applyNumberFormat="1" applyFont="1" applyFill="1" applyBorder="1" applyAlignment="1" applyProtection="1">
      <alignment vertical="center"/>
      <protection locked="0"/>
    </xf>
    <xf numFmtId="10" fontId="2" fillId="2" borderId="22"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0" fontId="87" fillId="2" borderId="23" xfId="20950" applyNumberFormat="1" applyFont="1" applyFill="1" applyBorder="1" applyAlignment="1" applyProtection="1">
      <alignment vertical="center"/>
      <protection locked="0"/>
    </xf>
    <xf numFmtId="171" fontId="85" fillId="0" borderId="0" xfId="7" applyFont="1"/>
    <xf numFmtId="172" fontId="347" fillId="0" borderId="0" xfId="0" applyNumberFormat="1" applyFont="1"/>
    <xf numFmtId="172" fontId="0" fillId="0" borderId="0" xfId="0" applyNumberFormat="1"/>
    <xf numFmtId="172" fontId="89" fillId="0" borderId="0" xfId="0" applyNumberFormat="1" applyFont="1"/>
    <xf numFmtId="0" fontId="94" fillId="0" borderId="213" xfId="0" applyFont="1" applyBorder="1" applyAlignment="1">
      <alignment wrapText="1"/>
    </xf>
    <xf numFmtId="10" fontId="3" fillId="0" borderId="216" xfId="20950" applyNumberFormat="1" applyFont="1" applyFill="1" applyBorder="1"/>
    <xf numFmtId="0" fontId="94" fillId="0" borderId="192" xfId="0" applyFont="1" applyBorder="1" applyAlignment="1">
      <alignment wrapText="1"/>
    </xf>
    <xf numFmtId="10" fontId="3" fillId="0" borderId="91" xfId="20950" applyNumberFormat="1" applyFont="1" applyFill="1" applyBorder="1"/>
    <xf numFmtId="172" fontId="85" fillId="0" borderId="0" xfId="0" applyNumberFormat="1" applyFont="1"/>
    <xf numFmtId="172" fontId="84" fillId="0" borderId="0" xfId="0" applyNumberFormat="1" applyFont="1"/>
    <xf numFmtId="198" fontId="84" fillId="0" borderId="0" xfId="0" applyNumberFormat="1" applyFont="1"/>
    <xf numFmtId="171" fontId="3" fillId="0" borderId="0" xfId="7" applyFont="1" applyAlignment="1">
      <alignment horizontal="left" vertical="center"/>
    </xf>
    <xf numFmtId="10" fontId="4" fillId="35" borderId="215" xfId="0" applyNumberFormat="1" applyFont="1" applyFill="1" applyBorder="1" applyAlignment="1">
      <alignment horizontal="center" vertical="center" wrapText="1"/>
    </xf>
    <xf numFmtId="0" fontId="4" fillId="35" borderId="216" xfId="0" applyFont="1" applyFill="1" applyBorder="1" applyAlignment="1">
      <alignment horizontal="center" vertical="center" wrapText="1"/>
    </xf>
    <xf numFmtId="172" fontId="84" fillId="0" borderId="0" xfId="0" applyNumberFormat="1" applyFont="1" applyAlignment="1">
      <alignment horizontal="center" vertical="center" wrapText="1"/>
    </xf>
    <xf numFmtId="172" fontId="3" fillId="0" borderId="0" xfId="0" applyNumberFormat="1" applyFont="1"/>
    <xf numFmtId="172" fontId="109" fillId="0" borderId="0" xfId="0" applyNumberFormat="1" applyFont="1"/>
    <xf numFmtId="172" fontId="108" fillId="0" borderId="0" xfId="0" applyNumberFormat="1" applyFont="1"/>
    <xf numFmtId="0" fontId="111" fillId="0" borderId="67" xfId="0" applyFont="1" applyBorder="1"/>
    <xf numFmtId="172" fontId="111" fillId="0" borderId="81" xfId="7" applyNumberFormat="1" applyFont="1" applyBorder="1"/>
    <xf numFmtId="172" fontId="111" fillId="0" borderId="130" xfId="7" applyNumberFormat="1" applyFont="1" applyBorder="1"/>
    <xf numFmtId="0" fontId="111" fillId="0" borderId="0" xfId="0" applyFont="1"/>
    <xf numFmtId="367" fontId="111" fillId="0" borderId="127" xfId="7" applyNumberFormat="1" applyFont="1" applyBorder="1"/>
    <xf numFmtId="367" fontId="111" fillId="0" borderId="127" xfId="7" applyNumberFormat="1" applyFont="1" applyBorder="1" applyAlignment="1">
      <alignment horizontal="center" vertical="center"/>
    </xf>
    <xf numFmtId="368" fontId="108" fillId="0" borderId="0" xfId="0" applyNumberFormat="1" applyFont="1"/>
    <xf numFmtId="172" fontId="113" fillId="0" borderId="0" xfId="0" applyNumberFormat="1" applyFont="1"/>
    <xf numFmtId="172" fontId="129" fillId="0" borderId="0" xfId="0" applyNumberFormat="1" applyFont="1"/>
    <xf numFmtId="0" fontId="91" fillId="0" borderId="66" xfId="0" applyFont="1" applyBorder="1" applyAlignment="1">
      <alignment horizontal="left" wrapText="1"/>
    </xf>
    <xf numFmtId="0" fontId="91" fillId="0" borderId="65" xfId="0" applyFont="1" applyBorder="1" applyAlignment="1">
      <alignment horizontal="left" wrapText="1"/>
    </xf>
    <xf numFmtId="0" fontId="91" fillId="0" borderId="135" xfId="0" applyFont="1" applyBorder="1" applyAlignment="1">
      <alignment horizontal="center" vertical="center"/>
    </xf>
    <xf numFmtId="0" fontId="91" fillId="0" borderId="30" xfId="0" applyFont="1" applyBorder="1" applyAlignment="1">
      <alignment horizontal="center" vertical="center"/>
    </xf>
    <xf numFmtId="0" fontId="91" fillId="0" borderId="136" xfId="0" applyFont="1" applyBorder="1" applyAlignment="1">
      <alignment horizontal="center" vertical="center"/>
    </xf>
    <xf numFmtId="172" fontId="347" fillId="0" borderId="128" xfId="7" applyNumberFormat="1" applyFont="1" applyBorder="1" applyAlignment="1">
      <alignment horizontal="center"/>
    </xf>
    <xf numFmtId="172" fontId="347" fillId="0" borderId="129" xfId="7" applyNumberFormat="1" applyFont="1" applyBorder="1" applyAlignment="1">
      <alignment horizontal="center"/>
    </xf>
    <xf numFmtId="172" fontId="347" fillId="0" borderId="130" xfId="7" applyNumberFormat="1" applyFont="1" applyBorder="1" applyAlignment="1">
      <alignment horizontal="center"/>
    </xf>
    <xf numFmtId="0" fontId="347" fillId="0" borderId="114" xfId="0" applyFont="1" applyBorder="1" applyAlignment="1">
      <alignment horizontal="center" vertical="center"/>
    </xf>
    <xf numFmtId="0" fontId="348" fillId="0" borderId="115" xfId="0" applyFont="1" applyBorder="1" applyAlignment="1">
      <alignment horizontal="center" vertical="center"/>
    </xf>
    <xf numFmtId="0" fontId="348" fillId="0" borderId="7" xfId="0" applyFont="1" applyBorder="1" applyAlignment="1">
      <alignment horizontal="center" vertical="center"/>
    </xf>
    <xf numFmtId="0" fontId="118" fillId="0" borderId="16" xfId="0" applyFont="1" applyBorder="1" applyAlignment="1">
      <alignment horizontal="center" vertical="center"/>
    </xf>
    <xf numFmtId="0" fontId="118" fillId="0" borderId="17" xfId="0" applyFont="1" applyBorder="1" applyAlignment="1">
      <alignment horizontal="center" vertical="center"/>
    </xf>
    <xf numFmtId="0" fontId="347" fillId="0" borderId="116" xfId="0" applyFont="1" applyBorder="1" applyAlignment="1">
      <alignment horizontal="center"/>
    </xf>
    <xf numFmtId="0" fontId="347" fillId="0" borderId="117" xfId="0" applyFont="1" applyBorder="1" applyAlignment="1">
      <alignment horizontal="center"/>
    </xf>
    <xf numFmtId="0" fontId="347" fillId="0" borderId="118" xfId="0" applyFont="1" applyBorder="1" applyAlignment="1">
      <alignment horizontal="center"/>
    </xf>
    <xf numFmtId="172" fontId="347" fillId="0" borderId="116" xfId="7" applyNumberFormat="1" applyFont="1" applyBorder="1" applyAlignment="1">
      <alignment horizontal="center"/>
    </xf>
    <xf numFmtId="172" fontId="347" fillId="0" borderId="117" xfId="7" applyNumberFormat="1" applyFont="1" applyBorder="1" applyAlignment="1">
      <alignment horizontal="center"/>
    </xf>
    <xf numFmtId="172" fontId="347" fillId="0" borderId="118" xfId="7" applyNumberFormat="1"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7" fillId="0" borderId="131" xfId="0" applyFont="1" applyBorder="1" applyAlignment="1">
      <alignment horizontal="center" vertical="center" wrapText="1"/>
    </xf>
    <xf numFmtId="0" fontId="117"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215" xfId="0" applyFont="1" applyBorder="1" applyAlignment="1">
      <alignment horizontal="center" vertical="center" wrapText="1"/>
    </xf>
    <xf numFmtId="0" fontId="45" fillId="0" borderId="216"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7"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6" fillId="3" borderId="71" xfId="13" applyFont="1" applyFill="1" applyBorder="1" applyAlignment="1" applyProtection="1">
      <alignment horizontal="center" vertical="center" wrapText="1"/>
      <protection locked="0"/>
    </xf>
    <xf numFmtId="0" fontId="96"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72" fontId="45" fillId="3" borderId="69" xfId="1" applyNumberFormat="1" applyFont="1" applyFill="1" applyBorder="1" applyAlignment="1" applyProtection="1">
      <alignment horizontal="center"/>
      <protection locked="0"/>
    </xf>
    <xf numFmtId="172" fontId="45" fillId="3" borderId="27" xfId="1" applyNumberFormat="1" applyFont="1" applyFill="1" applyBorder="1" applyAlignment="1" applyProtection="1">
      <alignment horizontal="center"/>
      <protection locked="0"/>
    </xf>
    <xf numFmtId="172" fontId="45" fillId="3" borderId="28" xfId="1" applyNumberFormat="1" applyFont="1" applyFill="1" applyBorder="1" applyAlignment="1" applyProtection="1">
      <alignment horizontal="center"/>
      <protection locked="0"/>
    </xf>
    <xf numFmtId="172" fontId="45" fillId="0" borderId="15" xfId="1" applyNumberFormat="1" applyFont="1" applyFill="1" applyBorder="1" applyAlignment="1" applyProtection="1">
      <alignment horizontal="center"/>
      <protection locked="0"/>
    </xf>
    <xf numFmtId="172" fontId="45" fillId="0" borderId="16" xfId="1" applyNumberFormat="1" applyFont="1" applyFill="1" applyBorder="1" applyAlignment="1" applyProtection="1">
      <alignment horizontal="center"/>
      <protection locked="0"/>
    </xf>
    <xf numFmtId="172"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72" fontId="45" fillId="0" borderId="72" xfId="1" applyNumberFormat="1" applyFont="1" applyFill="1" applyBorder="1" applyAlignment="1" applyProtection="1">
      <alignment horizontal="center" vertical="center" wrapText="1"/>
      <protection locked="0"/>
    </xf>
    <xf numFmtId="172"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7" fillId="0" borderId="54" xfId="0" applyFont="1" applyBorder="1" applyAlignment="1">
      <alignment horizontal="left" vertical="center"/>
    </xf>
    <xf numFmtId="0" fontId="97"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218" xfId="0" applyFont="1" applyBorder="1" applyAlignment="1">
      <alignment horizontal="center" vertical="center" wrapText="1"/>
    </xf>
    <xf numFmtId="0" fontId="3" fillId="0" borderId="219" xfId="0" applyFont="1" applyBorder="1" applyAlignment="1">
      <alignment horizontal="center" vertical="center" wrapText="1"/>
    </xf>
    <xf numFmtId="0" fontId="3" fillId="0" borderId="220"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1" fillId="0" borderId="104" xfId="0" applyFont="1" applyBorder="1" applyAlignment="1">
      <alignment horizontal="left" vertical="center" wrapText="1"/>
    </xf>
    <xf numFmtId="0" fontId="111" fillId="0" borderId="105" xfId="0" applyFont="1" applyBorder="1" applyAlignment="1">
      <alignment horizontal="left" vertical="center" wrapText="1"/>
    </xf>
    <xf numFmtId="0" fontId="111" fillId="0" borderId="109" xfId="0" applyFont="1" applyBorder="1" applyAlignment="1">
      <alignment horizontal="left" vertical="center" wrapText="1"/>
    </xf>
    <xf numFmtId="0" fontId="111" fillId="0" borderId="110" xfId="0" applyFont="1" applyBorder="1" applyAlignment="1">
      <alignment horizontal="left" vertical="center" wrapText="1"/>
    </xf>
    <xf numFmtId="0" fontId="111" fillId="0" borderId="112" xfId="0" applyFont="1" applyBorder="1" applyAlignment="1">
      <alignment horizontal="left" vertical="center" wrapText="1"/>
    </xf>
    <xf numFmtId="0" fontId="111" fillId="0" borderId="113" xfId="0" applyFont="1" applyBorder="1" applyAlignment="1">
      <alignment horizontal="left" vertical="center" wrapText="1"/>
    </xf>
    <xf numFmtId="0" fontId="112" fillId="0" borderId="106" xfId="0" applyFont="1" applyBorder="1" applyAlignment="1">
      <alignment horizontal="center" vertical="center" wrapText="1"/>
    </xf>
    <xf numFmtId="0" fontId="112" fillId="0" borderId="107" xfId="0" applyFont="1" applyBorder="1" applyAlignment="1">
      <alignment horizontal="center" vertical="center" wrapText="1"/>
    </xf>
    <xf numFmtId="0" fontId="112" fillId="0" borderId="108" xfId="0" applyFont="1" applyBorder="1" applyAlignment="1">
      <alignment horizontal="center" vertical="center" wrapText="1"/>
    </xf>
    <xf numFmtId="0" fontId="112" fillId="0" borderId="85" xfId="0" applyFont="1" applyBorder="1" applyAlignment="1">
      <alignment horizontal="center" vertical="center" wrapText="1"/>
    </xf>
    <xf numFmtId="0" fontId="112" fillId="0" borderId="111" xfId="0" applyFont="1" applyBorder="1" applyAlignment="1">
      <alignment horizontal="center" vertical="center" wrapText="1"/>
    </xf>
    <xf numFmtId="0" fontId="112" fillId="0" borderId="75" xfId="0" applyFont="1" applyBorder="1" applyAlignment="1">
      <alignment horizontal="center" vertical="center" wrapText="1"/>
    </xf>
    <xf numFmtId="0" fontId="108" fillId="0" borderId="131" xfId="0" applyFont="1" applyBorder="1" applyAlignment="1">
      <alignment horizontal="center" vertical="center" wrapText="1"/>
    </xf>
    <xf numFmtId="0" fontId="108" fillId="0" borderId="7" xfId="0" applyFont="1" applyBorder="1" applyAlignment="1">
      <alignment horizontal="center" vertical="center" wrapText="1"/>
    </xf>
    <xf numFmtId="0" fontId="108" fillId="0" borderId="127" xfId="0" applyFont="1" applyBorder="1" applyAlignment="1">
      <alignment horizontal="center" vertical="center" wrapText="1"/>
    </xf>
    <xf numFmtId="0" fontId="116" fillId="0" borderId="127" xfId="0" applyFont="1" applyBorder="1" applyAlignment="1">
      <alignment horizontal="center" vertical="center"/>
    </xf>
    <xf numFmtId="0" fontId="116" fillId="0" borderId="106" xfId="0" applyFont="1" applyBorder="1" applyAlignment="1">
      <alignment horizontal="center" vertical="center"/>
    </xf>
    <xf numFmtId="0" fontId="116" fillId="0" borderId="108" xfId="0" applyFont="1" applyBorder="1" applyAlignment="1">
      <alignment horizontal="center" vertical="center"/>
    </xf>
    <xf numFmtId="0" fontId="116" fillId="0" borderId="85" xfId="0" applyFont="1" applyBorder="1" applyAlignment="1">
      <alignment horizontal="center" vertical="center"/>
    </xf>
    <xf numFmtId="0" fontId="116" fillId="0" borderId="75" xfId="0" applyFont="1" applyBorder="1" applyAlignment="1">
      <alignment horizontal="center" vertical="center"/>
    </xf>
    <xf numFmtId="0" fontId="112" fillId="0" borderId="127" xfId="0" applyFont="1" applyBorder="1" applyAlignment="1">
      <alignment horizontal="center" vertical="center" wrapText="1"/>
    </xf>
    <xf numFmtId="0" fontId="108" fillId="0" borderId="130" xfId="0" applyFont="1" applyBorder="1" applyAlignment="1">
      <alignment horizontal="center" vertical="center" wrapText="1"/>
    </xf>
    <xf numFmtId="0" fontId="111" fillId="0" borderId="106" xfId="0" applyFont="1" applyBorder="1" applyAlignment="1">
      <alignment horizontal="center" vertical="center" wrapText="1"/>
    </xf>
    <xf numFmtId="0" fontId="111" fillId="0" borderId="108" xfId="0" applyFont="1" applyBorder="1" applyAlignment="1">
      <alignment horizontal="center" vertical="center" wrapText="1"/>
    </xf>
    <xf numFmtId="0" fontId="111" fillId="0" borderId="70" xfId="0" applyFont="1" applyBorder="1" applyAlignment="1">
      <alignment horizontal="center" vertical="center" wrapText="1"/>
    </xf>
    <xf numFmtId="0" fontId="111" fillId="0" borderId="68" xfId="0" applyFont="1" applyBorder="1" applyAlignment="1">
      <alignment horizontal="center" vertical="center" wrapText="1"/>
    </xf>
    <xf numFmtId="0" fontId="111" fillId="0" borderId="85" xfId="0" applyFont="1" applyBorder="1" applyAlignment="1">
      <alignment horizontal="center" vertical="center" wrapText="1"/>
    </xf>
    <xf numFmtId="0" fontId="111" fillId="0" borderId="75" xfId="0" applyFont="1" applyBorder="1" applyAlignment="1">
      <alignment horizontal="center" vertical="center" wrapText="1"/>
    </xf>
    <xf numFmtId="0" fontId="108" fillId="0" borderId="128" xfId="0" applyFont="1" applyBorder="1" applyAlignment="1">
      <alignment horizontal="center" vertical="center" wrapText="1"/>
    </xf>
    <xf numFmtId="0" fontId="108" fillId="0" borderId="129" xfId="0" applyFont="1" applyBorder="1" applyAlignment="1">
      <alignment horizontal="center" vertical="center" wrapText="1"/>
    </xf>
    <xf numFmtId="0" fontId="111" fillId="0" borderId="76" xfId="0" applyFont="1" applyBorder="1" applyAlignment="1">
      <alignment horizontal="center" vertical="center" wrapText="1"/>
    </xf>
    <xf numFmtId="0" fontId="111" fillId="0" borderId="7" xfId="0" applyFont="1" applyBorder="1" applyAlignment="1">
      <alignment horizontal="center" vertical="center" wrapText="1"/>
    </xf>
    <xf numFmtId="0" fontId="108" fillId="0" borderId="76" xfId="0" applyFont="1" applyBorder="1" applyAlignment="1">
      <alignment horizontal="center" vertical="center" wrapText="1"/>
    </xf>
    <xf numFmtId="0" fontId="108" fillId="0" borderId="75" xfId="0" applyFont="1" applyBorder="1" applyAlignment="1">
      <alignment horizontal="center" vertical="center" wrapText="1"/>
    </xf>
    <xf numFmtId="0" fontId="111" fillId="0" borderId="54" xfId="0" applyFont="1" applyBorder="1" applyAlignment="1">
      <alignment horizontal="left" vertical="top" wrapText="1"/>
    </xf>
    <xf numFmtId="0" fontId="111" fillId="0" borderId="77" xfId="0" applyFont="1" applyBorder="1" applyAlignment="1">
      <alignment horizontal="left" vertical="top" wrapText="1"/>
    </xf>
    <xf numFmtId="0" fontId="111" fillId="0" borderId="63" xfId="0" applyFont="1" applyBorder="1" applyAlignment="1">
      <alignment horizontal="left" vertical="top" wrapText="1"/>
    </xf>
    <xf numFmtId="0" fontId="111" fillId="0" borderId="96" xfId="0" applyFont="1" applyBorder="1" applyAlignment="1">
      <alignment horizontal="left" vertical="top" wrapText="1"/>
    </xf>
    <xf numFmtId="0" fontId="111" fillId="0" borderId="103" xfId="0" applyFont="1" applyBorder="1" applyAlignment="1">
      <alignment horizontal="left" vertical="top" wrapText="1"/>
    </xf>
    <xf numFmtId="0" fontId="111" fillId="0" borderId="134" xfId="0" applyFont="1" applyBorder="1" applyAlignment="1">
      <alignment horizontal="left" vertical="top" wrapText="1"/>
    </xf>
    <xf numFmtId="0" fontId="111" fillId="0" borderId="87" xfId="0" applyFont="1" applyBorder="1" applyAlignment="1">
      <alignment horizontal="center" vertical="center" wrapText="1"/>
    </xf>
    <xf numFmtId="0" fontId="111" fillId="0" borderId="67" xfId="0" applyFont="1" applyBorder="1" applyAlignment="1">
      <alignment horizontal="center" vertical="center" wrapText="1"/>
    </xf>
    <xf numFmtId="0" fontId="108" fillId="0" borderId="64" xfId="0" applyFont="1" applyBorder="1" applyAlignment="1">
      <alignment horizontal="center" vertical="center" wrapText="1"/>
    </xf>
    <xf numFmtId="0" fontId="108" fillId="0" borderId="69" xfId="0" applyFont="1" applyBorder="1" applyAlignment="1">
      <alignment horizontal="center" vertical="center" wrapText="1"/>
    </xf>
    <xf numFmtId="0" fontId="108" fillId="0" borderId="27" xfId="0" applyFont="1" applyBorder="1" applyAlignment="1">
      <alignment horizontal="center" vertical="center" wrapText="1"/>
    </xf>
    <xf numFmtId="0" fontId="108" fillId="0" borderId="28" xfId="0" applyFont="1" applyBorder="1" applyAlignment="1">
      <alignment horizontal="center" vertical="center" wrapText="1"/>
    </xf>
    <xf numFmtId="0" fontId="108" fillId="0" borderId="106" xfId="0" applyFont="1" applyBorder="1" applyAlignment="1">
      <alignment horizontal="center" vertical="top" wrapText="1"/>
    </xf>
    <xf numFmtId="0" fontId="108" fillId="0" borderId="107" xfId="0" applyFont="1" applyBorder="1" applyAlignment="1">
      <alignment horizontal="center" vertical="top" wrapText="1"/>
    </xf>
    <xf numFmtId="0" fontId="108" fillId="0" borderId="129" xfId="0" applyFont="1" applyBorder="1" applyAlignment="1">
      <alignment horizontal="center" vertical="top" wrapText="1"/>
    </xf>
    <xf numFmtId="0" fontId="108" fillId="0" borderId="130" xfId="0" applyFont="1" applyBorder="1" applyAlignment="1">
      <alignment horizontal="center" vertical="top" wrapText="1"/>
    </xf>
    <xf numFmtId="0" fontId="128" fillId="0" borderId="119" xfId="0" applyFont="1" applyBorder="1" applyAlignment="1">
      <alignment horizontal="left" vertical="top" wrapText="1"/>
    </xf>
    <xf numFmtId="0" fontId="128" fillId="0" borderId="120" xfId="0" applyFont="1" applyBorder="1" applyAlignment="1">
      <alignment horizontal="left" vertical="top" wrapText="1"/>
    </xf>
    <xf numFmtId="0" fontId="114" fillId="0" borderId="106" xfId="0" applyFont="1" applyBorder="1" applyAlignment="1">
      <alignment horizontal="center" vertical="center"/>
    </xf>
    <xf numFmtId="0" fontId="114" fillId="0" borderId="108" xfId="0" applyFont="1" applyBorder="1" applyAlignment="1">
      <alignment horizontal="center" vertical="center"/>
    </xf>
    <xf numFmtId="0" fontId="114" fillId="0" borderId="85" xfId="0" applyFont="1" applyBorder="1" applyAlignment="1">
      <alignment horizontal="center" vertical="center"/>
    </xf>
    <xf numFmtId="0" fontId="114" fillId="0" borderId="75" xfId="0" applyFont="1" applyBorder="1" applyAlignment="1">
      <alignment horizontal="center" vertical="center"/>
    </xf>
    <xf numFmtId="0" fontId="113" fillId="0" borderId="127" xfId="0" applyFont="1" applyBorder="1" applyAlignment="1">
      <alignment horizontal="center" vertical="center" wrapText="1"/>
    </xf>
    <xf numFmtId="0" fontId="113" fillId="0" borderId="131"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2" sqref="C2:C5"/>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0"/>
      <c r="B1" s="96" t="s">
        <v>209</v>
      </c>
      <c r="C1" s="90"/>
    </row>
    <row r="2" spans="1:3">
      <c r="A2" s="97">
        <v>1</v>
      </c>
      <c r="B2" s="192" t="s">
        <v>210</v>
      </c>
      <c r="C2" s="36" t="s">
        <v>751</v>
      </c>
    </row>
    <row r="3" spans="1:3">
      <c r="A3" s="97">
        <v>2</v>
      </c>
      <c r="B3" s="193" t="s">
        <v>206</v>
      </c>
      <c r="C3" s="36" t="s">
        <v>752</v>
      </c>
    </row>
    <row r="4" spans="1:3">
      <c r="A4" s="97">
        <v>3</v>
      </c>
      <c r="B4" s="194" t="s">
        <v>211</v>
      </c>
      <c r="C4" s="36" t="s">
        <v>753</v>
      </c>
    </row>
    <row r="5" spans="1:3">
      <c r="A5" s="98">
        <v>4</v>
      </c>
      <c r="B5" s="195" t="s">
        <v>207</v>
      </c>
      <c r="C5" s="36" t="s">
        <v>754</v>
      </c>
    </row>
    <row r="6" spans="1:3" s="99" customFormat="1" ht="45.75" customHeight="1">
      <c r="A6" s="717" t="s">
        <v>283</v>
      </c>
      <c r="B6" s="718"/>
      <c r="C6" s="718"/>
    </row>
    <row r="7" spans="1:3" ht="15">
      <c r="A7" s="100" t="s">
        <v>29</v>
      </c>
      <c r="B7" s="96" t="s">
        <v>208</v>
      </c>
    </row>
    <row r="8" spans="1:3">
      <c r="A8" s="90">
        <v>1</v>
      </c>
      <c r="B8" s="124" t="s">
        <v>20</v>
      </c>
    </row>
    <row r="9" spans="1:3">
      <c r="A9" s="90">
        <v>2</v>
      </c>
      <c r="B9" s="125" t="s">
        <v>21</v>
      </c>
    </row>
    <row r="10" spans="1:3">
      <c r="A10" s="90">
        <v>3</v>
      </c>
      <c r="B10" s="125" t="s">
        <v>22</v>
      </c>
    </row>
    <row r="11" spans="1:3">
      <c r="A11" s="90">
        <v>4</v>
      </c>
      <c r="B11" s="125" t="s">
        <v>23</v>
      </c>
    </row>
    <row r="12" spans="1:3">
      <c r="A12" s="90">
        <v>5</v>
      </c>
      <c r="B12" s="125" t="s">
        <v>24</v>
      </c>
    </row>
    <row r="13" spans="1:3">
      <c r="A13" s="90">
        <v>6</v>
      </c>
      <c r="B13" s="126" t="s">
        <v>218</v>
      </c>
    </row>
    <row r="14" spans="1:3">
      <c r="A14" s="90">
        <v>7</v>
      </c>
      <c r="B14" s="125" t="s">
        <v>212</v>
      </c>
    </row>
    <row r="15" spans="1:3">
      <c r="A15" s="90">
        <v>8</v>
      </c>
      <c r="B15" s="125" t="s">
        <v>213</v>
      </c>
    </row>
    <row r="16" spans="1:3">
      <c r="A16" s="90">
        <v>9</v>
      </c>
      <c r="B16" s="125" t="s">
        <v>25</v>
      </c>
    </row>
    <row r="17" spans="1:2">
      <c r="A17" s="191" t="s">
        <v>282</v>
      </c>
      <c r="B17" s="190" t="s">
        <v>269</v>
      </c>
    </row>
    <row r="18" spans="1:2">
      <c r="A18" s="191" t="s">
        <v>710</v>
      </c>
      <c r="B18" s="479" t="s">
        <v>712</v>
      </c>
    </row>
    <row r="19" spans="1:2">
      <c r="A19" s="480" t="s">
        <v>711</v>
      </c>
      <c r="B19" s="479" t="s">
        <v>713</v>
      </c>
    </row>
    <row r="20" spans="1:2">
      <c r="A20" s="90">
        <v>10</v>
      </c>
      <c r="B20" s="125" t="s">
        <v>26</v>
      </c>
    </row>
    <row r="21" spans="1:2">
      <c r="A21" s="90">
        <v>11</v>
      </c>
      <c r="B21" s="126" t="s">
        <v>214</v>
      </c>
    </row>
    <row r="22" spans="1:2">
      <c r="A22" s="90">
        <v>12</v>
      </c>
      <c r="B22" s="126" t="s">
        <v>27</v>
      </c>
    </row>
    <row r="23" spans="1:2">
      <c r="A23" s="210">
        <v>13</v>
      </c>
      <c r="B23" s="211" t="s">
        <v>215</v>
      </c>
    </row>
    <row r="24" spans="1:2">
      <c r="A24" s="210">
        <v>14</v>
      </c>
      <c r="B24" s="212" t="s">
        <v>240</v>
      </c>
    </row>
    <row r="25" spans="1:2">
      <c r="A25" s="210">
        <v>15</v>
      </c>
      <c r="B25" s="213" t="s">
        <v>28</v>
      </c>
    </row>
    <row r="26" spans="1:2">
      <c r="A26" s="210">
        <v>15.1</v>
      </c>
      <c r="B26" s="214" t="s">
        <v>296</v>
      </c>
    </row>
    <row r="27" spans="1:2">
      <c r="A27" s="481">
        <v>15.2</v>
      </c>
      <c r="B27" s="479" t="s">
        <v>715</v>
      </c>
    </row>
    <row r="28" spans="1:2">
      <c r="A28" s="210">
        <v>16</v>
      </c>
      <c r="B28" s="214" t="s">
        <v>337</v>
      </c>
    </row>
    <row r="29" spans="1:2">
      <c r="A29" s="210">
        <v>17</v>
      </c>
      <c r="B29" s="214" t="s">
        <v>378</v>
      </c>
    </row>
    <row r="30" spans="1:2">
      <c r="A30" s="210">
        <v>18</v>
      </c>
      <c r="B30" s="214" t="s">
        <v>665</v>
      </c>
    </row>
    <row r="31" spans="1:2">
      <c r="A31" s="210">
        <v>19</v>
      </c>
      <c r="B31" s="214" t="s">
        <v>666</v>
      </c>
    </row>
    <row r="32" spans="1:2">
      <c r="A32" s="210">
        <v>20</v>
      </c>
      <c r="B32" s="263" t="s">
        <v>667</v>
      </c>
    </row>
    <row r="33" spans="1:2">
      <c r="A33" s="210">
        <v>21</v>
      </c>
      <c r="B33" s="214" t="s">
        <v>494</v>
      </c>
    </row>
    <row r="34" spans="1:2">
      <c r="A34" s="210">
        <v>22</v>
      </c>
      <c r="B34" s="214" t="s">
        <v>668</v>
      </c>
    </row>
    <row r="35" spans="1:2">
      <c r="A35" s="210">
        <v>23</v>
      </c>
      <c r="B35" s="214" t="s">
        <v>669</v>
      </c>
    </row>
    <row r="36" spans="1:2">
      <c r="A36" s="210">
        <v>24</v>
      </c>
      <c r="B36" s="214" t="s">
        <v>670</v>
      </c>
    </row>
    <row r="37" spans="1:2">
      <c r="A37" s="210">
        <v>25</v>
      </c>
      <c r="B37" s="214" t="s">
        <v>379</v>
      </c>
    </row>
    <row r="38" spans="1:2">
      <c r="A38" s="210">
        <v>26</v>
      </c>
      <c r="B38" s="214"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headerFooter>
    <oddHeader>&amp;C&amp;"Calibri"&amp;10&amp;K0078D7 Classification: Restricted to Partners&amp;1#_x000D_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D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N14" sqref="N14"/>
    </sheetView>
  </sheetViews>
  <sheetFormatPr defaultColWidth="9.140625" defaultRowHeight="12.75"/>
  <cols>
    <col min="1" max="1" width="9.5703125" style="4" bestFit="1" customWidth="1"/>
    <col min="2" max="2" width="132.42578125" style="4" customWidth="1"/>
    <col min="3" max="3" width="18.42578125" style="4" customWidth="1"/>
    <col min="4" max="16384" width="9.140625" style="4"/>
  </cols>
  <sheetData>
    <row r="1" spans="1:4">
      <c r="A1" s="2" t="s">
        <v>30</v>
      </c>
      <c r="B1" s="3" t="str">
        <f>'Info '!C2</f>
        <v>JSC ProCredit Bank</v>
      </c>
    </row>
    <row r="2" spans="1:4" s="2" customFormat="1" ht="15.75" customHeight="1">
      <c r="A2" s="2" t="s">
        <v>31</v>
      </c>
      <c r="B2" s="217">
        <f>'1. key ratios'!B2</f>
        <v>46022</v>
      </c>
    </row>
    <row r="3" spans="1:4" s="2" customFormat="1" ht="15.75" customHeight="1"/>
    <row r="4" spans="1:4" ht="13.5" thickBot="1">
      <c r="A4" s="4" t="s">
        <v>143</v>
      </c>
      <c r="B4" s="78" t="s">
        <v>142</v>
      </c>
    </row>
    <row r="5" spans="1:4">
      <c r="A5" s="41" t="s">
        <v>6</v>
      </c>
      <c r="B5" s="42"/>
      <c r="C5" s="43" t="s">
        <v>35</v>
      </c>
    </row>
    <row r="6" spans="1:4">
      <c r="A6" s="44">
        <v>1</v>
      </c>
      <c r="B6" s="45" t="s">
        <v>141</v>
      </c>
      <c r="C6" s="46">
        <v>325398890.42191422</v>
      </c>
      <c r="D6" s="700"/>
    </row>
    <row r="7" spans="1:4">
      <c r="A7" s="44">
        <v>2</v>
      </c>
      <c r="B7" s="47" t="s">
        <v>140</v>
      </c>
      <c r="C7" s="48">
        <v>112482805</v>
      </c>
      <c r="D7" s="700"/>
    </row>
    <row r="8" spans="1:4">
      <c r="A8" s="44">
        <v>3</v>
      </c>
      <c r="B8" s="49" t="s">
        <v>139</v>
      </c>
      <c r="C8" s="48">
        <v>72117569.829999998</v>
      </c>
      <c r="D8" s="700"/>
    </row>
    <row r="9" spans="1:4">
      <c r="A9" s="44">
        <v>4</v>
      </c>
      <c r="B9" s="49" t="s">
        <v>138</v>
      </c>
      <c r="C9" s="48">
        <v>401996.38</v>
      </c>
      <c r="D9" s="700"/>
    </row>
    <row r="10" spans="1:4">
      <c r="A10" s="44">
        <v>5</v>
      </c>
      <c r="B10" s="49" t="s">
        <v>137</v>
      </c>
      <c r="C10" s="48">
        <v>0</v>
      </c>
      <c r="D10" s="700"/>
    </row>
    <row r="11" spans="1:4">
      <c r="A11" s="44">
        <v>6</v>
      </c>
      <c r="B11" s="50" t="s">
        <v>136</v>
      </c>
      <c r="C11" s="48">
        <v>140396519.21191424</v>
      </c>
      <c r="D11" s="700"/>
    </row>
    <row r="12" spans="1:4" s="23" customFormat="1">
      <c r="A12" s="44">
        <v>7</v>
      </c>
      <c r="B12" s="45" t="s">
        <v>135</v>
      </c>
      <c r="C12" s="51">
        <v>14315615.68</v>
      </c>
      <c r="D12" s="700"/>
    </row>
    <row r="13" spans="1:4" s="23" customFormat="1">
      <c r="A13" s="44">
        <v>8</v>
      </c>
      <c r="B13" s="52" t="s">
        <v>134</v>
      </c>
      <c r="C13" s="53">
        <v>401996.38</v>
      </c>
      <c r="D13" s="700"/>
    </row>
    <row r="14" spans="1:4" s="23" customFormat="1" ht="25.5">
      <c r="A14" s="44">
        <v>9</v>
      </c>
      <c r="B14" s="54" t="s">
        <v>133</v>
      </c>
      <c r="C14" s="53">
        <v>0</v>
      </c>
      <c r="D14" s="700"/>
    </row>
    <row r="15" spans="1:4" s="23" customFormat="1">
      <c r="A15" s="44">
        <v>10</v>
      </c>
      <c r="B15" s="55" t="s">
        <v>132</v>
      </c>
      <c r="C15" s="53">
        <v>4235155.82</v>
      </c>
      <c r="D15" s="700"/>
    </row>
    <row r="16" spans="1:4" s="23" customFormat="1">
      <c r="A16" s="44">
        <v>11</v>
      </c>
      <c r="B16" s="56" t="s">
        <v>131</v>
      </c>
      <c r="C16" s="53">
        <v>0</v>
      </c>
      <c r="D16" s="700"/>
    </row>
    <row r="17" spans="1:4" s="23" customFormat="1">
      <c r="A17" s="44">
        <v>12</v>
      </c>
      <c r="B17" s="55" t="s">
        <v>130</v>
      </c>
      <c r="C17" s="53">
        <v>0</v>
      </c>
      <c r="D17" s="700"/>
    </row>
    <row r="18" spans="1:4" s="23" customFormat="1">
      <c r="A18" s="44">
        <v>13</v>
      </c>
      <c r="B18" s="55" t="s">
        <v>129</v>
      </c>
      <c r="C18" s="53">
        <v>0</v>
      </c>
      <c r="D18" s="700"/>
    </row>
    <row r="19" spans="1:4" s="23" customFormat="1">
      <c r="A19" s="44">
        <v>14</v>
      </c>
      <c r="B19" s="55" t="s">
        <v>128</v>
      </c>
      <c r="C19" s="53">
        <v>0</v>
      </c>
      <c r="D19" s="700"/>
    </row>
    <row r="20" spans="1:4" s="23" customFormat="1">
      <c r="A20" s="44">
        <v>15</v>
      </c>
      <c r="B20" s="55" t="s">
        <v>127</v>
      </c>
      <c r="C20" s="53">
        <v>0</v>
      </c>
      <c r="D20" s="700"/>
    </row>
    <row r="21" spans="1:4" s="23" customFormat="1" ht="25.5">
      <c r="A21" s="44">
        <v>16</v>
      </c>
      <c r="B21" s="54" t="s">
        <v>126</v>
      </c>
      <c r="C21" s="53">
        <v>0</v>
      </c>
      <c r="D21" s="700"/>
    </row>
    <row r="22" spans="1:4" s="23" customFormat="1">
      <c r="A22" s="44">
        <v>17</v>
      </c>
      <c r="B22" s="57" t="s">
        <v>125</v>
      </c>
      <c r="C22" s="53">
        <v>9678463.4800000004</v>
      </c>
      <c r="D22" s="700"/>
    </row>
    <row r="23" spans="1:4" s="23" customFormat="1">
      <c r="A23" s="44">
        <v>18</v>
      </c>
      <c r="B23" s="57" t="s">
        <v>517</v>
      </c>
      <c r="C23" s="265">
        <v>0</v>
      </c>
      <c r="D23" s="700"/>
    </row>
    <row r="24" spans="1:4" s="23" customFormat="1">
      <c r="A24" s="44">
        <v>19</v>
      </c>
      <c r="B24" s="54" t="s">
        <v>124</v>
      </c>
      <c r="C24" s="53">
        <v>0</v>
      </c>
      <c r="D24" s="700"/>
    </row>
    <row r="25" spans="1:4" s="23" customFormat="1" ht="25.5">
      <c r="A25" s="44">
        <v>20</v>
      </c>
      <c r="B25" s="54" t="s">
        <v>101</v>
      </c>
      <c r="C25" s="53">
        <v>0</v>
      </c>
      <c r="D25" s="700"/>
    </row>
    <row r="26" spans="1:4" s="23" customFormat="1">
      <c r="A26" s="44">
        <v>21</v>
      </c>
      <c r="B26" s="56" t="s">
        <v>123</v>
      </c>
      <c r="C26" s="53">
        <v>0</v>
      </c>
      <c r="D26" s="700"/>
    </row>
    <row r="27" spans="1:4" s="23" customFormat="1">
      <c r="A27" s="44">
        <v>22</v>
      </c>
      <c r="B27" s="56" t="s">
        <v>122</v>
      </c>
      <c r="C27" s="53">
        <v>0</v>
      </c>
      <c r="D27" s="700"/>
    </row>
    <row r="28" spans="1:4" s="23" customFormat="1">
      <c r="A28" s="44">
        <v>23</v>
      </c>
      <c r="B28" s="56" t="s">
        <v>121</v>
      </c>
      <c r="C28" s="53">
        <v>0</v>
      </c>
      <c r="D28" s="700"/>
    </row>
    <row r="29" spans="1:4" s="23" customFormat="1">
      <c r="A29" s="44">
        <v>24</v>
      </c>
      <c r="B29" s="58" t="s">
        <v>120</v>
      </c>
      <c r="C29" s="51">
        <v>311083274.74191421</v>
      </c>
      <c r="D29" s="700"/>
    </row>
    <row r="30" spans="1:4" s="23" customFormat="1">
      <c r="A30" s="59"/>
      <c r="B30" s="60"/>
      <c r="C30" s="53"/>
      <c r="D30" s="700"/>
    </row>
    <row r="31" spans="1:4" s="23" customFormat="1">
      <c r="A31" s="59">
        <v>25</v>
      </c>
      <c r="B31" s="58" t="s">
        <v>119</v>
      </c>
      <c r="C31" s="51">
        <v>0</v>
      </c>
      <c r="D31" s="700"/>
    </row>
    <row r="32" spans="1:4" s="23" customFormat="1">
      <c r="A32" s="59">
        <v>26</v>
      </c>
      <c r="B32" s="49" t="s">
        <v>118</v>
      </c>
      <c r="C32" s="61">
        <v>0</v>
      </c>
      <c r="D32" s="700"/>
    </row>
    <row r="33" spans="1:4" s="23" customFormat="1">
      <c r="A33" s="59">
        <v>27</v>
      </c>
      <c r="B33" s="62" t="s">
        <v>179</v>
      </c>
      <c r="C33" s="53">
        <v>0</v>
      </c>
      <c r="D33" s="700"/>
    </row>
    <row r="34" spans="1:4" s="23" customFormat="1">
      <c r="A34" s="59">
        <v>28</v>
      </c>
      <c r="B34" s="62" t="s">
        <v>117</v>
      </c>
      <c r="C34" s="53">
        <v>0</v>
      </c>
      <c r="D34" s="700"/>
    </row>
    <row r="35" spans="1:4" s="23" customFormat="1">
      <c r="A35" s="59">
        <v>29</v>
      </c>
      <c r="B35" s="49" t="s">
        <v>116</v>
      </c>
      <c r="C35" s="53">
        <v>0</v>
      </c>
      <c r="D35" s="700"/>
    </row>
    <row r="36" spans="1:4" s="23" customFormat="1">
      <c r="A36" s="59">
        <v>30</v>
      </c>
      <c r="B36" s="58" t="s">
        <v>115</v>
      </c>
      <c r="C36" s="51">
        <v>0</v>
      </c>
      <c r="D36" s="700"/>
    </row>
    <row r="37" spans="1:4" s="23" customFormat="1">
      <c r="A37" s="59">
        <v>31</v>
      </c>
      <c r="B37" s="54" t="s">
        <v>114</v>
      </c>
      <c r="C37" s="53">
        <v>0</v>
      </c>
      <c r="D37" s="700"/>
    </row>
    <row r="38" spans="1:4" s="23" customFormat="1">
      <c r="A38" s="59">
        <v>32</v>
      </c>
      <c r="B38" s="55" t="s">
        <v>113</v>
      </c>
      <c r="C38" s="53">
        <v>0</v>
      </c>
      <c r="D38" s="700"/>
    </row>
    <row r="39" spans="1:4" s="23" customFormat="1" ht="25.5">
      <c r="A39" s="59">
        <v>33</v>
      </c>
      <c r="B39" s="54" t="s">
        <v>112</v>
      </c>
      <c r="C39" s="53">
        <v>0</v>
      </c>
      <c r="D39" s="700"/>
    </row>
    <row r="40" spans="1:4" s="23" customFormat="1" ht="25.5">
      <c r="A40" s="59">
        <v>34</v>
      </c>
      <c r="B40" s="54" t="s">
        <v>101</v>
      </c>
      <c r="C40" s="53">
        <v>0</v>
      </c>
      <c r="D40" s="700"/>
    </row>
    <row r="41" spans="1:4" s="23" customFormat="1">
      <c r="A41" s="59">
        <v>35</v>
      </c>
      <c r="B41" s="56" t="s">
        <v>111</v>
      </c>
      <c r="C41" s="53">
        <v>0</v>
      </c>
      <c r="D41" s="700"/>
    </row>
    <row r="42" spans="1:4" s="23" customFormat="1">
      <c r="A42" s="59">
        <v>36</v>
      </c>
      <c r="B42" s="58" t="s">
        <v>110</v>
      </c>
      <c r="C42" s="51">
        <v>0</v>
      </c>
      <c r="D42" s="700"/>
    </row>
    <row r="43" spans="1:4" s="23" customFormat="1">
      <c r="A43" s="59"/>
      <c r="B43" s="60"/>
      <c r="C43" s="53"/>
      <c r="D43" s="700"/>
    </row>
    <row r="44" spans="1:4" s="23" customFormat="1">
      <c r="A44" s="59">
        <v>37</v>
      </c>
      <c r="B44" s="63" t="s">
        <v>109</v>
      </c>
      <c r="C44" s="51">
        <v>59903800</v>
      </c>
      <c r="D44" s="700"/>
    </row>
    <row r="45" spans="1:4" s="23" customFormat="1">
      <c r="A45" s="59">
        <v>38</v>
      </c>
      <c r="B45" s="49" t="s">
        <v>108</v>
      </c>
      <c r="C45" s="53">
        <v>59903800</v>
      </c>
      <c r="D45" s="700"/>
    </row>
    <row r="46" spans="1:4" s="23" customFormat="1">
      <c r="A46" s="59">
        <v>39</v>
      </c>
      <c r="B46" s="49" t="s">
        <v>107</v>
      </c>
      <c r="C46" s="53">
        <v>0</v>
      </c>
      <c r="D46" s="700"/>
    </row>
    <row r="47" spans="1:4" s="23" customFormat="1">
      <c r="A47" s="59">
        <v>40</v>
      </c>
      <c r="B47" s="49" t="s">
        <v>106</v>
      </c>
      <c r="C47" s="53">
        <v>0</v>
      </c>
      <c r="D47" s="700"/>
    </row>
    <row r="48" spans="1:4" s="23" customFormat="1">
      <c r="A48" s="59">
        <v>41</v>
      </c>
      <c r="B48" s="63" t="s">
        <v>105</v>
      </c>
      <c r="C48" s="51">
        <v>0</v>
      </c>
      <c r="D48" s="700"/>
    </row>
    <row r="49" spans="1:4" s="23" customFormat="1">
      <c r="A49" s="59">
        <v>42</v>
      </c>
      <c r="B49" s="54" t="s">
        <v>104</v>
      </c>
      <c r="C49" s="53">
        <v>0</v>
      </c>
      <c r="D49" s="700"/>
    </row>
    <row r="50" spans="1:4" s="23" customFormat="1">
      <c r="A50" s="59">
        <v>43</v>
      </c>
      <c r="B50" s="55" t="s">
        <v>103</v>
      </c>
      <c r="C50" s="53">
        <v>0</v>
      </c>
      <c r="D50" s="700"/>
    </row>
    <row r="51" spans="1:4" s="23" customFormat="1">
      <c r="A51" s="59">
        <v>44</v>
      </c>
      <c r="B51" s="54" t="s">
        <v>102</v>
      </c>
      <c r="C51" s="53">
        <v>0</v>
      </c>
      <c r="D51" s="700"/>
    </row>
    <row r="52" spans="1:4" s="23" customFormat="1" ht="25.5">
      <c r="A52" s="59">
        <v>45</v>
      </c>
      <c r="B52" s="54" t="s">
        <v>101</v>
      </c>
      <c r="C52" s="53">
        <v>0</v>
      </c>
      <c r="D52" s="700"/>
    </row>
    <row r="53" spans="1:4" s="23" customFormat="1" ht="13.5" thickBot="1">
      <c r="A53" s="59">
        <v>46</v>
      </c>
      <c r="B53" s="64" t="s">
        <v>100</v>
      </c>
      <c r="C53" s="65">
        <v>59903800</v>
      </c>
      <c r="D53" s="700"/>
    </row>
    <row r="54" spans="1:4">
      <c r="D54" s="700"/>
    </row>
    <row r="55" spans="1:4">
      <c r="D55" s="700"/>
    </row>
    <row r="56" spans="1:4">
      <c r="B56" s="4" t="s">
        <v>7</v>
      </c>
      <c r="D56" s="700"/>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headerFooter>
    <oddHeader>&amp;C&amp;"Calibri"&amp;10&amp;K0078D7 Classification: Restricted to Partners&amp;1#_x000D_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23"/>
  <sheetViews>
    <sheetView zoomScale="80" zoomScaleNormal="80" workbookViewId="0">
      <selection activeCell="C18" sqref="C18:D18"/>
    </sheetView>
  </sheetViews>
  <sheetFormatPr defaultColWidth="9.140625" defaultRowHeight="12.75"/>
  <cols>
    <col min="1" max="1" width="9.42578125" style="116" bestFit="1" customWidth="1"/>
    <col min="2" max="2" width="59" style="116" customWidth="1"/>
    <col min="3" max="3" width="16.85546875" style="116" bestFit="1" customWidth="1"/>
    <col min="4" max="4" width="13.140625" style="116" bestFit="1" customWidth="1"/>
    <col min="5" max="16384" width="9.140625" style="116"/>
  </cols>
  <sheetData>
    <row r="1" spans="1:6" ht="15">
      <c r="A1" s="114" t="s">
        <v>30</v>
      </c>
      <c r="B1" s="3" t="str">
        <f>'Info '!C2</f>
        <v>JSC ProCredit Bank</v>
      </c>
    </row>
    <row r="2" spans="1:6" s="114" customFormat="1" ht="15.75" customHeight="1">
      <c r="A2" s="114" t="s">
        <v>31</v>
      </c>
      <c r="B2" s="217">
        <f>'1. key ratios'!B2</f>
        <v>46022</v>
      </c>
    </row>
    <row r="3" spans="1:6" s="114" customFormat="1" ht="15.75" customHeight="1"/>
    <row r="4" spans="1:6" ht="13.5" thickBot="1">
      <c r="A4" s="116" t="s">
        <v>268</v>
      </c>
      <c r="B4" s="183" t="s">
        <v>269</v>
      </c>
    </row>
    <row r="5" spans="1:6" s="121" customFormat="1" ht="12.75" customHeight="1">
      <c r="A5" s="208"/>
      <c r="B5" s="209" t="s">
        <v>272</v>
      </c>
      <c r="C5" s="176" t="s">
        <v>270</v>
      </c>
      <c r="D5" s="177" t="s">
        <v>271</v>
      </c>
    </row>
    <row r="6" spans="1:6" s="184" customFormat="1">
      <c r="A6" s="178">
        <v>1</v>
      </c>
      <c r="B6" s="204" t="s">
        <v>273</v>
      </c>
      <c r="C6" s="204"/>
      <c r="D6" s="179"/>
    </row>
    <row r="7" spans="1:6" s="184" customFormat="1">
      <c r="A7" s="180" t="s">
        <v>259</v>
      </c>
      <c r="B7" s="205" t="s">
        <v>274</v>
      </c>
      <c r="C7" s="198">
        <v>4.4999999999999998E-2</v>
      </c>
      <c r="D7" s="657">
        <v>71866403.773581564</v>
      </c>
      <c r="E7" s="701"/>
      <c r="F7" s="701"/>
    </row>
    <row r="8" spans="1:6" s="184" customFormat="1">
      <c r="A8" s="180" t="s">
        <v>260</v>
      </c>
      <c r="B8" s="205" t="s">
        <v>275</v>
      </c>
      <c r="C8" s="199">
        <v>0.06</v>
      </c>
      <c r="D8" s="657">
        <v>95821871.698108763</v>
      </c>
      <c r="E8" s="701"/>
      <c r="F8" s="701"/>
    </row>
    <row r="9" spans="1:6" s="184" customFormat="1">
      <c r="A9" s="180" t="s">
        <v>261</v>
      </c>
      <c r="B9" s="205" t="s">
        <v>276</v>
      </c>
      <c r="C9" s="199">
        <v>0.08</v>
      </c>
      <c r="D9" s="657">
        <v>127762495.59747836</v>
      </c>
      <c r="E9" s="701"/>
      <c r="F9" s="701"/>
    </row>
    <row r="10" spans="1:6" s="184" customFormat="1">
      <c r="A10" s="178" t="s">
        <v>262</v>
      </c>
      <c r="B10" s="204" t="s">
        <v>277</v>
      </c>
      <c r="C10" s="200"/>
      <c r="D10" s="658"/>
      <c r="E10" s="701"/>
      <c r="F10" s="701"/>
    </row>
    <row r="11" spans="1:6" s="185" customFormat="1">
      <c r="A11" s="181" t="s">
        <v>263</v>
      </c>
      <c r="B11" s="197" t="s">
        <v>746</v>
      </c>
      <c r="C11" s="201">
        <v>2.5000000000000001E-2</v>
      </c>
      <c r="D11" s="657">
        <v>39925779.874211989</v>
      </c>
      <c r="E11" s="701"/>
      <c r="F11" s="701"/>
    </row>
    <row r="12" spans="1:6" s="185" customFormat="1">
      <c r="A12" s="181" t="s">
        <v>264</v>
      </c>
      <c r="B12" s="197" t="s">
        <v>278</v>
      </c>
      <c r="C12" s="201">
        <v>5.0000000000000001E-3</v>
      </c>
      <c r="D12" s="657">
        <v>7985155.9748423975</v>
      </c>
      <c r="E12" s="701"/>
      <c r="F12" s="701"/>
    </row>
    <row r="13" spans="1:6" s="185" customFormat="1">
      <c r="A13" s="181" t="s">
        <v>265</v>
      </c>
      <c r="B13" s="197" t="s">
        <v>279</v>
      </c>
      <c r="C13" s="201">
        <v>0</v>
      </c>
      <c r="D13" s="657">
        <v>0</v>
      </c>
      <c r="E13" s="701"/>
      <c r="F13" s="701"/>
    </row>
    <row r="14" spans="1:6" s="185" customFormat="1">
      <c r="A14" s="178" t="s">
        <v>266</v>
      </c>
      <c r="B14" s="204" t="s">
        <v>326</v>
      </c>
      <c r="C14" s="202"/>
      <c r="D14" s="658"/>
      <c r="E14" s="701"/>
      <c r="F14" s="701"/>
    </row>
    <row r="15" spans="1:6" s="185" customFormat="1">
      <c r="A15" s="181">
        <v>3.1</v>
      </c>
      <c r="B15" s="197" t="s">
        <v>284</v>
      </c>
      <c r="C15" s="201">
        <v>4.8193050816120686E-2</v>
      </c>
      <c r="D15" s="657">
        <v>76965805.534045875</v>
      </c>
      <c r="E15" s="701"/>
      <c r="F15" s="701"/>
    </row>
    <row r="16" spans="1:6" s="185" customFormat="1">
      <c r="A16" s="181">
        <v>3.2</v>
      </c>
      <c r="B16" s="197" t="s">
        <v>285</v>
      </c>
      <c r="C16" s="201">
        <v>5.9644900783299017E-2</v>
      </c>
      <c r="D16" s="657">
        <v>95254767.171728417</v>
      </c>
      <c r="E16" s="701"/>
      <c r="F16" s="701"/>
    </row>
    <row r="17" spans="1:6" s="184" customFormat="1">
      <c r="A17" s="181">
        <v>3.3</v>
      </c>
      <c r="B17" s="197" t="s">
        <v>286</v>
      </c>
      <c r="C17" s="201">
        <v>7.4713124424323152E-2</v>
      </c>
      <c r="D17" s="657">
        <v>119319190.37920548</v>
      </c>
      <c r="E17" s="701"/>
      <c r="F17" s="701"/>
    </row>
    <row r="18" spans="1:6" s="121" customFormat="1" ht="12.75" customHeight="1">
      <c r="A18" s="206"/>
      <c r="B18" s="207" t="s">
        <v>325</v>
      </c>
      <c r="C18" s="702" t="s">
        <v>270</v>
      </c>
      <c r="D18" s="703" t="s">
        <v>271</v>
      </c>
      <c r="E18" s="701"/>
      <c r="F18" s="701"/>
    </row>
    <row r="19" spans="1:6" s="184" customFormat="1">
      <c r="A19" s="182">
        <v>4</v>
      </c>
      <c r="B19" s="197" t="s">
        <v>280</v>
      </c>
      <c r="C19" s="201">
        <v>0.1231930508161207</v>
      </c>
      <c r="D19" s="657">
        <v>196743145.15668184</v>
      </c>
      <c r="E19" s="701"/>
      <c r="F19" s="701"/>
    </row>
    <row r="20" spans="1:6" s="184" customFormat="1">
      <c r="A20" s="182">
        <v>5</v>
      </c>
      <c r="B20" s="197" t="s">
        <v>90</v>
      </c>
      <c r="C20" s="201">
        <v>0.14964490078329901</v>
      </c>
      <c r="D20" s="657">
        <v>238987574.71889156</v>
      </c>
      <c r="E20" s="701"/>
      <c r="F20" s="701"/>
    </row>
    <row r="21" spans="1:6" s="184" customFormat="1" ht="13.5" thickBot="1">
      <c r="A21" s="186" t="s">
        <v>267</v>
      </c>
      <c r="B21" s="187" t="s">
        <v>281</v>
      </c>
      <c r="C21" s="203">
        <v>0.18471312442432317</v>
      </c>
      <c r="D21" s="659">
        <v>294992621.82573825</v>
      </c>
      <c r="E21" s="701"/>
      <c r="F21" s="701"/>
    </row>
    <row r="23" spans="1:6">
      <c r="B23" s="147"/>
    </row>
  </sheetData>
  <conditionalFormatting sqref="C21">
    <cfRule type="cellIs" dxfId="19" priority="1" operator="lessThan">
      <formula>#REF!</formula>
    </cfRule>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6" sqref="B6:B23"/>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06" t="str">
        <f>'9.1. Capital Requirements'!A1</f>
        <v>Bank:</v>
      </c>
      <c r="B1" s="407">
        <v>0</v>
      </c>
    </row>
    <row r="2" spans="1:3">
      <c r="A2" s="406" t="str">
        <f>'9.1. Capital Requirements'!A2</f>
        <v>Date:</v>
      </c>
      <c r="B2" s="408">
        <v>45016</v>
      </c>
    </row>
    <row r="3" spans="1:3">
      <c r="A3" s="409" t="s">
        <v>674</v>
      </c>
      <c r="B3" s="410" t="s">
        <v>675</v>
      </c>
    </row>
    <row r="4" spans="1:3" ht="15.75" thickBot="1"/>
    <row r="5" spans="1:3">
      <c r="A5" s="411"/>
      <c r="B5" s="412" t="s">
        <v>676</v>
      </c>
      <c r="C5" s="441"/>
    </row>
    <row r="6" spans="1:3">
      <c r="A6" s="413" t="s">
        <v>696</v>
      </c>
      <c r="B6" s="414"/>
      <c r="C6" s="441"/>
    </row>
    <row r="7" spans="1:3">
      <c r="A7" s="413" t="s">
        <v>682</v>
      </c>
      <c r="B7" s="414"/>
      <c r="C7" s="441"/>
    </row>
    <row r="8" spans="1:3">
      <c r="A8" s="415" t="s">
        <v>677</v>
      </c>
      <c r="B8" s="416"/>
      <c r="C8" s="441"/>
    </row>
    <row r="9" spans="1:3">
      <c r="A9" s="415" t="s">
        <v>678</v>
      </c>
      <c r="B9" s="416"/>
      <c r="C9" s="441"/>
    </row>
    <row r="10" spans="1:3">
      <c r="A10" s="415" t="s">
        <v>679</v>
      </c>
      <c r="B10" s="416"/>
      <c r="C10" s="441"/>
    </row>
    <row r="11" spans="1:3">
      <c r="A11" s="413" t="s">
        <v>683</v>
      </c>
      <c r="B11" s="414"/>
      <c r="C11" s="441"/>
    </row>
    <row r="12" spans="1:3">
      <c r="A12" s="415" t="s">
        <v>702</v>
      </c>
      <c r="B12" s="416"/>
      <c r="C12" s="441"/>
    </row>
    <row r="13" spans="1:3">
      <c r="A13" s="415" t="s">
        <v>684</v>
      </c>
      <c r="B13" s="416"/>
      <c r="C13" s="441"/>
    </row>
    <row r="14" spans="1:3">
      <c r="A14" s="413" t="s">
        <v>685</v>
      </c>
      <c r="B14" s="414"/>
      <c r="C14" s="441"/>
    </row>
    <row r="15" spans="1:3">
      <c r="A15" s="417" t="s">
        <v>686</v>
      </c>
      <c r="B15" s="416"/>
      <c r="C15" s="441"/>
    </row>
    <row r="16" spans="1:3">
      <c r="A16" s="417" t="s">
        <v>687</v>
      </c>
      <c r="B16" s="416"/>
      <c r="C16" s="441"/>
    </row>
    <row r="17" spans="1:5">
      <c r="A17" s="413" t="s">
        <v>690</v>
      </c>
      <c r="B17" s="414"/>
      <c r="C17" s="441"/>
    </row>
    <row r="18" spans="1:5">
      <c r="A18" s="417" t="s">
        <v>688</v>
      </c>
      <c r="B18" s="416"/>
      <c r="C18" s="441"/>
    </row>
    <row r="19" spans="1:5">
      <c r="A19" s="417" t="s">
        <v>689</v>
      </c>
      <c r="B19" s="416"/>
      <c r="C19" s="441"/>
    </row>
    <row r="20" spans="1:5">
      <c r="A20" s="413" t="s">
        <v>704</v>
      </c>
      <c r="B20" s="414"/>
      <c r="C20" s="441"/>
    </row>
    <row r="21" spans="1:5">
      <c r="A21" s="418" t="s">
        <v>691</v>
      </c>
      <c r="B21" s="419"/>
      <c r="C21" s="441"/>
    </row>
    <row r="22" spans="1:5">
      <c r="A22" s="418" t="s">
        <v>708</v>
      </c>
      <c r="B22" s="419"/>
      <c r="C22" s="441"/>
    </row>
    <row r="23" spans="1:5" ht="15.75" thickBot="1">
      <c r="A23" s="420" t="s">
        <v>692</v>
      </c>
      <c r="B23" s="421"/>
    </row>
    <row r="24" spans="1:5" ht="16.5" customHeight="1">
      <c r="A24" s="422" t="s">
        <v>680</v>
      </c>
      <c r="B24" s="423"/>
      <c r="C24" s="423"/>
      <c r="D24" s="423"/>
      <c r="E24" s="423"/>
    </row>
    <row r="25" spans="1:5" ht="25.5" customHeight="1">
      <c r="A25" s="422" t="s">
        <v>701</v>
      </c>
    </row>
    <row r="26" spans="1:5" ht="42.6" customHeight="1">
      <c r="A26" s="422" t="s">
        <v>703</v>
      </c>
      <c r="B26" s="116"/>
    </row>
  </sheetData>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38" sqref="B38"/>
    </sheetView>
  </sheetViews>
  <sheetFormatPr defaultRowHeight="15"/>
  <cols>
    <col min="1" max="1" width="56.85546875" customWidth="1"/>
    <col min="2" max="2" width="28.140625" bestFit="1" customWidth="1"/>
    <col min="3" max="6" width="28.140625" customWidth="1"/>
  </cols>
  <sheetData>
    <row r="1" spans="1:7">
      <c r="A1" s="406" t="s">
        <v>30</v>
      </c>
      <c r="B1" s="407">
        <v>0</v>
      </c>
      <c r="C1" s="116"/>
    </row>
    <row r="2" spans="1:7">
      <c r="A2" s="406" t="s">
        <v>31</v>
      </c>
      <c r="B2" s="408">
        <v>45016</v>
      </c>
      <c r="C2" s="116"/>
    </row>
    <row r="3" spans="1:7">
      <c r="A3" s="409" t="s">
        <v>681</v>
      </c>
      <c r="B3" s="410" t="s">
        <v>675</v>
      </c>
      <c r="C3" s="116"/>
    </row>
    <row r="5" spans="1:7">
      <c r="A5" s="424"/>
    </row>
    <row r="6" spans="1:7" ht="15.75" thickBot="1">
      <c r="A6" s="425"/>
      <c r="B6" s="425"/>
      <c r="C6" s="425"/>
      <c r="D6" s="425"/>
      <c r="E6" s="425"/>
      <c r="F6" s="425"/>
    </row>
    <row r="7" spans="1:7">
      <c r="A7" s="752"/>
      <c r="B7" s="754" t="s">
        <v>707</v>
      </c>
      <c r="C7" s="754"/>
      <c r="D7" s="754"/>
      <c r="E7" s="754"/>
      <c r="F7" s="755" t="s">
        <v>64</v>
      </c>
    </row>
    <row r="8" spans="1:7">
      <c r="A8" s="753"/>
      <c r="B8" s="426" t="s">
        <v>693</v>
      </c>
      <c r="C8" s="426" t="s">
        <v>694</v>
      </c>
      <c r="D8" s="426" t="s">
        <v>695</v>
      </c>
      <c r="E8" s="426" t="s">
        <v>705</v>
      </c>
      <c r="F8" s="756"/>
    </row>
    <row r="9" spans="1:7">
      <c r="A9" s="427" t="s">
        <v>696</v>
      </c>
      <c r="B9" s="428"/>
      <c r="C9" s="428"/>
      <c r="D9" s="428"/>
      <c r="E9" s="428"/>
      <c r="F9" s="429"/>
    </row>
    <row r="10" spans="1:7">
      <c r="A10" s="430" t="s">
        <v>698</v>
      </c>
      <c r="B10" s="431"/>
      <c r="C10" s="431"/>
      <c r="D10" s="431"/>
      <c r="E10" s="431"/>
      <c r="F10" s="429"/>
      <c r="G10" s="441"/>
    </row>
    <row r="11" spans="1:7">
      <c r="A11" s="430" t="s">
        <v>706</v>
      </c>
      <c r="B11" s="431"/>
      <c r="C11" s="431"/>
      <c r="D11" s="431"/>
      <c r="E11" s="431"/>
      <c r="F11" s="429"/>
      <c r="G11" s="441"/>
    </row>
    <row r="12" spans="1:7">
      <c r="A12" s="432" t="s">
        <v>697</v>
      </c>
      <c r="B12" s="431"/>
      <c r="C12" s="431"/>
      <c r="D12" s="431"/>
      <c r="E12" s="431"/>
      <c r="F12" s="429"/>
      <c r="G12" s="441"/>
    </row>
    <row r="13" spans="1:7">
      <c r="A13" s="433" t="s">
        <v>687</v>
      </c>
      <c r="B13" s="434"/>
      <c r="C13" s="434"/>
      <c r="D13" s="434"/>
      <c r="E13" s="434"/>
      <c r="F13" s="435"/>
    </row>
    <row r="14" spans="1:7">
      <c r="A14" s="430" t="s">
        <v>698</v>
      </c>
      <c r="B14" s="436"/>
      <c r="C14" s="436"/>
      <c r="D14" s="436"/>
      <c r="E14" s="436"/>
      <c r="F14" s="437"/>
    </row>
    <row r="15" spans="1:7">
      <c r="A15" s="430" t="s">
        <v>706</v>
      </c>
      <c r="B15" s="436"/>
      <c r="C15" s="436"/>
      <c r="D15" s="436"/>
      <c r="E15" s="436"/>
      <c r="F15" s="437"/>
    </row>
    <row r="16" spans="1:7">
      <c r="A16" s="432" t="s">
        <v>697</v>
      </c>
      <c r="B16" s="436"/>
      <c r="C16" s="436"/>
      <c r="D16" s="436"/>
      <c r="E16" s="436"/>
      <c r="F16" s="437"/>
    </row>
    <row r="17" spans="1:6">
      <c r="A17" s="433" t="s">
        <v>683</v>
      </c>
      <c r="B17" s="434"/>
      <c r="C17" s="434"/>
      <c r="D17" s="434"/>
      <c r="E17" s="434"/>
      <c r="F17" s="437"/>
    </row>
    <row r="18" spans="1:6">
      <c r="A18" s="430" t="s">
        <v>698</v>
      </c>
      <c r="B18" s="436"/>
      <c r="C18" s="436"/>
      <c r="D18" s="436"/>
      <c r="E18" s="436"/>
      <c r="F18" s="437"/>
    </row>
    <row r="19" spans="1:6">
      <c r="A19" s="430" t="s">
        <v>706</v>
      </c>
      <c r="B19" s="436"/>
      <c r="C19" s="436"/>
      <c r="D19" s="436"/>
      <c r="E19" s="436"/>
      <c r="F19" s="437"/>
    </row>
    <row r="20" spans="1:6" ht="15.75" thickBot="1">
      <c r="A20" s="432" t="s">
        <v>697</v>
      </c>
      <c r="B20" s="438"/>
      <c r="C20" s="438"/>
      <c r="D20" s="438"/>
      <c r="E20" s="438"/>
      <c r="F20" s="439"/>
    </row>
  </sheetData>
  <mergeCells count="3">
    <mergeCell ref="A7:A8"/>
    <mergeCell ref="B7:E7"/>
    <mergeCell ref="F7:F8"/>
  </mergeCells>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G13" sqref="G13"/>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ProCredit Bank</v>
      </c>
      <c r="E1" s="4"/>
      <c r="F1" s="4"/>
    </row>
    <row r="2" spans="1:6" s="2" customFormat="1" ht="15.75" customHeight="1">
      <c r="A2" s="2" t="s">
        <v>31</v>
      </c>
      <c r="B2" s="217">
        <f>'1. key ratios'!B2</f>
        <v>46022</v>
      </c>
    </row>
    <row r="3" spans="1:6" s="2" customFormat="1" ht="15.75" customHeight="1">
      <c r="A3" s="66"/>
    </row>
    <row r="4" spans="1:6" s="2" customFormat="1" ht="15.75" customHeight="1" thickBot="1">
      <c r="A4" s="2" t="s">
        <v>47</v>
      </c>
      <c r="B4" s="110" t="s">
        <v>165</v>
      </c>
      <c r="D4" s="14" t="s">
        <v>35</v>
      </c>
    </row>
    <row r="5" spans="1:6" ht="25.5">
      <c r="A5" s="67" t="s">
        <v>6</v>
      </c>
      <c r="B5" s="128" t="s">
        <v>205</v>
      </c>
      <c r="C5" s="68" t="s">
        <v>624</v>
      </c>
      <c r="D5" s="69" t="s">
        <v>49</v>
      </c>
    </row>
    <row r="6" spans="1:6" ht="15">
      <c r="A6" s="266">
        <v>1</v>
      </c>
      <c r="B6" s="267" t="s">
        <v>525</v>
      </c>
      <c r="C6" s="560">
        <v>661099909.37811708</v>
      </c>
      <c r="D6" s="70"/>
      <c r="E6" s="71"/>
    </row>
    <row r="7" spans="1:6" ht="15">
      <c r="A7" s="266">
        <v>1.1000000000000001</v>
      </c>
      <c r="B7" s="268" t="s">
        <v>526</v>
      </c>
      <c r="C7" s="561">
        <v>58152893.623000003</v>
      </c>
      <c r="D7" s="72"/>
      <c r="E7" s="71"/>
    </row>
    <row r="8" spans="1:6" ht="15">
      <c r="A8" s="266">
        <v>1.2</v>
      </c>
      <c r="B8" s="268" t="s">
        <v>527</v>
      </c>
      <c r="C8" s="561">
        <v>376234654.76075995</v>
      </c>
      <c r="D8" s="72"/>
      <c r="E8" s="71"/>
    </row>
    <row r="9" spans="1:6" ht="15">
      <c r="A9" s="266">
        <v>1.3</v>
      </c>
      <c r="B9" s="268" t="s">
        <v>528</v>
      </c>
      <c r="C9" s="561">
        <v>226712360.99435711</v>
      </c>
      <c r="D9" s="72"/>
      <c r="E9" s="71"/>
    </row>
    <row r="10" spans="1:6" ht="15">
      <c r="A10" s="266">
        <v>2</v>
      </c>
      <c r="B10" s="269" t="s">
        <v>529</v>
      </c>
      <c r="C10" s="561">
        <v>0</v>
      </c>
      <c r="D10" s="72"/>
      <c r="E10" s="71"/>
    </row>
    <row r="11" spans="1:6" ht="15">
      <c r="A11" s="266">
        <v>2.1</v>
      </c>
      <c r="B11" s="270" t="s">
        <v>530</v>
      </c>
      <c r="C11" s="562">
        <v>0</v>
      </c>
      <c r="D11" s="320"/>
      <c r="E11" s="71"/>
    </row>
    <row r="12" spans="1:6" ht="15">
      <c r="A12" s="266">
        <v>3</v>
      </c>
      <c r="B12" s="271" t="s">
        <v>531</v>
      </c>
      <c r="C12" s="562">
        <v>0</v>
      </c>
      <c r="D12" s="320"/>
      <c r="E12" s="71"/>
    </row>
    <row r="13" spans="1:6" ht="15">
      <c r="A13" s="266">
        <v>4</v>
      </c>
      <c r="B13" s="272" t="s">
        <v>532</v>
      </c>
      <c r="C13" s="562">
        <v>0</v>
      </c>
      <c r="D13" s="320"/>
      <c r="E13" s="71"/>
    </row>
    <row r="14" spans="1:6" ht="15">
      <c r="A14" s="266">
        <v>5</v>
      </c>
      <c r="B14" s="273" t="s">
        <v>533</v>
      </c>
      <c r="C14" s="562">
        <v>642023.278859852</v>
      </c>
      <c r="D14" s="320"/>
      <c r="E14" s="71"/>
    </row>
    <row r="15" spans="1:6" ht="15">
      <c r="A15" s="266">
        <v>5.0999999999999996</v>
      </c>
      <c r="B15" s="274" t="s">
        <v>534</v>
      </c>
      <c r="C15" s="561">
        <v>642023.278859852</v>
      </c>
      <c r="D15" s="320"/>
      <c r="E15" s="71"/>
    </row>
    <row r="16" spans="1:6" ht="15">
      <c r="A16" s="266">
        <v>5.2</v>
      </c>
      <c r="B16" s="274" t="s">
        <v>535</v>
      </c>
      <c r="C16" s="561">
        <v>0</v>
      </c>
      <c r="D16" s="72"/>
      <c r="E16" s="71"/>
    </row>
    <row r="17" spans="1:5" ht="15">
      <c r="A17" s="266">
        <v>5.3</v>
      </c>
      <c r="B17" s="275" t="s">
        <v>536</v>
      </c>
      <c r="C17" s="561">
        <v>0</v>
      </c>
      <c r="D17" s="72"/>
      <c r="E17" s="71"/>
    </row>
    <row r="18" spans="1:5" ht="15">
      <c r="A18" s="266">
        <v>6</v>
      </c>
      <c r="B18" s="271" t="s">
        <v>537</v>
      </c>
      <c r="C18" s="561">
        <v>1534558233.2839034</v>
      </c>
      <c r="D18" s="72"/>
      <c r="E18" s="71"/>
    </row>
    <row r="19" spans="1:5" ht="15">
      <c r="A19" s="266">
        <v>6.1</v>
      </c>
      <c r="B19" s="274" t="s">
        <v>535</v>
      </c>
      <c r="C19" s="562">
        <v>149987333.43000004</v>
      </c>
      <c r="D19" s="72"/>
      <c r="E19" s="71"/>
    </row>
    <row r="20" spans="1:5" ht="15">
      <c r="A20" s="266">
        <v>6.2</v>
      </c>
      <c r="B20" s="275" t="s">
        <v>536</v>
      </c>
      <c r="C20" s="562">
        <v>1384570899.8539033</v>
      </c>
      <c r="D20" s="72"/>
      <c r="E20" s="71"/>
    </row>
    <row r="21" spans="1:5" ht="15">
      <c r="A21" s="266">
        <v>7</v>
      </c>
      <c r="B21" s="269" t="s">
        <v>538</v>
      </c>
      <c r="C21" s="562">
        <v>9678463.4800000004</v>
      </c>
      <c r="D21" s="72" t="s">
        <v>774</v>
      </c>
      <c r="E21" s="71"/>
    </row>
    <row r="22" spans="1:5" ht="15">
      <c r="A22" s="266">
        <v>8</v>
      </c>
      <c r="B22" s="276" t="s">
        <v>539</v>
      </c>
      <c r="C22" s="561">
        <v>0</v>
      </c>
      <c r="D22" s="72"/>
      <c r="E22" s="71"/>
    </row>
    <row r="23" spans="1:5" ht="15">
      <c r="A23" s="266">
        <v>9</v>
      </c>
      <c r="B23" s="272" t="s">
        <v>540</v>
      </c>
      <c r="C23" s="561">
        <v>48789312.990000047</v>
      </c>
      <c r="D23" s="321"/>
      <c r="E23" s="71"/>
    </row>
    <row r="24" spans="1:5" ht="15">
      <c r="A24" s="266">
        <v>9.1</v>
      </c>
      <c r="B24" s="274" t="s">
        <v>541</v>
      </c>
      <c r="C24" s="563">
        <v>44799893.400000043</v>
      </c>
      <c r="D24" s="73"/>
      <c r="E24" s="71"/>
    </row>
    <row r="25" spans="1:5" ht="15">
      <c r="A25" s="266">
        <v>9.1999999999999993</v>
      </c>
      <c r="B25" s="274" t="s">
        <v>542</v>
      </c>
      <c r="C25" s="564">
        <v>3989419.5900000003</v>
      </c>
      <c r="D25" s="319"/>
      <c r="E25" s="71"/>
    </row>
    <row r="26" spans="1:5" ht="15.75">
      <c r="A26" s="266">
        <v>10</v>
      </c>
      <c r="B26" s="272" t="s">
        <v>543</v>
      </c>
      <c r="C26" s="565">
        <v>4235155.8199999994</v>
      </c>
      <c r="D26" s="405" t="s">
        <v>775</v>
      </c>
      <c r="E26" s="71"/>
    </row>
    <row r="27" spans="1:5" ht="15">
      <c r="A27" s="266">
        <v>10.1</v>
      </c>
      <c r="B27" s="274" t="s">
        <v>544</v>
      </c>
      <c r="C27" s="561">
        <v>0</v>
      </c>
      <c r="D27" s="72"/>
      <c r="E27" s="71"/>
    </row>
    <row r="28" spans="1:5" ht="15">
      <c r="A28" s="266">
        <v>10.199999999999999</v>
      </c>
      <c r="B28" s="274" t="s">
        <v>545</v>
      </c>
      <c r="C28" s="561">
        <v>4235155.8199999994</v>
      </c>
      <c r="D28" s="72"/>
      <c r="E28" s="71"/>
    </row>
    <row r="29" spans="1:5" ht="15">
      <c r="A29" s="266">
        <v>11</v>
      </c>
      <c r="B29" s="272" t="s">
        <v>546</v>
      </c>
      <c r="C29" s="561">
        <v>1376803.1099999999</v>
      </c>
      <c r="D29" s="72"/>
      <c r="E29" s="71"/>
    </row>
    <row r="30" spans="1:5" ht="15">
      <c r="A30" s="266">
        <v>11.1</v>
      </c>
      <c r="B30" s="274" t="s">
        <v>547</v>
      </c>
      <c r="C30" s="561">
        <v>1376803.1099999999</v>
      </c>
      <c r="D30" s="72"/>
      <c r="E30" s="71"/>
    </row>
    <row r="31" spans="1:5" ht="15">
      <c r="A31" s="266">
        <v>11.2</v>
      </c>
      <c r="B31" s="274" t="s">
        <v>548</v>
      </c>
      <c r="C31" s="561">
        <v>0</v>
      </c>
      <c r="D31" s="72"/>
      <c r="E31" s="71"/>
    </row>
    <row r="32" spans="1:5" ht="15">
      <c r="A32" s="266">
        <v>13</v>
      </c>
      <c r="B32" s="272" t="s">
        <v>549</v>
      </c>
      <c r="C32" s="561">
        <v>4387729.995493697</v>
      </c>
      <c r="D32" s="72"/>
      <c r="E32" s="71"/>
    </row>
    <row r="33" spans="1:5" ht="15">
      <c r="A33" s="266">
        <v>13.1</v>
      </c>
      <c r="B33" s="277" t="s">
        <v>550</v>
      </c>
      <c r="C33" s="561">
        <v>0</v>
      </c>
      <c r="D33" s="72"/>
      <c r="E33" s="71"/>
    </row>
    <row r="34" spans="1:5" ht="15">
      <c r="A34" s="266">
        <v>13.2</v>
      </c>
      <c r="B34" s="277" t="s">
        <v>551</v>
      </c>
      <c r="C34" s="563">
        <v>0</v>
      </c>
      <c r="D34" s="73"/>
      <c r="E34" s="71"/>
    </row>
    <row r="35" spans="1:5" ht="15">
      <c r="A35" s="266">
        <v>14</v>
      </c>
      <c r="B35" s="278" t="s">
        <v>552</v>
      </c>
      <c r="C35" s="563">
        <v>2264767631.3363748</v>
      </c>
      <c r="D35" s="73"/>
      <c r="E35" s="71"/>
    </row>
    <row r="36" spans="1:5" ht="15">
      <c r="A36" s="266"/>
      <c r="B36" s="279" t="s">
        <v>553</v>
      </c>
      <c r="C36" s="566"/>
      <c r="D36" s="74"/>
      <c r="E36" s="71"/>
    </row>
    <row r="37" spans="1:5" ht="15">
      <c r="A37" s="266">
        <v>15</v>
      </c>
      <c r="B37" s="280" t="s">
        <v>554</v>
      </c>
      <c r="C37" s="564">
        <v>0</v>
      </c>
      <c r="D37" s="319"/>
      <c r="E37" s="71"/>
    </row>
    <row r="38" spans="1:5" ht="15">
      <c r="A38" s="281">
        <v>15.1</v>
      </c>
      <c r="B38" s="282" t="s">
        <v>530</v>
      </c>
      <c r="C38" s="561">
        <v>0</v>
      </c>
      <c r="D38" s="72"/>
      <c r="E38" s="71"/>
    </row>
    <row r="39" spans="1:5" ht="15">
      <c r="A39" s="281">
        <v>16</v>
      </c>
      <c r="B39" s="269" t="s">
        <v>555</v>
      </c>
      <c r="C39" s="561">
        <v>0</v>
      </c>
      <c r="D39" s="72"/>
      <c r="E39" s="71"/>
    </row>
    <row r="40" spans="1:5" ht="15">
      <c r="A40" s="281">
        <v>17</v>
      </c>
      <c r="B40" s="269" t="s">
        <v>556</v>
      </c>
      <c r="C40" s="561">
        <v>1873266010.960165</v>
      </c>
      <c r="D40" s="72"/>
      <c r="E40" s="71"/>
    </row>
    <row r="41" spans="1:5" ht="15">
      <c r="A41" s="281">
        <v>17.100000000000001</v>
      </c>
      <c r="B41" s="283" t="s">
        <v>557</v>
      </c>
      <c r="C41" s="561">
        <v>1514990100.8446629</v>
      </c>
      <c r="D41" s="72"/>
      <c r="E41" s="71"/>
    </row>
    <row r="42" spans="1:5" ht="15">
      <c r="A42" s="281">
        <v>17.2</v>
      </c>
      <c r="B42" s="284" t="s">
        <v>558</v>
      </c>
      <c r="C42" s="561">
        <v>352978701.74067402</v>
      </c>
      <c r="D42" s="72"/>
      <c r="E42" s="71"/>
    </row>
    <row r="43" spans="1:5" ht="15">
      <c r="A43" s="281">
        <v>17.3</v>
      </c>
      <c r="B43" s="310" t="s">
        <v>559</v>
      </c>
      <c r="C43" s="563">
        <v>0</v>
      </c>
      <c r="D43" s="73"/>
      <c r="E43" s="71"/>
    </row>
    <row r="44" spans="1:5" ht="15">
      <c r="A44" s="281">
        <v>17.399999999999999</v>
      </c>
      <c r="B44" s="311" t="s">
        <v>560</v>
      </c>
      <c r="C44" s="567">
        <v>5297208.3748280006</v>
      </c>
      <c r="D44" s="312"/>
      <c r="E44" s="71"/>
    </row>
    <row r="45" spans="1:5" ht="15">
      <c r="A45" s="281">
        <v>18</v>
      </c>
      <c r="B45" s="289" t="s">
        <v>561</v>
      </c>
      <c r="C45" s="568">
        <v>2632240.8989879992</v>
      </c>
      <c r="D45" s="318"/>
      <c r="E45" s="71"/>
    </row>
    <row r="46" spans="1:5" ht="15">
      <c r="A46" s="281">
        <v>19</v>
      </c>
      <c r="B46" s="289" t="s">
        <v>562</v>
      </c>
      <c r="C46" s="569">
        <v>2574347.3457719702</v>
      </c>
      <c r="D46" s="313"/>
      <c r="E46" s="71"/>
    </row>
    <row r="47" spans="1:5" ht="15">
      <c r="A47" s="281">
        <v>19.100000000000001</v>
      </c>
      <c r="B47" s="314" t="s">
        <v>563</v>
      </c>
      <c r="C47" s="569">
        <v>0</v>
      </c>
      <c r="D47" s="313"/>
      <c r="E47" s="71"/>
    </row>
    <row r="48" spans="1:5" ht="15">
      <c r="A48" s="281">
        <v>19.2</v>
      </c>
      <c r="B48" s="314" t="s">
        <v>564</v>
      </c>
      <c r="C48" s="569">
        <v>2574347.3457719702</v>
      </c>
      <c r="D48" s="313"/>
      <c r="E48" s="71"/>
    </row>
    <row r="49" spans="1:5" ht="15">
      <c r="A49" s="281">
        <v>20</v>
      </c>
      <c r="B49" s="285" t="s">
        <v>565</v>
      </c>
      <c r="C49" s="569">
        <v>60819389.242089003</v>
      </c>
      <c r="D49" s="313"/>
      <c r="E49" s="71"/>
    </row>
    <row r="50" spans="1:5" ht="15">
      <c r="A50" s="281">
        <v>21</v>
      </c>
      <c r="B50" s="315" t="s">
        <v>566</v>
      </c>
      <c r="C50" s="569">
        <v>76752.446181000036</v>
      </c>
      <c r="D50" s="313"/>
      <c r="E50" s="71"/>
    </row>
    <row r="51" spans="1:5" ht="15">
      <c r="A51" s="281">
        <v>21.1</v>
      </c>
      <c r="B51" s="284" t="s">
        <v>567</v>
      </c>
      <c r="C51" s="569">
        <v>0</v>
      </c>
      <c r="D51" s="313"/>
      <c r="E51" s="71"/>
    </row>
    <row r="52" spans="1:5" ht="15">
      <c r="A52" s="281">
        <v>22</v>
      </c>
      <c r="B52" s="286" t="s">
        <v>568</v>
      </c>
      <c r="C52" s="569">
        <v>1939368740.8931952</v>
      </c>
      <c r="D52" s="313"/>
      <c r="E52" s="71"/>
    </row>
    <row r="53" spans="1:5" ht="15">
      <c r="A53" s="281"/>
      <c r="B53" s="287" t="s">
        <v>569</v>
      </c>
      <c r="C53" s="570"/>
      <c r="D53" s="313"/>
      <c r="E53" s="71"/>
    </row>
    <row r="54" spans="1:5" ht="15">
      <c r="A54" s="281">
        <v>23</v>
      </c>
      <c r="B54" s="285" t="s">
        <v>570</v>
      </c>
      <c r="C54" s="569">
        <v>112482804.99000001</v>
      </c>
      <c r="D54" s="313"/>
      <c r="E54" s="71"/>
    </row>
    <row r="55" spans="1:5" ht="15">
      <c r="A55" s="281">
        <v>24</v>
      </c>
      <c r="B55" s="285" t="s">
        <v>571</v>
      </c>
      <c r="C55" s="569">
        <v>0</v>
      </c>
      <c r="D55" s="313"/>
      <c r="E55" s="71"/>
    </row>
    <row r="56" spans="1:5" ht="15">
      <c r="A56" s="281">
        <v>25</v>
      </c>
      <c r="B56" s="289" t="s">
        <v>572</v>
      </c>
      <c r="C56" s="569">
        <v>72117569.840000004</v>
      </c>
      <c r="D56" s="313"/>
      <c r="E56" s="71"/>
    </row>
    <row r="57" spans="1:5" ht="15">
      <c r="A57" s="281">
        <v>26</v>
      </c>
      <c r="B57" s="289" t="s">
        <v>573</v>
      </c>
      <c r="C57" s="569">
        <v>0</v>
      </c>
      <c r="D57" s="313"/>
      <c r="E57" s="71"/>
    </row>
    <row r="58" spans="1:5" ht="15">
      <c r="A58" s="281">
        <v>27</v>
      </c>
      <c r="B58" s="289" t="s">
        <v>574</v>
      </c>
      <c r="C58" s="569">
        <v>0</v>
      </c>
      <c r="D58" s="313"/>
      <c r="E58" s="71"/>
    </row>
    <row r="59" spans="1:5" ht="15">
      <c r="A59" s="281">
        <v>27.1</v>
      </c>
      <c r="B59" s="311" t="s">
        <v>575</v>
      </c>
      <c r="C59" s="569">
        <v>0</v>
      </c>
      <c r="D59" s="313"/>
      <c r="E59" s="71"/>
    </row>
    <row r="60" spans="1:5" ht="15">
      <c r="A60" s="281">
        <v>27.2</v>
      </c>
      <c r="B60" s="311" t="s">
        <v>576</v>
      </c>
      <c r="C60" s="569">
        <v>0</v>
      </c>
      <c r="D60" s="313"/>
      <c r="E60" s="71"/>
    </row>
    <row r="61" spans="1:5" ht="15">
      <c r="A61" s="281">
        <v>28</v>
      </c>
      <c r="B61" s="288" t="s">
        <v>577</v>
      </c>
      <c r="C61" s="569">
        <v>0</v>
      </c>
      <c r="D61" s="313"/>
      <c r="E61" s="71"/>
    </row>
    <row r="62" spans="1:5" ht="15">
      <c r="A62" s="281">
        <v>29</v>
      </c>
      <c r="B62" s="289" t="s">
        <v>578</v>
      </c>
      <c r="C62" s="569">
        <v>401996.38308788202</v>
      </c>
      <c r="D62" s="313"/>
      <c r="E62" s="71"/>
    </row>
    <row r="63" spans="1:5" ht="15">
      <c r="A63" s="281">
        <v>29.1</v>
      </c>
      <c r="B63" s="316" t="s">
        <v>579</v>
      </c>
      <c r="C63" s="569">
        <v>0</v>
      </c>
      <c r="D63" s="313"/>
      <c r="E63" s="71"/>
    </row>
    <row r="64" spans="1:5" ht="15">
      <c r="A64" s="281">
        <v>29.2</v>
      </c>
      <c r="B64" s="314" t="s">
        <v>580</v>
      </c>
      <c r="C64" s="569">
        <v>401996.38308788202</v>
      </c>
      <c r="D64" s="313" t="s">
        <v>776</v>
      </c>
      <c r="E64" s="71"/>
    </row>
    <row r="65" spans="1:5" ht="15">
      <c r="A65" s="281">
        <v>29.3</v>
      </c>
      <c r="B65" s="314" t="s">
        <v>581</v>
      </c>
      <c r="C65" s="569">
        <v>0</v>
      </c>
      <c r="D65" s="313"/>
      <c r="E65" s="71"/>
    </row>
    <row r="66" spans="1:5" ht="15">
      <c r="A66" s="281">
        <v>30</v>
      </c>
      <c r="B66" s="289" t="s">
        <v>582</v>
      </c>
      <c r="C66" s="569">
        <v>140396519.21191424</v>
      </c>
      <c r="D66" s="313"/>
      <c r="E66" s="71"/>
    </row>
    <row r="67" spans="1:5" ht="15">
      <c r="A67" s="281">
        <v>31</v>
      </c>
      <c r="B67" s="317" t="s">
        <v>583</v>
      </c>
      <c r="C67" s="569">
        <v>325398890.4250021</v>
      </c>
      <c r="D67" s="313"/>
      <c r="E67" s="71"/>
    </row>
    <row r="68" spans="1:5" ht="15">
      <c r="A68" s="281">
        <v>32</v>
      </c>
      <c r="B68" s="289" t="s">
        <v>584</v>
      </c>
      <c r="C68" s="569">
        <v>2264767631.3181973</v>
      </c>
      <c r="D68" s="313"/>
      <c r="E68" s="71"/>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38"/>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L31" sqref="L31"/>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2" width="13" style="13" bestFit="1" customWidth="1"/>
    <col min="13" max="13" width="15.140625" style="13" bestFit="1" customWidth="1"/>
    <col min="14" max="16" width="13" style="13" bestFit="1" customWidth="1"/>
    <col min="17" max="17" width="14.85546875" style="13" customWidth="1"/>
    <col min="18" max="18" width="13" style="13" bestFit="1" customWidth="1"/>
    <col min="19" max="19" width="34.85546875" style="13" customWidth="1"/>
    <col min="20" max="16384" width="9.140625" style="13"/>
  </cols>
  <sheetData>
    <row r="1" spans="1:19">
      <c r="A1" s="2" t="s">
        <v>30</v>
      </c>
      <c r="B1" s="3" t="str">
        <f>'Info '!C2</f>
        <v>JSC ProCredit Bank</v>
      </c>
    </row>
    <row r="2" spans="1:19">
      <c r="A2" s="2" t="s">
        <v>31</v>
      </c>
      <c r="B2" s="217">
        <f>'1. key ratios'!B2</f>
        <v>46022</v>
      </c>
    </row>
    <row r="4" spans="1:19" ht="26.25" thickBot="1">
      <c r="A4" s="4" t="s">
        <v>146</v>
      </c>
      <c r="B4" s="141" t="s">
        <v>238</v>
      </c>
    </row>
    <row r="5" spans="1:19" s="135" customFormat="1">
      <c r="A5" s="130"/>
      <c r="B5" s="131"/>
      <c r="C5" s="132" t="s">
        <v>0</v>
      </c>
      <c r="D5" s="132" t="s">
        <v>1</v>
      </c>
      <c r="E5" s="132" t="s">
        <v>2</v>
      </c>
      <c r="F5" s="132" t="s">
        <v>3</v>
      </c>
      <c r="G5" s="132" t="s">
        <v>4</v>
      </c>
      <c r="H5" s="132" t="s">
        <v>5</v>
      </c>
      <c r="I5" s="132" t="s">
        <v>8</v>
      </c>
      <c r="J5" s="132" t="s">
        <v>9</v>
      </c>
      <c r="K5" s="132" t="s">
        <v>10</v>
      </c>
      <c r="L5" s="132" t="s">
        <v>11</v>
      </c>
      <c r="M5" s="132" t="s">
        <v>12</v>
      </c>
      <c r="N5" s="132" t="s">
        <v>13</v>
      </c>
      <c r="O5" s="132" t="s">
        <v>222</v>
      </c>
      <c r="P5" s="132" t="s">
        <v>223</v>
      </c>
      <c r="Q5" s="132" t="s">
        <v>224</v>
      </c>
      <c r="R5" s="133" t="s">
        <v>225</v>
      </c>
      <c r="S5" s="134" t="s">
        <v>226</v>
      </c>
    </row>
    <row r="6" spans="1:19" s="135" customFormat="1" ht="99" customHeight="1">
      <c r="A6" s="136"/>
      <c r="B6" s="761" t="s">
        <v>227</v>
      </c>
      <c r="C6" s="757">
        <v>0</v>
      </c>
      <c r="D6" s="758"/>
      <c r="E6" s="757">
        <v>0.2</v>
      </c>
      <c r="F6" s="758"/>
      <c r="G6" s="757">
        <v>0.35</v>
      </c>
      <c r="H6" s="758"/>
      <c r="I6" s="757">
        <v>0.5</v>
      </c>
      <c r="J6" s="758"/>
      <c r="K6" s="757">
        <v>0.75</v>
      </c>
      <c r="L6" s="758"/>
      <c r="M6" s="757">
        <v>1</v>
      </c>
      <c r="N6" s="758"/>
      <c r="O6" s="757">
        <v>1.5</v>
      </c>
      <c r="P6" s="758"/>
      <c r="Q6" s="757">
        <v>2.5</v>
      </c>
      <c r="R6" s="758"/>
      <c r="S6" s="759" t="s">
        <v>145</v>
      </c>
    </row>
    <row r="7" spans="1:19" s="135" customFormat="1" ht="30.75" customHeight="1">
      <c r="A7" s="136"/>
      <c r="B7" s="762"/>
      <c r="C7" s="127" t="s">
        <v>148</v>
      </c>
      <c r="D7" s="127" t="s">
        <v>147</v>
      </c>
      <c r="E7" s="127" t="s">
        <v>148</v>
      </c>
      <c r="F7" s="127" t="s">
        <v>147</v>
      </c>
      <c r="G7" s="127" t="s">
        <v>148</v>
      </c>
      <c r="H7" s="127" t="s">
        <v>147</v>
      </c>
      <c r="I7" s="127" t="s">
        <v>148</v>
      </c>
      <c r="J7" s="127" t="s">
        <v>147</v>
      </c>
      <c r="K7" s="127" t="s">
        <v>148</v>
      </c>
      <c r="L7" s="127" t="s">
        <v>147</v>
      </c>
      <c r="M7" s="127" t="s">
        <v>148</v>
      </c>
      <c r="N7" s="127" t="s">
        <v>147</v>
      </c>
      <c r="O7" s="127" t="s">
        <v>148</v>
      </c>
      <c r="P7" s="127" t="s">
        <v>147</v>
      </c>
      <c r="Q7" s="127" t="s">
        <v>148</v>
      </c>
      <c r="R7" s="127" t="s">
        <v>147</v>
      </c>
      <c r="S7" s="760"/>
    </row>
    <row r="8" spans="1:19">
      <c r="A8" s="75">
        <v>1</v>
      </c>
      <c r="B8" s="1" t="s">
        <v>51</v>
      </c>
      <c r="C8" s="558">
        <v>230131045.39000005</v>
      </c>
      <c r="D8" s="558"/>
      <c r="E8" s="558">
        <v>0</v>
      </c>
      <c r="F8" s="558"/>
      <c r="G8" s="558">
        <v>0</v>
      </c>
      <c r="H8" s="558"/>
      <c r="I8" s="558">
        <v>0</v>
      </c>
      <c r="J8" s="558"/>
      <c r="K8" s="558">
        <v>0</v>
      </c>
      <c r="L8" s="558"/>
      <c r="M8" s="558">
        <v>296090942.79985994</v>
      </c>
      <c r="N8" s="558"/>
      <c r="O8" s="558">
        <v>0</v>
      </c>
      <c r="P8" s="558"/>
      <c r="Q8" s="558">
        <v>0</v>
      </c>
      <c r="R8" s="558"/>
      <c r="S8" s="558">
        <v>296090942.79985994</v>
      </c>
    </row>
    <row r="9" spans="1:19">
      <c r="A9" s="75">
        <v>2</v>
      </c>
      <c r="B9" s="1" t="s">
        <v>52</v>
      </c>
      <c r="C9" s="558">
        <v>0</v>
      </c>
      <c r="D9" s="558"/>
      <c r="E9" s="558">
        <v>0</v>
      </c>
      <c r="F9" s="558"/>
      <c r="G9" s="558">
        <v>0</v>
      </c>
      <c r="H9" s="558"/>
      <c r="I9" s="558">
        <v>0</v>
      </c>
      <c r="J9" s="558"/>
      <c r="K9" s="558">
        <v>0</v>
      </c>
      <c r="L9" s="558"/>
      <c r="M9" s="558">
        <v>0</v>
      </c>
      <c r="N9" s="558"/>
      <c r="O9" s="558">
        <v>0</v>
      </c>
      <c r="P9" s="558"/>
      <c r="Q9" s="558">
        <v>0</v>
      </c>
      <c r="R9" s="558"/>
      <c r="S9" s="558">
        <v>0</v>
      </c>
    </row>
    <row r="10" spans="1:19">
      <c r="A10" s="75">
        <v>3</v>
      </c>
      <c r="B10" s="1" t="s">
        <v>152</v>
      </c>
      <c r="C10" s="558">
        <v>0</v>
      </c>
      <c r="D10" s="558"/>
      <c r="E10" s="558">
        <v>0</v>
      </c>
      <c r="F10" s="558"/>
      <c r="G10" s="558">
        <v>0</v>
      </c>
      <c r="H10" s="558"/>
      <c r="I10" s="558">
        <v>0</v>
      </c>
      <c r="J10" s="558"/>
      <c r="K10" s="558">
        <v>0</v>
      </c>
      <c r="L10" s="558"/>
      <c r="M10" s="558">
        <v>0</v>
      </c>
      <c r="N10" s="558"/>
      <c r="O10" s="558">
        <v>0</v>
      </c>
      <c r="P10" s="558"/>
      <c r="Q10" s="558">
        <v>0</v>
      </c>
      <c r="R10" s="558"/>
      <c r="S10" s="558">
        <v>0</v>
      </c>
    </row>
    <row r="11" spans="1:19">
      <c r="A11" s="75">
        <v>4</v>
      </c>
      <c r="B11" s="1" t="s">
        <v>53</v>
      </c>
      <c r="C11" s="558">
        <v>0</v>
      </c>
      <c r="D11" s="558"/>
      <c r="E11" s="558">
        <v>0</v>
      </c>
      <c r="F11" s="558"/>
      <c r="G11" s="558">
        <v>0</v>
      </c>
      <c r="H11" s="558"/>
      <c r="I11" s="558">
        <v>0</v>
      </c>
      <c r="J11" s="558"/>
      <c r="K11" s="558">
        <v>0</v>
      </c>
      <c r="L11" s="558"/>
      <c r="M11" s="558">
        <v>0</v>
      </c>
      <c r="N11" s="558"/>
      <c r="O11" s="558">
        <v>0</v>
      </c>
      <c r="P11" s="558"/>
      <c r="Q11" s="558">
        <v>0</v>
      </c>
      <c r="R11" s="558"/>
      <c r="S11" s="558">
        <v>0</v>
      </c>
    </row>
    <row r="12" spans="1:19">
      <c r="A12" s="75">
        <v>5</v>
      </c>
      <c r="B12" s="1" t="s">
        <v>54</v>
      </c>
      <c r="C12" s="558">
        <v>0</v>
      </c>
      <c r="D12" s="558"/>
      <c r="E12" s="558">
        <v>0</v>
      </c>
      <c r="F12" s="558"/>
      <c r="G12" s="558">
        <v>0</v>
      </c>
      <c r="H12" s="558"/>
      <c r="I12" s="558">
        <v>0</v>
      </c>
      <c r="J12" s="558"/>
      <c r="K12" s="558">
        <v>0</v>
      </c>
      <c r="L12" s="558"/>
      <c r="M12" s="558">
        <v>0</v>
      </c>
      <c r="N12" s="558"/>
      <c r="O12" s="558">
        <v>0</v>
      </c>
      <c r="P12" s="558"/>
      <c r="Q12" s="558">
        <v>0</v>
      </c>
      <c r="R12" s="558"/>
      <c r="S12" s="558">
        <v>0</v>
      </c>
    </row>
    <row r="13" spans="1:19">
      <c r="A13" s="75">
        <v>6</v>
      </c>
      <c r="B13" s="1" t="s">
        <v>55</v>
      </c>
      <c r="C13" s="558">
        <v>0</v>
      </c>
      <c r="D13" s="558"/>
      <c r="E13" s="558">
        <v>185010139.02282578</v>
      </c>
      <c r="F13" s="558"/>
      <c r="G13" s="558">
        <v>0</v>
      </c>
      <c r="H13" s="558"/>
      <c r="I13" s="558">
        <v>41715464.482433997</v>
      </c>
      <c r="J13" s="558"/>
      <c r="K13" s="558">
        <v>0</v>
      </c>
      <c r="L13" s="558"/>
      <c r="M13" s="558">
        <v>263159.25835091627</v>
      </c>
      <c r="N13" s="558"/>
      <c r="O13" s="558">
        <v>8822.8920361125547</v>
      </c>
      <c r="P13" s="558"/>
      <c r="Q13" s="558">
        <v>0</v>
      </c>
      <c r="R13" s="558"/>
      <c r="S13" s="558">
        <v>58136153.64218723</v>
      </c>
    </row>
    <row r="14" spans="1:19">
      <c r="A14" s="75">
        <v>7</v>
      </c>
      <c r="B14" s="1" t="s">
        <v>56</v>
      </c>
      <c r="C14" s="558">
        <v>0</v>
      </c>
      <c r="D14" s="558"/>
      <c r="E14" s="558">
        <v>0</v>
      </c>
      <c r="F14" s="558"/>
      <c r="G14" s="558">
        <v>0</v>
      </c>
      <c r="H14" s="558"/>
      <c r="I14" s="558">
        <v>0</v>
      </c>
      <c r="J14" s="558"/>
      <c r="K14" s="558">
        <v>0</v>
      </c>
      <c r="L14" s="558"/>
      <c r="M14" s="558">
        <v>848849241.18299997</v>
      </c>
      <c r="N14" s="558">
        <v>87514297.335779995</v>
      </c>
      <c r="O14" s="558">
        <v>0</v>
      </c>
      <c r="P14" s="558"/>
      <c r="Q14" s="558">
        <v>0</v>
      </c>
      <c r="R14" s="558"/>
      <c r="S14" s="558">
        <v>936363538.51877999</v>
      </c>
    </row>
    <row r="15" spans="1:19">
      <c r="A15" s="75">
        <v>8</v>
      </c>
      <c r="B15" s="1" t="s">
        <v>57</v>
      </c>
      <c r="C15" s="558">
        <v>0</v>
      </c>
      <c r="D15" s="558"/>
      <c r="E15" s="558">
        <v>0</v>
      </c>
      <c r="F15" s="558"/>
      <c r="G15" s="558">
        <v>0</v>
      </c>
      <c r="H15" s="558"/>
      <c r="I15" s="558">
        <v>0</v>
      </c>
      <c r="J15" s="558"/>
      <c r="K15" s="558">
        <v>427163850.44029999</v>
      </c>
      <c r="L15" s="558"/>
      <c r="M15" s="558">
        <v>0</v>
      </c>
      <c r="N15" s="558"/>
      <c r="O15" s="558">
        <v>0</v>
      </c>
      <c r="P15" s="558"/>
      <c r="Q15" s="558">
        <v>0</v>
      </c>
      <c r="R15" s="558"/>
      <c r="S15" s="558">
        <v>320372887.83022499</v>
      </c>
    </row>
    <row r="16" spans="1:19">
      <c r="A16" s="75">
        <v>9</v>
      </c>
      <c r="B16" s="1" t="s">
        <v>58</v>
      </c>
      <c r="C16" s="558">
        <v>0</v>
      </c>
      <c r="D16" s="558"/>
      <c r="E16" s="558">
        <v>0</v>
      </c>
      <c r="F16" s="558"/>
      <c r="G16" s="558">
        <v>97828653.532399997</v>
      </c>
      <c r="H16" s="558"/>
      <c r="I16" s="558">
        <v>0</v>
      </c>
      <c r="J16" s="558"/>
      <c r="K16" s="558">
        <v>0</v>
      </c>
      <c r="L16" s="558"/>
      <c r="M16" s="558">
        <v>0</v>
      </c>
      <c r="N16" s="558"/>
      <c r="O16" s="558">
        <v>0</v>
      </c>
      <c r="P16" s="558"/>
      <c r="Q16" s="558">
        <v>0</v>
      </c>
      <c r="R16" s="558"/>
      <c r="S16" s="558">
        <v>34240028.736339994</v>
      </c>
    </row>
    <row r="17" spans="1:19">
      <c r="A17" s="75">
        <v>10</v>
      </c>
      <c r="B17" s="1" t="s">
        <v>59</v>
      </c>
      <c r="C17" s="558">
        <v>0</v>
      </c>
      <c r="D17" s="558"/>
      <c r="E17" s="558">
        <v>0</v>
      </c>
      <c r="F17" s="558"/>
      <c r="G17" s="558">
        <v>0</v>
      </c>
      <c r="H17" s="558"/>
      <c r="I17" s="558">
        <v>1018336.1799</v>
      </c>
      <c r="J17" s="558"/>
      <c r="K17" s="558">
        <v>0</v>
      </c>
      <c r="L17" s="558"/>
      <c r="M17" s="558">
        <v>4265978.6438999996</v>
      </c>
      <c r="N17" s="558"/>
      <c r="O17" s="558">
        <v>0</v>
      </c>
      <c r="P17" s="558"/>
      <c r="Q17" s="558">
        <v>0</v>
      </c>
      <c r="R17" s="558"/>
      <c r="S17" s="558">
        <v>4775146.7338499995</v>
      </c>
    </row>
    <row r="18" spans="1:19">
      <c r="A18" s="75">
        <v>11</v>
      </c>
      <c r="B18" s="1" t="s">
        <v>60</v>
      </c>
      <c r="C18" s="558">
        <v>0</v>
      </c>
      <c r="D18" s="558"/>
      <c r="E18" s="558">
        <v>0</v>
      </c>
      <c r="F18" s="558"/>
      <c r="G18" s="558">
        <v>0</v>
      </c>
      <c r="H18" s="558"/>
      <c r="I18" s="558">
        <v>0</v>
      </c>
      <c r="J18" s="558"/>
      <c r="K18" s="558">
        <v>0</v>
      </c>
      <c r="L18" s="558"/>
      <c r="M18" s="558">
        <v>0</v>
      </c>
      <c r="N18" s="558"/>
      <c r="O18" s="558">
        <v>0</v>
      </c>
      <c r="P18" s="558"/>
      <c r="Q18" s="558">
        <v>3989419.59</v>
      </c>
      <c r="R18" s="558"/>
      <c r="S18" s="558">
        <v>9973548.9749999996</v>
      </c>
    </row>
    <row r="19" spans="1:19">
      <c r="A19" s="75">
        <v>12</v>
      </c>
      <c r="B19" s="1" t="s">
        <v>61</v>
      </c>
      <c r="C19" s="558">
        <v>0</v>
      </c>
      <c r="D19" s="558"/>
      <c r="E19" s="558">
        <v>0</v>
      </c>
      <c r="F19" s="558"/>
      <c r="G19" s="558">
        <v>0</v>
      </c>
      <c r="H19" s="558"/>
      <c r="I19" s="558">
        <v>0</v>
      </c>
      <c r="J19" s="558"/>
      <c r="K19" s="558">
        <v>0</v>
      </c>
      <c r="L19" s="558"/>
      <c r="M19" s="558">
        <v>0</v>
      </c>
      <c r="N19" s="558"/>
      <c r="O19" s="558">
        <v>0</v>
      </c>
      <c r="P19" s="558"/>
      <c r="Q19" s="558">
        <v>0</v>
      </c>
      <c r="R19" s="558"/>
      <c r="S19" s="558">
        <v>0</v>
      </c>
    </row>
    <row r="20" spans="1:19">
      <c r="A20" s="75">
        <v>13</v>
      </c>
      <c r="B20" s="1" t="s">
        <v>144</v>
      </c>
      <c r="C20" s="558">
        <v>0</v>
      </c>
      <c r="D20" s="558"/>
      <c r="E20" s="558">
        <v>0</v>
      </c>
      <c r="F20" s="558"/>
      <c r="G20" s="558">
        <v>0</v>
      </c>
      <c r="H20" s="558"/>
      <c r="I20" s="558">
        <v>0</v>
      </c>
      <c r="J20" s="558"/>
      <c r="K20" s="558">
        <v>0</v>
      </c>
      <c r="L20" s="558"/>
      <c r="M20" s="558">
        <v>0</v>
      </c>
      <c r="N20" s="558"/>
      <c r="O20" s="558">
        <v>0</v>
      </c>
      <c r="P20" s="558"/>
      <c r="Q20" s="558">
        <v>0</v>
      </c>
      <c r="R20" s="558"/>
      <c r="S20" s="558">
        <v>0</v>
      </c>
    </row>
    <row r="21" spans="1:19">
      <c r="A21" s="75">
        <v>14</v>
      </c>
      <c r="B21" s="1" t="s">
        <v>63</v>
      </c>
      <c r="C21" s="558">
        <v>58152893.618999995</v>
      </c>
      <c r="D21" s="558"/>
      <c r="E21" s="558">
        <v>0</v>
      </c>
      <c r="F21" s="558"/>
      <c r="G21" s="558">
        <v>0</v>
      </c>
      <c r="H21" s="558"/>
      <c r="I21" s="558">
        <v>0</v>
      </c>
      <c r="J21" s="558"/>
      <c r="K21" s="558">
        <v>0</v>
      </c>
      <c r="L21" s="558"/>
      <c r="M21" s="558">
        <v>56366064.931817196</v>
      </c>
      <c r="N21" s="558"/>
      <c r="O21" s="558">
        <v>0</v>
      </c>
      <c r="P21" s="558"/>
      <c r="Q21" s="558">
        <v>0</v>
      </c>
      <c r="R21" s="558"/>
      <c r="S21" s="558">
        <v>56366064.931817196</v>
      </c>
    </row>
    <row r="22" spans="1:19" ht="13.5" thickBot="1">
      <c r="A22" s="76"/>
      <c r="B22" s="77" t="s">
        <v>64</v>
      </c>
      <c r="C22" s="559">
        <v>288283939.00900006</v>
      </c>
      <c r="D22" s="559">
        <v>0</v>
      </c>
      <c r="E22" s="559">
        <v>185010139.02282578</v>
      </c>
      <c r="F22" s="559">
        <v>0</v>
      </c>
      <c r="G22" s="559">
        <v>97828653.532399997</v>
      </c>
      <c r="H22" s="559">
        <v>0</v>
      </c>
      <c r="I22" s="559">
        <v>42733800.662333995</v>
      </c>
      <c r="J22" s="559">
        <v>0</v>
      </c>
      <c r="K22" s="559">
        <v>427163850.44029999</v>
      </c>
      <c r="L22" s="559">
        <v>0</v>
      </c>
      <c r="M22" s="559">
        <v>1205835386.8169281</v>
      </c>
      <c r="N22" s="559">
        <v>87514297.335779995</v>
      </c>
      <c r="O22" s="559">
        <v>8822.8920361125547</v>
      </c>
      <c r="P22" s="559">
        <v>0</v>
      </c>
      <c r="Q22" s="559">
        <v>3989419.59</v>
      </c>
      <c r="R22" s="559">
        <v>0</v>
      </c>
      <c r="S22" s="559">
        <v>1716318312.1680593</v>
      </c>
    </row>
    <row r="24" spans="1:19">
      <c r="C24" s="699"/>
      <c r="D24" s="699"/>
      <c r="E24" s="699"/>
      <c r="F24" s="699"/>
      <c r="G24" s="699"/>
      <c r="H24" s="699"/>
      <c r="I24" s="699"/>
      <c r="J24" s="699"/>
      <c r="K24" s="699"/>
      <c r="L24" s="699"/>
      <c r="M24" s="699"/>
      <c r="N24" s="699"/>
      <c r="O24" s="699"/>
      <c r="P24" s="699"/>
      <c r="Q24" s="699"/>
      <c r="R24" s="699"/>
      <c r="S24" s="699"/>
    </row>
    <row r="25" spans="1:19">
      <c r="C25" s="699"/>
      <c r="D25" s="699"/>
      <c r="E25" s="699"/>
      <c r="F25" s="699"/>
      <c r="G25" s="699"/>
      <c r="H25" s="699"/>
      <c r="I25" s="699"/>
      <c r="J25" s="699"/>
      <c r="K25" s="699"/>
      <c r="L25" s="699"/>
      <c r="M25" s="699"/>
      <c r="N25" s="699"/>
      <c r="O25" s="699"/>
      <c r="P25" s="699"/>
      <c r="Q25" s="699"/>
      <c r="R25" s="699"/>
      <c r="S25" s="699"/>
    </row>
    <row r="26" spans="1:19">
      <c r="C26" s="699"/>
      <c r="D26" s="699"/>
      <c r="E26" s="699"/>
      <c r="F26" s="699"/>
      <c r="G26" s="699"/>
      <c r="H26" s="699"/>
      <c r="I26" s="699"/>
      <c r="J26" s="699"/>
      <c r="K26" s="699"/>
      <c r="L26" s="699"/>
      <c r="M26" s="699"/>
      <c r="N26" s="699"/>
      <c r="O26" s="699"/>
      <c r="P26" s="699"/>
      <c r="Q26" s="699"/>
      <c r="R26" s="699"/>
      <c r="S26" s="699"/>
    </row>
    <row r="27" spans="1:19">
      <c r="C27" s="699"/>
      <c r="D27" s="699"/>
      <c r="E27" s="699"/>
      <c r="F27" s="699"/>
      <c r="G27" s="699"/>
      <c r="H27" s="699"/>
      <c r="I27" s="699"/>
      <c r="J27" s="699"/>
      <c r="K27" s="699"/>
      <c r="L27" s="699"/>
      <c r="M27" s="699"/>
      <c r="N27" s="699"/>
      <c r="O27" s="699"/>
      <c r="P27" s="699"/>
      <c r="Q27" s="699"/>
      <c r="R27" s="699"/>
      <c r="S27" s="699"/>
    </row>
    <row r="28" spans="1:19">
      <c r="C28" s="699"/>
      <c r="D28" s="699"/>
      <c r="E28" s="699"/>
      <c r="F28" s="699"/>
      <c r="G28" s="699"/>
      <c r="H28" s="699"/>
      <c r="I28" s="699"/>
      <c r="J28" s="699"/>
      <c r="K28" s="699"/>
      <c r="L28" s="699"/>
      <c r="M28" s="699"/>
      <c r="N28" s="699"/>
      <c r="O28" s="699"/>
      <c r="P28" s="699"/>
      <c r="Q28" s="699"/>
      <c r="R28" s="699"/>
      <c r="S28" s="699"/>
    </row>
    <row r="29" spans="1:19">
      <c r="C29" s="699"/>
      <c r="D29" s="699"/>
      <c r="E29" s="699"/>
      <c r="F29" s="699"/>
      <c r="G29" s="699"/>
      <c r="H29" s="699"/>
      <c r="I29" s="699"/>
      <c r="J29" s="699"/>
      <c r="K29" s="699"/>
      <c r="L29" s="699"/>
      <c r="M29" s="699"/>
      <c r="N29" s="699"/>
      <c r="O29" s="699"/>
      <c r="P29" s="699"/>
      <c r="Q29" s="699"/>
      <c r="R29" s="699"/>
      <c r="S29" s="699"/>
    </row>
    <row r="30" spans="1:19">
      <c r="C30" s="699"/>
      <c r="D30" s="699"/>
      <c r="E30" s="699"/>
      <c r="F30" s="699"/>
      <c r="G30" s="699"/>
      <c r="H30" s="699"/>
      <c r="I30" s="699"/>
      <c r="J30" s="699"/>
      <c r="K30" s="699"/>
      <c r="L30" s="699"/>
      <c r="M30" s="699"/>
      <c r="N30" s="699"/>
      <c r="O30" s="699"/>
      <c r="P30" s="699"/>
      <c r="Q30" s="699"/>
      <c r="R30" s="699"/>
      <c r="S30" s="699"/>
    </row>
    <row r="31" spans="1:19">
      <c r="C31" s="699"/>
      <c r="D31" s="699"/>
      <c r="E31" s="699"/>
      <c r="F31" s="699"/>
      <c r="G31" s="699"/>
      <c r="H31" s="699"/>
      <c r="I31" s="699"/>
      <c r="J31" s="699"/>
      <c r="K31" s="699"/>
      <c r="L31" s="699"/>
      <c r="M31" s="699"/>
      <c r="N31" s="699"/>
      <c r="O31" s="699"/>
      <c r="P31" s="699"/>
      <c r="Q31" s="699"/>
      <c r="R31" s="699"/>
      <c r="S31" s="699"/>
    </row>
    <row r="32" spans="1:19">
      <c r="C32" s="699"/>
      <c r="D32" s="699"/>
      <c r="E32" s="699"/>
      <c r="F32" s="699"/>
      <c r="G32" s="699"/>
      <c r="H32" s="699"/>
      <c r="I32" s="699"/>
      <c r="J32" s="699"/>
      <c r="K32" s="699"/>
      <c r="L32" s="699"/>
      <c r="M32" s="699"/>
      <c r="N32" s="699"/>
      <c r="O32" s="699"/>
      <c r="P32" s="699"/>
      <c r="Q32" s="699"/>
      <c r="R32" s="699"/>
      <c r="S32" s="699"/>
    </row>
    <row r="33" spans="3:19">
      <c r="C33" s="699"/>
      <c r="D33" s="699"/>
      <c r="E33" s="699"/>
      <c r="F33" s="699"/>
      <c r="G33" s="699"/>
      <c r="H33" s="699"/>
      <c r="I33" s="699"/>
      <c r="J33" s="699"/>
      <c r="K33" s="699"/>
      <c r="L33" s="699"/>
      <c r="M33" s="699"/>
      <c r="N33" s="699"/>
      <c r="O33" s="699"/>
      <c r="P33" s="699"/>
      <c r="Q33" s="699"/>
      <c r="R33" s="699"/>
      <c r="S33" s="699"/>
    </row>
    <row r="34" spans="3:19">
      <c r="C34" s="699"/>
      <c r="D34" s="699"/>
      <c r="E34" s="699"/>
      <c r="F34" s="699"/>
      <c r="G34" s="699"/>
      <c r="H34" s="699"/>
      <c r="I34" s="699"/>
      <c r="J34" s="699"/>
      <c r="K34" s="699"/>
      <c r="L34" s="699"/>
      <c r="M34" s="699"/>
      <c r="N34" s="699"/>
      <c r="O34" s="699"/>
      <c r="P34" s="699"/>
      <c r="Q34" s="699"/>
      <c r="R34" s="699"/>
      <c r="S34" s="699"/>
    </row>
    <row r="35" spans="3:19">
      <c r="C35" s="699"/>
      <c r="D35" s="699"/>
      <c r="E35" s="699"/>
      <c r="F35" s="699"/>
      <c r="G35" s="699"/>
      <c r="H35" s="699"/>
      <c r="I35" s="699"/>
      <c r="J35" s="699"/>
      <c r="K35" s="699"/>
      <c r="L35" s="699"/>
      <c r="M35" s="699"/>
      <c r="N35" s="699"/>
      <c r="O35" s="699"/>
      <c r="P35" s="699"/>
      <c r="Q35" s="699"/>
      <c r="R35" s="699"/>
      <c r="S35" s="699"/>
    </row>
    <row r="36" spans="3:19">
      <c r="C36" s="699"/>
      <c r="D36" s="699"/>
      <c r="E36" s="699"/>
      <c r="F36" s="699"/>
      <c r="G36" s="699"/>
      <c r="H36" s="699"/>
      <c r="I36" s="699"/>
      <c r="J36" s="699"/>
      <c r="K36" s="699"/>
      <c r="L36" s="699"/>
      <c r="M36" s="699"/>
      <c r="N36" s="699"/>
      <c r="O36" s="699"/>
      <c r="P36" s="699"/>
      <c r="Q36" s="699"/>
      <c r="R36" s="699"/>
      <c r="S36" s="699"/>
    </row>
    <row r="37" spans="3:19">
      <c r="C37" s="699"/>
      <c r="D37" s="699"/>
      <c r="E37" s="699"/>
      <c r="F37" s="699"/>
      <c r="G37" s="699"/>
      <c r="H37" s="699"/>
      <c r="I37" s="699"/>
      <c r="J37" s="699"/>
      <c r="K37" s="699"/>
      <c r="L37" s="699"/>
      <c r="M37" s="699"/>
      <c r="N37" s="699"/>
      <c r="O37" s="699"/>
      <c r="P37" s="699"/>
      <c r="Q37" s="699"/>
      <c r="R37" s="699"/>
      <c r="S37" s="699"/>
    </row>
    <row r="38" spans="3:19">
      <c r="C38" s="699"/>
      <c r="D38" s="699"/>
      <c r="E38" s="699"/>
      <c r="F38" s="699"/>
      <c r="G38" s="699"/>
      <c r="H38" s="699"/>
      <c r="I38" s="699"/>
      <c r="J38" s="699"/>
      <c r="K38" s="699"/>
      <c r="L38" s="699"/>
      <c r="M38" s="699"/>
      <c r="N38" s="699"/>
      <c r="O38" s="699"/>
      <c r="P38" s="699"/>
      <c r="Q38" s="699"/>
      <c r="R38" s="699"/>
      <c r="S38" s="699"/>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&amp;C&amp;"Calibri"&amp;10&amp;K0078D7 Classification: Restricted to Partners&amp;1#_x000D_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40"/>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E7" sqref="E7"/>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3"/>
  </cols>
  <sheetData>
    <row r="1" spans="1:22">
      <c r="A1" s="2" t="s">
        <v>30</v>
      </c>
      <c r="B1" s="3" t="str">
        <f>'Info '!C2</f>
        <v>JSC ProCredit Bank</v>
      </c>
    </row>
    <row r="2" spans="1:22">
      <c r="A2" s="2" t="s">
        <v>31</v>
      </c>
      <c r="B2" s="217">
        <f>'1. key ratios'!B2</f>
        <v>46022</v>
      </c>
    </row>
    <row r="4" spans="1:22" ht="13.5" thickBot="1">
      <c r="A4" s="4" t="s">
        <v>230</v>
      </c>
      <c r="B4" s="78" t="s">
        <v>50</v>
      </c>
      <c r="V4" s="14" t="s">
        <v>35</v>
      </c>
    </row>
    <row r="5" spans="1:22" ht="12.75" customHeight="1">
      <c r="A5" s="79"/>
      <c r="B5" s="80"/>
      <c r="C5" s="763" t="s">
        <v>156</v>
      </c>
      <c r="D5" s="764"/>
      <c r="E5" s="764"/>
      <c r="F5" s="764"/>
      <c r="G5" s="764"/>
      <c r="H5" s="764"/>
      <c r="I5" s="764"/>
      <c r="J5" s="764"/>
      <c r="K5" s="764"/>
      <c r="L5" s="765"/>
      <c r="M5" s="766" t="s">
        <v>157</v>
      </c>
      <c r="N5" s="767"/>
      <c r="O5" s="767"/>
      <c r="P5" s="767"/>
      <c r="Q5" s="767"/>
      <c r="R5" s="767"/>
      <c r="S5" s="768"/>
      <c r="T5" s="771" t="s">
        <v>228</v>
      </c>
      <c r="U5" s="771" t="s">
        <v>229</v>
      </c>
      <c r="V5" s="769" t="s">
        <v>76</v>
      </c>
    </row>
    <row r="6" spans="1:22" s="40" customFormat="1" ht="102">
      <c r="A6" s="38"/>
      <c r="B6" s="81"/>
      <c r="C6" s="82" t="s">
        <v>65</v>
      </c>
      <c r="D6" s="111" t="s">
        <v>66</v>
      </c>
      <c r="E6" s="94" t="s">
        <v>159</v>
      </c>
      <c r="F6" s="94" t="s">
        <v>160</v>
      </c>
      <c r="G6" s="111" t="s">
        <v>163</v>
      </c>
      <c r="H6" s="111" t="s">
        <v>158</v>
      </c>
      <c r="I6" s="111" t="s">
        <v>67</v>
      </c>
      <c r="J6" s="111" t="s">
        <v>68</v>
      </c>
      <c r="K6" s="83" t="s">
        <v>69</v>
      </c>
      <c r="L6" s="84" t="s">
        <v>70</v>
      </c>
      <c r="M6" s="82" t="s">
        <v>161</v>
      </c>
      <c r="N6" s="83" t="s">
        <v>71</v>
      </c>
      <c r="O6" s="83" t="s">
        <v>72</v>
      </c>
      <c r="P6" s="83" t="s">
        <v>73</v>
      </c>
      <c r="Q6" s="83" t="s">
        <v>74</v>
      </c>
      <c r="R6" s="83" t="s">
        <v>75</v>
      </c>
      <c r="S6" s="129" t="s">
        <v>162</v>
      </c>
      <c r="T6" s="772"/>
      <c r="U6" s="772"/>
      <c r="V6" s="770"/>
    </row>
    <row r="7" spans="1:22">
      <c r="A7" s="85">
        <v>1</v>
      </c>
      <c r="B7" s="1" t="s">
        <v>51</v>
      </c>
      <c r="C7" s="571"/>
      <c r="D7" s="558"/>
      <c r="E7" s="558"/>
      <c r="F7" s="558"/>
      <c r="G7" s="558"/>
      <c r="H7" s="558"/>
      <c r="I7" s="558"/>
      <c r="J7" s="558"/>
      <c r="K7" s="558"/>
      <c r="L7" s="554"/>
      <c r="M7" s="571"/>
      <c r="N7" s="558"/>
      <c r="O7" s="558">
        <v>255161925</v>
      </c>
      <c r="P7" s="558"/>
      <c r="Q7" s="558"/>
      <c r="R7" s="558"/>
      <c r="S7" s="554"/>
      <c r="T7" s="572">
        <v>255161925</v>
      </c>
      <c r="U7" s="572"/>
      <c r="V7" s="573">
        <v>255161925</v>
      </c>
    </row>
    <row r="8" spans="1:22">
      <c r="A8" s="85">
        <v>2</v>
      </c>
      <c r="B8" s="1" t="s">
        <v>52</v>
      </c>
      <c r="C8" s="571"/>
      <c r="D8" s="558">
        <v>0</v>
      </c>
      <c r="E8" s="558"/>
      <c r="F8" s="558"/>
      <c r="G8" s="558"/>
      <c r="H8" s="558"/>
      <c r="I8" s="558"/>
      <c r="J8" s="558"/>
      <c r="K8" s="558"/>
      <c r="L8" s="554"/>
      <c r="M8" s="571"/>
      <c r="N8" s="558"/>
      <c r="O8" s="558">
        <v>0</v>
      </c>
      <c r="P8" s="558"/>
      <c r="Q8" s="558"/>
      <c r="R8" s="558"/>
      <c r="S8" s="554"/>
      <c r="T8" s="572">
        <v>0</v>
      </c>
      <c r="U8" s="572"/>
      <c r="V8" s="573">
        <v>0</v>
      </c>
    </row>
    <row r="9" spans="1:22">
      <c r="A9" s="85">
        <v>3</v>
      </c>
      <c r="B9" s="1" t="s">
        <v>153</v>
      </c>
      <c r="C9" s="571"/>
      <c r="D9" s="558">
        <v>0</v>
      </c>
      <c r="E9" s="558"/>
      <c r="F9" s="558"/>
      <c r="G9" s="558"/>
      <c r="H9" s="558"/>
      <c r="I9" s="558"/>
      <c r="J9" s="558"/>
      <c r="K9" s="558"/>
      <c r="L9" s="554"/>
      <c r="M9" s="571"/>
      <c r="N9" s="558"/>
      <c r="O9" s="558">
        <v>0</v>
      </c>
      <c r="P9" s="558"/>
      <c r="Q9" s="558"/>
      <c r="R9" s="558"/>
      <c r="S9" s="554"/>
      <c r="T9" s="572">
        <v>0</v>
      </c>
      <c r="U9" s="572"/>
      <c r="V9" s="573">
        <v>0</v>
      </c>
    </row>
    <row r="10" spans="1:22">
      <c r="A10" s="85">
        <v>4</v>
      </c>
      <c r="B10" s="1" t="s">
        <v>53</v>
      </c>
      <c r="C10" s="571"/>
      <c r="D10" s="558">
        <v>0</v>
      </c>
      <c r="E10" s="558"/>
      <c r="F10" s="558"/>
      <c r="G10" s="558"/>
      <c r="H10" s="558"/>
      <c r="I10" s="558"/>
      <c r="J10" s="558"/>
      <c r="K10" s="558"/>
      <c r="L10" s="554"/>
      <c r="M10" s="571"/>
      <c r="N10" s="558"/>
      <c r="O10" s="558">
        <v>0</v>
      </c>
      <c r="P10" s="558"/>
      <c r="Q10" s="558"/>
      <c r="R10" s="558"/>
      <c r="S10" s="554"/>
      <c r="T10" s="572">
        <v>0</v>
      </c>
      <c r="U10" s="572"/>
      <c r="V10" s="573">
        <v>0</v>
      </c>
    </row>
    <row r="11" spans="1:22">
      <c r="A11" s="85">
        <v>5</v>
      </c>
      <c r="B11" s="1" t="s">
        <v>54</v>
      </c>
      <c r="C11" s="571"/>
      <c r="D11" s="558">
        <v>0</v>
      </c>
      <c r="E11" s="558"/>
      <c r="F11" s="558"/>
      <c r="G11" s="558"/>
      <c r="H11" s="558"/>
      <c r="I11" s="558"/>
      <c r="J11" s="558"/>
      <c r="K11" s="558"/>
      <c r="L11" s="554"/>
      <c r="M11" s="571"/>
      <c r="N11" s="558"/>
      <c r="O11" s="558">
        <v>0</v>
      </c>
      <c r="P11" s="558"/>
      <c r="Q11" s="558"/>
      <c r="R11" s="558"/>
      <c r="S11" s="554"/>
      <c r="T11" s="572">
        <v>0</v>
      </c>
      <c r="U11" s="572"/>
      <c r="V11" s="573">
        <v>0</v>
      </c>
    </row>
    <row r="12" spans="1:22">
      <c r="A12" s="85">
        <v>6</v>
      </c>
      <c r="B12" s="1" t="s">
        <v>55</v>
      </c>
      <c r="C12" s="571"/>
      <c r="D12" s="558">
        <v>0</v>
      </c>
      <c r="E12" s="558"/>
      <c r="F12" s="558"/>
      <c r="G12" s="558"/>
      <c r="H12" s="558"/>
      <c r="I12" s="558"/>
      <c r="J12" s="558"/>
      <c r="K12" s="558"/>
      <c r="L12" s="554"/>
      <c r="M12" s="571"/>
      <c r="N12" s="558"/>
      <c r="O12" s="558">
        <v>0</v>
      </c>
      <c r="P12" s="558"/>
      <c r="Q12" s="558"/>
      <c r="R12" s="558"/>
      <c r="S12" s="554"/>
      <c r="T12" s="572">
        <v>0</v>
      </c>
      <c r="U12" s="572"/>
      <c r="V12" s="573">
        <v>0</v>
      </c>
    </row>
    <row r="13" spans="1:22">
      <c r="A13" s="85">
        <v>7</v>
      </c>
      <c r="B13" s="1" t="s">
        <v>56</v>
      </c>
      <c r="C13" s="571"/>
      <c r="D13" s="558">
        <v>11447257.2794</v>
      </c>
      <c r="E13" s="558"/>
      <c r="F13" s="558"/>
      <c r="G13" s="558"/>
      <c r="H13" s="558"/>
      <c r="I13" s="558"/>
      <c r="J13" s="558"/>
      <c r="K13" s="558"/>
      <c r="L13" s="554"/>
      <c r="M13" s="571"/>
      <c r="N13" s="558"/>
      <c r="O13" s="558">
        <v>29992551.769900002</v>
      </c>
      <c r="P13" s="558"/>
      <c r="Q13" s="558"/>
      <c r="R13" s="558"/>
      <c r="S13" s="554"/>
      <c r="T13" s="572">
        <v>36312621.579999998</v>
      </c>
      <c r="U13" s="572">
        <v>5127187.4693</v>
      </c>
      <c r="V13" s="573">
        <v>41439809.0493</v>
      </c>
    </row>
    <row r="14" spans="1:22">
      <c r="A14" s="85">
        <v>8</v>
      </c>
      <c r="B14" s="1" t="s">
        <v>57</v>
      </c>
      <c r="C14" s="571"/>
      <c r="D14" s="558">
        <v>2093028.2671999999</v>
      </c>
      <c r="E14" s="558"/>
      <c r="F14" s="558"/>
      <c r="G14" s="558"/>
      <c r="H14" s="558"/>
      <c r="I14" s="558"/>
      <c r="J14" s="558"/>
      <c r="K14" s="558"/>
      <c r="L14" s="554"/>
      <c r="M14" s="571"/>
      <c r="N14" s="558"/>
      <c r="O14" s="558">
        <v>2153439.0882999999</v>
      </c>
      <c r="P14" s="558"/>
      <c r="Q14" s="558"/>
      <c r="R14" s="558"/>
      <c r="S14" s="554"/>
      <c r="T14" s="572">
        <v>4246467.3554999996</v>
      </c>
      <c r="U14" s="572"/>
      <c r="V14" s="573">
        <v>4246467.3554999996</v>
      </c>
    </row>
    <row r="15" spans="1:22" ht="25.5">
      <c r="A15" s="85">
        <v>9</v>
      </c>
      <c r="B15" s="1" t="s">
        <v>58</v>
      </c>
      <c r="C15" s="571"/>
      <c r="D15" s="558">
        <v>0</v>
      </c>
      <c r="E15" s="558"/>
      <c r="F15" s="558"/>
      <c r="G15" s="558"/>
      <c r="H15" s="558"/>
      <c r="I15" s="558"/>
      <c r="J15" s="558"/>
      <c r="K15" s="558"/>
      <c r="L15" s="554"/>
      <c r="M15" s="571"/>
      <c r="N15" s="558"/>
      <c r="O15" s="558">
        <v>0</v>
      </c>
      <c r="P15" s="558"/>
      <c r="Q15" s="558"/>
      <c r="R15" s="558"/>
      <c r="S15" s="554"/>
      <c r="T15" s="572">
        <v>0</v>
      </c>
      <c r="U15" s="572"/>
      <c r="V15" s="573">
        <v>0</v>
      </c>
    </row>
    <row r="16" spans="1:22">
      <c r="A16" s="85">
        <v>10</v>
      </c>
      <c r="B16" s="1" t="s">
        <v>59</v>
      </c>
      <c r="C16" s="571"/>
      <c r="D16" s="558">
        <v>0</v>
      </c>
      <c r="E16" s="558"/>
      <c r="F16" s="558"/>
      <c r="G16" s="558"/>
      <c r="H16" s="558"/>
      <c r="I16" s="558"/>
      <c r="J16" s="558"/>
      <c r="K16" s="558"/>
      <c r="L16" s="554"/>
      <c r="M16" s="571"/>
      <c r="N16" s="558"/>
      <c r="O16" s="558">
        <v>0</v>
      </c>
      <c r="P16" s="558"/>
      <c r="Q16" s="558"/>
      <c r="R16" s="558"/>
      <c r="S16" s="554"/>
      <c r="T16" s="572">
        <v>0</v>
      </c>
      <c r="U16" s="572"/>
      <c r="V16" s="573">
        <v>0</v>
      </c>
    </row>
    <row r="17" spans="1:22">
      <c r="A17" s="85">
        <v>11</v>
      </c>
      <c r="B17" s="1" t="s">
        <v>60</v>
      </c>
      <c r="C17" s="571"/>
      <c r="D17" s="558">
        <v>0</v>
      </c>
      <c r="E17" s="558"/>
      <c r="F17" s="558"/>
      <c r="G17" s="558"/>
      <c r="H17" s="558"/>
      <c r="I17" s="558"/>
      <c r="J17" s="558"/>
      <c r="K17" s="558"/>
      <c r="L17" s="554"/>
      <c r="M17" s="571"/>
      <c r="N17" s="558"/>
      <c r="O17" s="558">
        <v>0</v>
      </c>
      <c r="P17" s="558"/>
      <c r="Q17" s="558"/>
      <c r="R17" s="558"/>
      <c r="S17" s="554"/>
      <c r="T17" s="572">
        <v>0</v>
      </c>
      <c r="U17" s="572"/>
      <c r="V17" s="573">
        <v>0</v>
      </c>
    </row>
    <row r="18" spans="1:22">
      <c r="A18" s="85">
        <v>12</v>
      </c>
      <c r="B18" s="1" t="s">
        <v>61</v>
      </c>
      <c r="C18" s="571"/>
      <c r="D18" s="558">
        <v>0</v>
      </c>
      <c r="E18" s="558"/>
      <c r="F18" s="558"/>
      <c r="G18" s="558"/>
      <c r="H18" s="558"/>
      <c r="I18" s="558"/>
      <c r="J18" s="558"/>
      <c r="K18" s="558"/>
      <c r="L18" s="554"/>
      <c r="M18" s="571"/>
      <c r="N18" s="558"/>
      <c r="O18" s="558">
        <v>0</v>
      </c>
      <c r="P18" s="558"/>
      <c r="Q18" s="558"/>
      <c r="R18" s="558"/>
      <c r="S18" s="554"/>
      <c r="T18" s="572">
        <v>0</v>
      </c>
      <c r="U18" s="572"/>
      <c r="V18" s="573">
        <v>0</v>
      </c>
    </row>
    <row r="19" spans="1:22">
      <c r="A19" s="85">
        <v>13</v>
      </c>
      <c r="B19" s="1" t="s">
        <v>62</v>
      </c>
      <c r="C19" s="571"/>
      <c r="D19" s="558">
        <v>0</v>
      </c>
      <c r="E19" s="558"/>
      <c r="F19" s="558"/>
      <c r="G19" s="558"/>
      <c r="H19" s="558"/>
      <c r="I19" s="558"/>
      <c r="J19" s="558"/>
      <c r="K19" s="558"/>
      <c r="L19" s="554"/>
      <c r="M19" s="571"/>
      <c r="N19" s="558"/>
      <c r="O19" s="558">
        <v>0</v>
      </c>
      <c r="P19" s="558"/>
      <c r="Q19" s="558"/>
      <c r="R19" s="558"/>
      <c r="S19" s="554"/>
      <c r="T19" s="572">
        <v>0</v>
      </c>
      <c r="U19" s="572"/>
      <c r="V19" s="573">
        <v>0</v>
      </c>
    </row>
    <row r="20" spans="1:22">
      <c r="A20" s="85">
        <v>14</v>
      </c>
      <c r="B20" s="1" t="s">
        <v>63</v>
      </c>
      <c r="C20" s="571"/>
      <c r="D20" s="558">
        <v>0</v>
      </c>
      <c r="E20" s="558"/>
      <c r="F20" s="558"/>
      <c r="G20" s="558"/>
      <c r="H20" s="558"/>
      <c r="I20" s="558"/>
      <c r="J20" s="558"/>
      <c r="K20" s="558"/>
      <c r="L20" s="554"/>
      <c r="M20" s="571"/>
      <c r="N20" s="558"/>
      <c r="O20" s="558">
        <v>0</v>
      </c>
      <c r="P20" s="558"/>
      <c r="Q20" s="558"/>
      <c r="R20" s="558"/>
      <c r="S20" s="554"/>
      <c r="T20" s="572">
        <v>0</v>
      </c>
      <c r="U20" s="572"/>
      <c r="V20" s="573">
        <v>0</v>
      </c>
    </row>
    <row r="21" spans="1:22" ht="13.5" thickBot="1">
      <c r="A21" s="76"/>
      <c r="B21" s="86" t="s">
        <v>64</v>
      </c>
      <c r="C21" s="574">
        <v>0</v>
      </c>
      <c r="D21" s="559">
        <v>13540285.546600001</v>
      </c>
      <c r="E21" s="559">
        <v>0</v>
      </c>
      <c r="F21" s="559">
        <v>0</v>
      </c>
      <c r="G21" s="559">
        <v>0</v>
      </c>
      <c r="H21" s="559">
        <v>0</v>
      </c>
      <c r="I21" s="559">
        <v>0</v>
      </c>
      <c r="J21" s="559">
        <v>0</v>
      </c>
      <c r="K21" s="559">
        <v>0</v>
      </c>
      <c r="L21" s="575">
        <v>0</v>
      </c>
      <c r="M21" s="574">
        <v>0</v>
      </c>
      <c r="N21" s="559">
        <v>0</v>
      </c>
      <c r="O21" s="559">
        <v>287307915.85820001</v>
      </c>
      <c r="P21" s="559">
        <v>0</v>
      </c>
      <c r="Q21" s="559">
        <v>0</v>
      </c>
      <c r="R21" s="559">
        <v>0</v>
      </c>
      <c r="S21" s="575">
        <v>0</v>
      </c>
      <c r="T21" s="575">
        <v>295721013.93549997</v>
      </c>
      <c r="U21" s="575">
        <v>5127187.4693</v>
      </c>
      <c r="V21" s="576">
        <v>300848201.4048</v>
      </c>
    </row>
    <row r="24" spans="1:22">
      <c r="C24" s="21"/>
      <c r="D24" s="21"/>
      <c r="E24" s="21"/>
    </row>
    <row r="25" spans="1:22">
      <c r="A25" s="37"/>
      <c r="B25" s="37"/>
      <c r="D25" s="704"/>
      <c r="E25" s="704"/>
      <c r="F25" s="704"/>
      <c r="G25" s="704"/>
      <c r="H25" s="704"/>
      <c r="I25" s="704"/>
      <c r="J25" s="704"/>
      <c r="K25" s="704"/>
      <c r="L25" s="704"/>
      <c r="M25" s="704"/>
      <c r="N25" s="704"/>
      <c r="O25" s="704"/>
      <c r="P25" s="704"/>
      <c r="Q25" s="704"/>
      <c r="R25" s="704"/>
      <c r="S25" s="704"/>
      <c r="T25" s="704"/>
      <c r="U25" s="704"/>
      <c r="V25" s="704"/>
    </row>
    <row r="26" spans="1:22">
      <c r="A26" s="37"/>
      <c r="B26" s="22"/>
      <c r="D26" s="704"/>
      <c r="E26" s="704"/>
      <c r="F26" s="704"/>
      <c r="G26" s="704"/>
      <c r="H26" s="704"/>
      <c r="I26" s="704"/>
      <c r="J26" s="704"/>
      <c r="K26" s="704"/>
      <c r="L26" s="704"/>
      <c r="M26" s="704"/>
      <c r="N26" s="704"/>
      <c r="O26" s="704"/>
      <c r="P26" s="704"/>
      <c r="Q26" s="704"/>
      <c r="R26" s="704"/>
      <c r="S26" s="704"/>
      <c r="T26" s="704"/>
      <c r="U26" s="704"/>
      <c r="V26" s="704"/>
    </row>
    <row r="27" spans="1:22">
      <c r="A27" s="37"/>
      <c r="B27" s="37"/>
      <c r="D27" s="704"/>
      <c r="E27" s="704"/>
      <c r="F27" s="704"/>
      <c r="G27" s="704"/>
      <c r="H27" s="704"/>
      <c r="I27" s="704"/>
      <c r="J27" s="704"/>
      <c r="K27" s="704"/>
      <c r="L27" s="704"/>
      <c r="M27" s="704"/>
      <c r="N27" s="704"/>
      <c r="O27" s="704"/>
      <c r="P27" s="704"/>
      <c r="Q27" s="704"/>
      <c r="R27" s="704"/>
      <c r="S27" s="704"/>
      <c r="T27" s="704"/>
      <c r="U27" s="704"/>
      <c r="V27" s="704"/>
    </row>
    <row r="28" spans="1:22">
      <c r="A28" s="37"/>
      <c r="B28" s="22"/>
      <c r="D28" s="704"/>
      <c r="E28" s="704"/>
      <c r="F28" s="704"/>
      <c r="G28" s="704"/>
      <c r="H28" s="704"/>
      <c r="I28" s="704"/>
      <c r="J28" s="704"/>
      <c r="K28" s="704"/>
      <c r="L28" s="704"/>
      <c r="M28" s="704"/>
      <c r="N28" s="704"/>
      <c r="O28" s="704"/>
      <c r="P28" s="704"/>
      <c r="Q28" s="704"/>
      <c r="R28" s="704"/>
      <c r="S28" s="704"/>
      <c r="T28" s="704"/>
      <c r="U28" s="704"/>
      <c r="V28" s="704"/>
    </row>
    <row r="29" spans="1:22">
      <c r="D29" s="704"/>
      <c r="E29" s="704"/>
      <c r="F29" s="704"/>
      <c r="G29" s="704"/>
      <c r="H29" s="704"/>
      <c r="I29" s="704"/>
      <c r="J29" s="704"/>
      <c r="K29" s="704"/>
      <c r="L29" s="704"/>
      <c r="M29" s="704"/>
      <c r="N29" s="704"/>
      <c r="O29" s="704"/>
      <c r="P29" s="704"/>
      <c r="Q29" s="704"/>
      <c r="R29" s="704"/>
      <c r="S29" s="704"/>
      <c r="T29" s="704"/>
      <c r="U29" s="704"/>
      <c r="V29" s="704"/>
    </row>
    <row r="30" spans="1:22">
      <c r="D30" s="704"/>
      <c r="E30" s="704"/>
      <c r="F30" s="704"/>
      <c r="G30" s="704"/>
      <c r="H30" s="704"/>
      <c r="I30" s="704"/>
      <c r="J30" s="704"/>
      <c r="K30" s="704"/>
      <c r="L30" s="704"/>
      <c r="M30" s="704"/>
      <c r="N30" s="704"/>
      <c r="O30" s="704"/>
      <c r="P30" s="704"/>
      <c r="Q30" s="704"/>
      <c r="R30" s="704"/>
      <c r="S30" s="704"/>
      <c r="T30" s="704"/>
      <c r="U30" s="704"/>
      <c r="V30" s="704"/>
    </row>
    <row r="31" spans="1:22">
      <c r="D31" s="704"/>
      <c r="E31" s="704"/>
      <c r="F31" s="704"/>
      <c r="G31" s="704"/>
      <c r="H31" s="704"/>
      <c r="I31" s="704"/>
      <c r="J31" s="704"/>
      <c r="K31" s="704"/>
      <c r="L31" s="704"/>
      <c r="M31" s="704"/>
      <c r="N31" s="704"/>
      <c r="O31" s="704"/>
      <c r="P31" s="704"/>
      <c r="Q31" s="704"/>
      <c r="R31" s="704"/>
      <c r="S31" s="704"/>
      <c r="T31" s="704"/>
      <c r="U31" s="704"/>
      <c r="V31" s="704"/>
    </row>
    <row r="32" spans="1:22">
      <c r="D32" s="704"/>
      <c r="E32" s="704"/>
      <c r="F32" s="704"/>
      <c r="G32" s="704"/>
      <c r="H32" s="704"/>
      <c r="I32" s="704"/>
      <c r="J32" s="704"/>
      <c r="K32" s="704"/>
      <c r="L32" s="704"/>
      <c r="M32" s="704"/>
      <c r="N32" s="704"/>
      <c r="O32" s="704"/>
      <c r="P32" s="704"/>
      <c r="Q32" s="704"/>
      <c r="R32" s="704"/>
      <c r="S32" s="704"/>
      <c r="T32" s="704"/>
      <c r="U32" s="704"/>
      <c r="V32" s="704"/>
    </row>
    <row r="33" spans="4:22">
      <c r="D33" s="704"/>
      <c r="E33" s="704"/>
      <c r="F33" s="704"/>
      <c r="G33" s="704"/>
      <c r="H33" s="704"/>
      <c r="I33" s="704"/>
      <c r="J33" s="704"/>
      <c r="K33" s="704"/>
      <c r="L33" s="704"/>
      <c r="M33" s="704"/>
      <c r="N33" s="704"/>
      <c r="O33" s="704"/>
      <c r="P33" s="704"/>
      <c r="Q33" s="704"/>
      <c r="R33" s="704"/>
      <c r="S33" s="704"/>
      <c r="T33" s="704"/>
      <c r="U33" s="704"/>
      <c r="V33" s="704"/>
    </row>
    <row r="34" spans="4:22">
      <c r="D34" s="704"/>
      <c r="E34" s="704"/>
      <c r="F34" s="704"/>
      <c r="G34" s="704"/>
      <c r="H34" s="704"/>
      <c r="I34" s="704"/>
      <c r="J34" s="704"/>
      <c r="K34" s="704"/>
      <c r="L34" s="704"/>
      <c r="M34" s="704"/>
      <c r="N34" s="704"/>
      <c r="O34" s="704"/>
      <c r="P34" s="704"/>
      <c r="Q34" s="704"/>
      <c r="R34" s="704"/>
      <c r="S34" s="704"/>
      <c r="T34" s="704"/>
      <c r="U34" s="704"/>
      <c r="V34" s="704"/>
    </row>
    <row r="35" spans="4:22">
      <c r="D35" s="704"/>
      <c r="E35" s="704"/>
      <c r="F35" s="704"/>
      <c r="G35" s="704"/>
      <c r="H35" s="704"/>
      <c r="I35" s="704"/>
      <c r="J35" s="704"/>
      <c r="K35" s="704"/>
      <c r="L35" s="704"/>
      <c r="M35" s="704"/>
      <c r="N35" s="704"/>
      <c r="O35" s="704"/>
      <c r="P35" s="704"/>
      <c r="Q35" s="704"/>
      <c r="R35" s="704"/>
      <c r="S35" s="704"/>
      <c r="T35" s="704"/>
      <c r="U35" s="704"/>
      <c r="V35" s="704"/>
    </row>
    <row r="36" spans="4:22">
      <c r="D36" s="704"/>
      <c r="E36" s="704"/>
      <c r="F36" s="704"/>
      <c r="G36" s="704"/>
      <c r="H36" s="704"/>
      <c r="I36" s="704"/>
      <c r="J36" s="704"/>
      <c r="K36" s="704"/>
      <c r="L36" s="704"/>
      <c r="M36" s="704"/>
      <c r="N36" s="704"/>
      <c r="O36" s="704"/>
      <c r="P36" s="704"/>
      <c r="Q36" s="704"/>
      <c r="R36" s="704"/>
      <c r="S36" s="704"/>
      <c r="T36" s="704"/>
      <c r="U36" s="704"/>
      <c r="V36" s="704"/>
    </row>
    <row r="37" spans="4:22">
      <c r="D37" s="704"/>
      <c r="E37" s="704"/>
      <c r="F37" s="704"/>
      <c r="G37" s="704"/>
      <c r="H37" s="704"/>
      <c r="I37" s="704"/>
      <c r="J37" s="704"/>
      <c r="K37" s="704"/>
      <c r="L37" s="704"/>
      <c r="M37" s="704"/>
      <c r="N37" s="704"/>
      <c r="O37" s="704"/>
      <c r="P37" s="704"/>
      <c r="Q37" s="704"/>
      <c r="R37" s="704"/>
      <c r="S37" s="704"/>
      <c r="T37" s="704"/>
      <c r="U37" s="704"/>
      <c r="V37" s="704"/>
    </row>
    <row r="38" spans="4:22">
      <c r="D38" s="704"/>
      <c r="E38" s="704"/>
      <c r="F38" s="704"/>
      <c r="G38" s="704"/>
      <c r="H38" s="704"/>
      <c r="I38" s="704"/>
      <c r="J38" s="704"/>
      <c r="K38" s="704"/>
      <c r="L38" s="704"/>
      <c r="M38" s="704"/>
      <c r="N38" s="704"/>
      <c r="O38" s="704"/>
      <c r="P38" s="704"/>
      <c r="Q38" s="704"/>
      <c r="R38" s="704"/>
      <c r="S38" s="704"/>
      <c r="T38" s="704"/>
      <c r="U38" s="704"/>
      <c r="V38" s="704"/>
    </row>
    <row r="39" spans="4:22">
      <c r="D39" s="704"/>
      <c r="E39" s="704"/>
      <c r="F39" s="704"/>
      <c r="G39" s="704"/>
      <c r="H39" s="704"/>
      <c r="I39" s="704"/>
      <c r="J39" s="704"/>
      <c r="K39" s="704"/>
      <c r="L39" s="704"/>
      <c r="M39" s="704"/>
      <c r="N39" s="704"/>
      <c r="O39" s="704"/>
      <c r="P39" s="704"/>
      <c r="Q39" s="704"/>
      <c r="R39" s="704"/>
      <c r="S39" s="704"/>
      <c r="T39" s="704"/>
      <c r="U39" s="704"/>
      <c r="V39" s="704"/>
    </row>
    <row r="40" spans="4:22">
      <c r="D40" s="704"/>
      <c r="E40" s="704"/>
      <c r="F40" s="704"/>
      <c r="G40" s="704"/>
      <c r="H40" s="704"/>
      <c r="I40" s="704"/>
      <c r="J40" s="704"/>
      <c r="K40" s="704"/>
      <c r="L40" s="704"/>
      <c r="M40" s="704"/>
      <c r="N40" s="704"/>
      <c r="O40" s="704"/>
      <c r="P40" s="704"/>
      <c r="Q40" s="704"/>
      <c r="R40" s="704"/>
      <c r="S40" s="704"/>
      <c r="T40" s="704"/>
      <c r="U40" s="704"/>
      <c r="V40" s="704"/>
    </row>
  </sheetData>
  <mergeCells count="5">
    <mergeCell ref="C5:L5"/>
    <mergeCell ref="M5:S5"/>
    <mergeCell ref="V5:V6"/>
    <mergeCell ref="T5:T6"/>
    <mergeCell ref="U5:U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Q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K28" sqref="K28"/>
    </sheetView>
  </sheetViews>
  <sheetFormatPr defaultColWidth="9.140625" defaultRowHeight="12.75"/>
  <cols>
    <col min="1" max="1" width="10.5703125" style="4" bestFit="1" customWidth="1"/>
    <col min="2" max="2" width="101.85546875" style="4" customWidth="1"/>
    <col min="3" max="3" width="25.7109375" style="116" bestFit="1" customWidth="1"/>
    <col min="4" max="4" width="14.85546875" style="116" bestFit="1" customWidth="1"/>
    <col min="5" max="5" width="17.85546875" style="116" customWidth="1"/>
    <col min="6" max="6" width="15.85546875" style="116" customWidth="1"/>
    <col min="7" max="7" width="17.42578125" style="116" customWidth="1"/>
    <col min="8" max="8" width="15.140625" style="116" customWidth="1"/>
    <col min="9" max="16384" width="9.140625" style="13"/>
  </cols>
  <sheetData>
    <row r="1" spans="1:17">
      <c r="A1" s="2" t="s">
        <v>30</v>
      </c>
      <c r="B1" s="4" t="str">
        <f>'Info '!C2</f>
        <v>JSC ProCredit Bank</v>
      </c>
      <c r="C1" s="3"/>
    </row>
    <row r="2" spans="1:17">
      <c r="A2" s="2" t="s">
        <v>31</v>
      </c>
      <c r="B2" s="217">
        <f>'1. key ratios'!B2</f>
        <v>46022</v>
      </c>
      <c r="C2" s="217"/>
    </row>
    <row r="4" spans="1:17" ht="13.5" thickBot="1">
      <c r="A4" s="2" t="s">
        <v>150</v>
      </c>
      <c r="B4" s="78" t="s">
        <v>239</v>
      </c>
    </row>
    <row r="5" spans="1:17">
      <c r="A5" s="79"/>
      <c r="B5" s="87"/>
      <c r="C5" s="137" t="s">
        <v>0</v>
      </c>
      <c r="D5" s="137" t="s">
        <v>1</v>
      </c>
      <c r="E5" s="137" t="s">
        <v>2</v>
      </c>
      <c r="F5" s="137" t="s">
        <v>3</v>
      </c>
      <c r="G5" s="138" t="s">
        <v>4</v>
      </c>
      <c r="H5" s="139" t="s">
        <v>5</v>
      </c>
      <c r="I5" s="88"/>
    </row>
    <row r="6" spans="1:17" s="88" customFormat="1" ht="12.75" customHeight="1">
      <c r="A6" s="89"/>
      <c r="B6" s="775" t="s">
        <v>149</v>
      </c>
      <c r="C6" s="761" t="s">
        <v>232</v>
      </c>
      <c r="D6" s="777" t="s">
        <v>231</v>
      </c>
      <c r="E6" s="778"/>
      <c r="F6" s="761" t="s">
        <v>236</v>
      </c>
      <c r="G6" s="761" t="s">
        <v>237</v>
      </c>
      <c r="H6" s="773" t="s">
        <v>235</v>
      </c>
    </row>
    <row r="7" spans="1:17" ht="38.25">
      <c r="A7" s="91"/>
      <c r="B7" s="776"/>
      <c r="C7" s="762"/>
      <c r="D7" s="140" t="s">
        <v>234</v>
      </c>
      <c r="E7" s="140" t="s">
        <v>233</v>
      </c>
      <c r="F7" s="762"/>
      <c r="G7" s="762"/>
      <c r="H7" s="774"/>
      <c r="I7" s="88"/>
    </row>
    <row r="8" spans="1:17">
      <c r="A8" s="89">
        <v>1</v>
      </c>
      <c r="B8" s="1" t="s">
        <v>51</v>
      </c>
      <c r="C8" s="577">
        <v>526221988.18985999</v>
      </c>
      <c r="D8" s="577"/>
      <c r="E8" s="577"/>
      <c r="F8" s="577">
        <v>296090942.79985994</v>
      </c>
      <c r="G8" s="578">
        <v>40929017.799859941</v>
      </c>
      <c r="H8" s="675">
        <v>7.777899578208583E-2</v>
      </c>
      <c r="I8" s="693"/>
      <c r="J8" s="693"/>
      <c r="K8" s="693"/>
      <c r="L8" s="693"/>
      <c r="M8" s="693"/>
      <c r="N8" s="693"/>
      <c r="O8" s="693"/>
      <c r="P8" s="693"/>
      <c r="Q8" s="693"/>
    </row>
    <row r="9" spans="1:17" ht="15" customHeight="1">
      <c r="A9" s="89">
        <v>2</v>
      </c>
      <c r="B9" s="1" t="s">
        <v>52</v>
      </c>
      <c r="C9" s="577">
        <v>0</v>
      </c>
      <c r="D9" s="577"/>
      <c r="E9" s="577"/>
      <c r="F9" s="577">
        <v>0</v>
      </c>
      <c r="G9" s="578">
        <v>0</v>
      </c>
      <c r="H9" s="675"/>
      <c r="I9" s="693"/>
      <c r="J9" s="693"/>
      <c r="K9" s="693"/>
      <c r="L9" s="693"/>
      <c r="M9" s="693"/>
      <c r="N9" s="693"/>
      <c r="O9" s="693"/>
      <c r="P9" s="693"/>
      <c r="Q9" s="693"/>
    </row>
    <row r="10" spans="1:17">
      <c r="A10" s="89">
        <v>3</v>
      </c>
      <c r="B10" s="1" t="s">
        <v>153</v>
      </c>
      <c r="C10" s="577">
        <v>0</v>
      </c>
      <c r="D10" s="577"/>
      <c r="E10" s="577"/>
      <c r="F10" s="577">
        <v>0</v>
      </c>
      <c r="G10" s="578">
        <v>0</v>
      </c>
      <c r="H10" s="675"/>
      <c r="I10" s="693"/>
      <c r="J10" s="693"/>
      <c r="K10" s="693"/>
      <c r="L10" s="693"/>
      <c r="M10" s="693"/>
      <c r="N10" s="693"/>
      <c r="O10" s="693"/>
      <c r="P10" s="693"/>
      <c r="Q10" s="693"/>
    </row>
    <row r="11" spans="1:17">
      <c r="A11" s="89">
        <v>4</v>
      </c>
      <c r="B11" s="1" t="s">
        <v>53</v>
      </c>
      <c r="C11" s="577">
        <v>0</v>
      </c>
      <c r="D11" s="577"/>
      <c r="E11" s="577"/>
      <c r="F11" s="577">
        <v>0</v>
      </c>
      <c r="G11" s="578">
        <v>0</v>
      </c>
      <c r="H11" s="675"/>
      <c r="I11" s="693"/>
      <c r="J11" s="693"/>
      <c r="K11" s="693"/>
      <c r="L11" s="693"/>
      <c r="M11" s="693"/>
      <c r="N11" s="693"/>
      <c r="O11" s="693"/>
      <c r="P11" s="693"/>
      <c r="Q11" s="693"/>
    </row>
    <row r="12" spans="1:17">
      <c r="A12" s="89">
        <v>5</v>
      </c>
      <c r="B12" s="1" t="s">
        <v>54</v>
      </c>
      <c r="C12" s="577">
        <v>0</v>
      </c>
      <c r="D12" s="577"/>
      <c r="E12" s="577"/>
      <c r="F12" s="577">
        <v>0</v>
      </c>
      <c r="G12" s="578">
        <v>0</v>
      </c>
      <c r="H12" s="675"/>
      <c r="I12" s="693"/>
      <c r="J12" s="693"/>
      <c r="K12" s="693"/>
      <c r="L12" s="693"/>
      <c r="M12" s="693"/>
      <c r="N12" s="693"/>
      <c r="O12" s="693"/>
      <c r="P12" s="693"/>
      <c r="Q12" s="693"/>
    </row>
    <row r="13" spans="1:17">
      <c r="A13" s="89">
        <v>6</v>
      </c>
      <c r="B13" s="1" t="s">
        <v>55</v>
      </c>
      <c r="C13" s="577">
        <v>226997585.6556468</v>
      </c>
      <c r="D13" s="577"/>
      <c r="E13" s="577"/>
      <c r="F13" s="577">
        <v>58136153.64218723</v>
      </c>
      <c r="G13" s="578">
        <v>58136153.64218723</v>
      </c>
      <c r="H13" s="675">
        <v>0.25610912765556559</v>
      </c>
      <c r="I13" s="693"/>
      <c r="J13" s="693"/>
      <c r="K13" s="693"/>
      <c r="L13" s="693"/>
      <c r="M13" s="693"/>
      <c r="N13" s="693"/>
      <c r="O13" s="693"/>
      <c r="P13" s="693"/>
      <c r="Q13" s="693"/>
    </row>
    <row r="14" spans="1:17">
      <c r="A14" s="89">
        <v>7</v>
      </c>
      <c r="B14" s="1" t="s">
        <v>56</v>
      </c>
      <c r="C14" s="577">
        <v>848849241.18299997</v>
      </c>
      <c r="D14" s="577">
        <v>169790533.32410002</v>
      </c>
      <c r="E14" s="577">
        <v>87514297.335779995</v>
      </c>
      <c r="F14" s="577">
        <v>936363538.51877999</v>
      </c>
      <c r="G14" s="578">
        <v>894923729.46948004</v>
      </c>
      <c r="H14" s="675">
        <v>0.95574388862379989</v>
      </c>
      <c r="I14" s="693"/>
      <c r="J14" s="693"/>
      <c r="K14" s="693"/>
      <c r="L14" s="693"/>
      <c r="M14" s="693"/>
      <c r="N14" s="693"/>
      <c r="O14" s="693"/>
      <c r="P14" s="693"/>
      <c r="Q14" s="693"/>
    </row>
    <row r="15" spans="1:17">
      <c r="A15" s="89">
        <v>8</v>
      </c>
      <c r="B15" s="1" t="s">
        <v>57</v>
      </c>
      <c r="C15" s="577">
        <v>427163850.44029999</v>
      </c>
      <c r="D15" s="577"/>
      <c r="E15" s="577"/>
      <c r="F15" s="577">
        <v>320372887.83022499</v>
      </c>
      <c r="G15" s="578">
        <v>316126420.47472501</v>
      </c>
      <c r="H15" s="675">
        <v>0.74005892621502745</v>
      </c>
      <c r="I15" s="693"/>
      <c r="J15" s="693"/>
      <c r="K15" s="693"/>
      <c r="L15" s="693"/>
      <c r="M15" s="693"/>
      <c r="N15" s="693"/>
      <c r="O15" s="693"/>
      <c r="P15" s="693"/>
      <c r="Q15" s="693"/>
    </row>
    <row r="16" spans="1:17">
      <c r="A16" s="89">
        <v>9</v>
      </c>
      <c r="B16" s="1" t="s">
        <v>58</v>
      </c>
      <c r="C16" s="577">
        <v>97828653.532399997</v>
      </c>
      <c r="D16" s="577"/>
      <c r="E16" s="577"/>
      <c r="F16" s="577">
        <v>34240028.736339994</v>
      </c>
      <c r="G16" s="578">
        <v>34240028.736339994</v>
      </c>
      <c r="H16" s="675">
        <v>0.34999999999999992</v>
      </c>
      <c r="I16" s="693"/>
      <c r="J16" s="693"/>
      <c r="K16" s="693"/>
      <c r="L16" s="693"/>
      <c r="M16" s="693"/>
      <c r="N16" s="693"/>
      <c r="O16" s="693"/>
      <c r="P16" s="693"/>
      <c r="Q16" s="693"/>
    </row>
    <row r="17" spans="1:17">
      <c r="A17" s="89">
        <v>10</v>
      </c>
      <c r="B17" s="1" t="s">
        <v>59</v>
      </c>
      <c r="C17" s="577">
        <v>5284314.8237999994</v>
      </c>
      <c r="D17" s="577"/>
      <c r="E17" s="577"/>
      <c r="F17" s="577">
        <v>4775146.7338499995</v>
      </c>
      <c r="G17" s="578">
        <v>4775146.7338499995</v>
      </c>
      <c r="H17" s="675">
        <v>0.90364539075969508</v>
      </c>
      <c r="I17" s="693"/>
      <c r="J17" s="693"/>
      <c r="K17" s="693"/>
      <c r="L17" s="693"/>
      <c r="M17" s="693"/>
      <c r="N17" s="693"/>
      <c r="O17" s="693"/>
      <c r="P17" s="693"/>
      <c r="Q17" s="693"/>
    </row>
    <row r="18" spans="1:17">
      <c r="A18" s="89">
        <v>11</v>
      </c>
      <c r="B18" s="1" t="s">
        <v>60</v>
      </c>
      <c r="C18" s="577">
        <v>3989419.59</v>
      </c>
      <c r="D18" s="577"/>
      <c r="E18" s="577"/>
      <c r="F18" s="577">
        <v>9973548.9749999996</v>
      </c>
      <c r="G18" s="578">
        <v>9973548.9749999996</v>
      </c>
      <c r="H18" s="675">
        <v>2.5</v>
      </c>
      <c r="I18" s="693"/>
      <c r="J18" s="693"/>
      <c r="K18" s="693"/>
      <c r="L18" s="693"/>
      <c r="M18" s="693"/>
      <c r="N18" s="693"/>
      <c r="O18" s="693"/>
      <c r="P18" s="693"/>
      <c r="Q18" s="693"/>
    </row>
    <row r="19" spans="1:17">
      <c r="A19" s="89">
        <v>12</v>
      </c>
      <c r="B19" s="1" t="s">
        <v>61</v>
      </c>
      <c r="C19" s="577">
        <v>0</v>
      </c>
      <c r="D19" s="577"/>
      <c r="E19" s="577"/>
      <c r="F19" s="577">
        <v>0</v>
      </c>
      <c r="G19" s="578">
        <v>0</v>
      </c>
      <c r="H19" s="675"/>
      <c r="I19" s="693"/>
      <c r="J19" s="693"/>
      <c r="K19" s="693"/>
      <c r="L19" s="693"/>
      <c r="M19" s="693"/>
      <c r="N19" s="693"/>
      <c r="O19" s="693"/>
      <c r="P19" s="693"/>
      <c r="Q19" s="693"/>
    </row>
    <row r="20" spans="1:17">
      <c r="A20" s="89">
        <v>13</v>
      </c>
      <c r="B20" s="1" t="s">
        <v>144</v>
      </c>
      <c r="C20" s="577">
        <v>0</v>
      </c>
      <c r="D20" s="577"/>
      <c r="E20" s="577"/>
      <c r="F20" s="577">
        <v>0</v>
      </c>
      <c r="G20" s="578">
        <v>0</v>
      </c>
      <c r="H20" s="675"/>
      <c r="I20" s="693"/>
      <c r="J20" s="693"/>
      <c r="K20" s="693"/>
      <c r="L20" s="693"/>
      <c r="M20" s="693"/>
      <c r="N20" s="693"/>
      <c r="O20" s="693"/>
      <c r="P20" s="693"/>
      <c r="Q20" s="693"/>
    </row>
    <row r="21" spans="1:17">
      <c r="A21" s="89">
        <v>14</v>
      </c>
      <c r="B21" s="1" t="s">
        <v>63</v>
      </c>
      <c r="C21" s="577">
        <v>114518958.55081719</v>
      </c>
      <c r="D21" s="577"/>
      <c r="E21" s="577"/>
      <c r="F21" s="577">
        <v>56366064.931817196</v>
      </c>
      <c r="G21" s="578">
        <v>56366064.931817196</v>
      </c>
      <c r="H21" s="675">
        <v>0.49219854638134042</v>
      </c>
      <c r="I21" s="693"/>
      <c r="J21" s="693"/>
      <c r="K21" s="693"/>
      <c r="L21" s="693"/>
      <c r="M21" s="693"/>
      <c r="N21" s="693"/>
      <c r="O21" s="693"/>
      <c r="P21" s="693"/>
      <c r="Q21" s="693"/>
    </row>
    <row r="22" spans="1:17" ht="13.5" thickBot="1">
      <c r="A22" s="92"/>
      <c r="B22" s="93" t="s">
        <v>64</v>
      </c>
      <c r="C22" s="579">
        <v>2250854011.9658237</v>
      </c>
      <c r="D22" s="579">
        <v>169790533.32410002</v>
      </c>
      <c r="E22" s="579">
        <v>87514297.335779995</v>
      </c>
      <c r="F22" s="579">
        <v>1716318312.1680593</v>
      </c>
      <c r="G22" s="579">
        <v>1415470110.7632594</v>
      </c>
      <c r="H22" s="676">
        <v>0.60532385130810096</v>
      </c>
      <c r="I22" s="693"/>
      <c r="J22" s="693"/>
      <c r="K22" s="693"/>
      <c r="L22" s="693"/>
      <c r="M22" s="693"/>
      <c r="N22" s="693"/>
      <c r="O22" s="693"/>
      <c r="P22" s="693"/>
      <c r="Q22" s="693"/>
    </row>
  </sheetData>
  <mergeCells count="6">
    <mergeCell ref="H6:H7"/>
    <mergeCell ref="B6:B7"/>
    <mergeCell ref="C6:C7"/>
    <mergeCell ref="D6:E6"/>
    <mergeCell ref="F6:F7"/>
    <mergeCell ref="G6:G7"/>
  </mergeCells>
  <pageMargins left="0.7" right="0.7" top="0.75" bottom="0.75" header="0.3" footer="0.3"/>
  <headerFooter>
    <oddHeader>&amp;C&amp;"Calibri"&amp;10&amp;K0078D7 Classification: Restricted to Partners&amp;1#_x000D_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Y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N25" sqref="N25"/>
    </sheetView>
  </sheetViews>
  <sheetFormatPr defaultColWidth="9.140625" defaultRowHeight="12.75"/>
  <cols>
    <col min="1" max="1" width="10.5703125" style="116" bestFit="1" customWidth="1"/>
    <col min="2" max="2" width="104.140625" style="116" customWidth="1"/>
    <col min="3" max="3" width="13" style="116" bestFit="1" customWidth="1"/>
    <col min="4" max="5" width="14.85546875" style="116" bestFit="1" customWidth="1"/>
    <col min="6" max="11" width="13" style="116" bestFit="1" customWidth="1"/>
    <col min="12" max="16384" width="9.140625" style="116"/>
  </cols>
  <sheetData>
    <row r="1" spans="1:25">
      <c r="A1" s="116" t="s">
        <v>30</v>
      </c>
      <c r="B1" s="3" t="str">
        <f>'Info '!C2</f>
        <v>JSC ProCredit Bank</v>
      </c>
    </row>
    <row r="2" spans="1:25">
      <c r="A2" s="116" t="s">
        <v>31</v>
      </c>
      <c r="B2" s="217">
        <f>'1. key ratios'!B2</f>
        <v>46022</v>
      </c>
    </row>
    <row r="4" spans="1:25" ht="13.5" thickBot="1">
      <c r="A4" s="116" t="s">
        <v>146</v>
      </c>
      <c r="B4" s="173" t="s">
        <v>240</v>
      </c>
    </row>
    <row r="5" spans="1:25" ht="30" customHeight="1">
      <c r="A5" s="779"/>
      <c r="B5" s="780"/>
      <c r="C5" s="781" t="s">
        <v>292</v>
      </c>
      <c r="D5" s="781"/>
      <c r="E5" s="781"/>
      <c r="F5" s="781" t="s">
        <v>293</v>
      </c>
      <c r="G5" s="781"/>
      <c r="H5" s="781"/>
      <c r="I5" s="781" t="s">
        <v>294</v>
      </c>
      <c r="J5" s="781"/>
      <c r="K5" s="782"/>
    </row>
    <row r="6" spans="1:25">
      <c r="A6" s="148"/>
      <c r="B6" s="149"/>
      <c r="C6" s="15" t="s">
        <v>32</v>
      </c>
      <c r="D6" s="15" t="s">
        <v>33</v>
      </c>
      <c r="E6" s="15" t="s">
        <v>34</v>
      </c>
      <c r="F6" s="15" t="s">
        <v>32</v>
      </c>
      <c r="G6" s="15" t="s">
        <v>33</v>
      </c>
      <c r="H6" s="15" t="s">
        <v>34</v>
      </c>
      <c r="I6" s="15" t="s">
        <v>32</v>
      </c>
      <c r="J6" s="15" t="s">
        <v>33</v>
      </c>
      <c r="K6" s="15" t="s">
        <v>34</v>
      </c>
    </row>
    <row r="7" spans="1:25">
      <c r="A7" s="150" t="s">
        <v>243</v>
      </c>
      <c r="B7" s="151"/>
      <c r="C7" s="151"/>
      <c r="D7" s="151"/>
      <c r="E7" s="151"/>
      <c r="F7" s="151"/>
      <c r="G7" s="151"/>
      <c r="H7" s="151"/>
      <c r="I7" s="151"/>
      <c r="J7" s="151"/>
      <c r="K7" s="152"/>
    </row>
    <row r="8" spans="1:25">
      <c r="A8" s="153">
        <v>1</v>
      </c>
      <c r="B8" s="154" t="s">
        <v>241</v>
      </c>
      <c r="C8" s="580"/>
      <c r="D8" s="580"/>
      <c r="E8" s="580"/>
      <c r="F8" s="581">
        <v>202664229.87130433</v>
      </c>
      <c r="G8" s="581">
        <v>544715773.6835829</v>
      </c>
      <c r="H8" s="581">
        <v>747380003.55488729</v>
      </c>
      <c r="I8" s="581">
        <v>196509999.99554348</v>
      </c>
      <c r="J8" s="581">
        <v>325771982.2769047</v>
      </c>
      <c r="K8" s="582">
        <v>522281982.27244818</v>
      </c>
      <c r="L8" s="705"/>
      <c r="M8" s="705"/>
      <c r="N8" s="705"/>
      <c r="O8" s="705"/>
      <c r="P8" s="705"/>
      <c r="Q8" s="705"/>
      <c r="R8" s="705"/>
      <c r="S8" s="705"/>
      <c r="T8" s="705"/>
      <c r="U8" s="705"/>
      <c r="V8" s="705"/>
      <c r="W8" s="705"/>
      <c r="X8" s="705"/>
      <c r="Y8" s="705"/>
    </row>
    <row r="9" spans="1:25">
      <c r="A9" s="150" t="s">
        <v>244</v>
      </c>
      <c r="B9" s="151"/>
      <c r="C9" s="583"/>
      <c r="D9" s="583"/>
      <c r="E9" s="583"/>
      <c r="F9" s="583"/>
      <c r="G9" s="583"/>
      <c r="H9" s="583"/>
      <c r="I9" s="583"/>
      <c r="J9" s="583"/>
      <c r="K9" s="584"/>
      <c r="L9" s="705"/>
      <c r="M9" s="705"/>
      <c r="N9" s="705"/>
      <c r="O9" s="705"/>
      <c r="P9" s="705"/>
      <c r="Q9" s="705"/>
      <c r="R9" s="705"/>
      <c r="S9" s="705"/>
      <c r="T9" s="705"/>
      <c r="U9" s="705"/>
      <c r="V9" s="705"/>
      <c r="W9" s="705"/>
      <c r="X9" s="705"/>
      <c r="Y9" s="705"/>
    </row>
    <row r="10" spans="1:25">
      <c r="A10" s="155">
        <v>2</v>
      </c>
      <c r="B10" s="156" t="s">
        <v>252</v>
      </c>
      <c r="C10" s="585">
        <v>74112985.718369573</v>
      </c>
      <c r="D10" s="586">
        <v>502007016.95898807</v>
      </c>
      <c r="E10" s="586">
        <v>576120002.67735767</v>
      </c>
      <c r="F10" s="586">
        <v>14193847.175197991</v>
      </c>
      <c r="G10" s="586">
        <v>79457397.082020015</v>
      </c>
      <c r="H10" s="586">
        <v>93651244.257218003</v>
      </c>
      <c r="I10" s="586">
        <v>3305357.2466517393</v>
      </c>
      <c r="J10" s="586">
        <v>17137997.374836523</v>
      </c>
      <c r="K10" s="587">
        <v>20443354.621488262</v>
      </c>
      <c r="L10" s="705"/>
      <c r="M10" s="705"/>
      <c r="N10" s="705"/>
      <c r="O10" s="705"/>
      <c r="P10" s="705"/>
      <c r="Q10" s="705"/>
      <c r="R10" s="705"/>
      <c r="S10" s="705"/>
      <c r="T10" s="705"/>
      <c r="U10" s="705"/>
      <c r="V10" s="705"/>
      <c r="W10" s="705"/>
      <c r="X10" s="705"/>
      <c r="Y10" s="705"/>
    </row>
    <row r="11" spans="1:25">
      <c r="A11" s="155">
        <v>3</v>
      </c>
      <c r="B11" s="156" t="s">
        <v>246</v>
      </c>
      <c r="C11" s="585">
        <v>363322831.62526524</v>
      </c>
      <c r="D11" s="586">
        <v>846428383.98260772</v>
      </c>
      <c r="E11" s="586">
        <v>1209751215.607873</v>
      </c>
      <c r="F11" s="586">
        <v>91680045.503830984</v>
      </c>
      <c r="G11" s="586">
        <v>130868643.34134549</v>
      </c>
      <c r="H11" s="586">
        <v>222548688.84517646</v>
      </c>
      <c r="I11" s="586">
        <v>86044984.191201389</v>
      </c>
      <c r="J11" s="586">
        <v>120012041.2675188</v>
      </c>
      <c r="K11" s="587">
        <v>206057025.45872021</v>
      </c>
      <c r="L11" s="705"/>
      <c r="M11" s="705"/>
      <c r="N11" s="705"/>
      <c r="O11" s="705"/>
      <c r="P11" s="705"/>
      <c r="Q11" s="705"/>
      <c r="R11" s="705"/>
      <c r="S11" s="705"/>
      <c r="T11" s="705"/>
      <c r="U11" s="705"/>
      <c r="V11" s="705"/>
      <c r="W11" s="705"/>
      <c r="X11" s="705"/>
      <c r="Y11" s="705"/>
    </row>
    <row r="12" spans="1:25">
      <c r="A12" s="155">
        <v>4</v>
      </c>
      <c r="B12" s="156" t="s">
        <v>247</v>
      </c>
      <c r="C12" s="585">
        <v>76086.956521739135</v>
      </c>
      <c r="D12" s="586">
        <v>0</v>
      </c>
      <c r="E12" s="586">
        <v>76086.956521739135</v>
      </c>
      <c r="F12" s="586">
        <v>0</v>
      </c>
      <c r="G12" s="586">
        <v>0</v>
      </c>
      <c r="H12" s="586">
        <v>0</v>
      </c>
      <c r="I12" s="586">
        <v>0</v>
      </c>
      <c r="J12" s="586">
        <v>0</v>
      </c>
      <c r="K12" s="587">
        <v>0</v>
      </c>
      <c r="L12" s="705"/>
      <c r="M12" s="705"/>
      <c r="N12" s="705"/>
      <c r="O12" s="705"/>
      <c r="P12" s="705"/>
      <c r="Q12" s="705"/>
      <c r="R12" s="705"/>
      <c r="S12" s="705"/>
      <c r="T12" s="705"/>
      <c r="U12" s="705"/>
      <c r="V12" s="705"/>
      <c r="W12" s="705"/>
      <c r="X12" s="705"/>
      <c r="Y12" s="705"/>
    </row>
    <row r="13" spans="1:25">
      <c r="A13" s="155">
        <v>5</v>
      </c>
      <c r="B13" s="156" t="s">
        <v>255</v>
      </c>
      <c r="C13" s="585">
        <v>97337469.714565188</v>
      </c>
      <c r="D13" s="586">
        <v>60608207.818695657</v>
      </c>
      <c r="E13" s="586">
        <v>157945677.53326085</v>
      </c>
      <c r="F13" s="586">
        <v>17136594.002771743</v>
      </c>
      <c r="G13" s="586">
        <v>16107498.646685325</v>
      </c>
      <c r="H13" s="586">
        <v>33244092.649457067</v>
      </c>
      <c r="I13" s="586">
        <v>6542219.3241141308</v>
      </c>
      <c r="J13" s="586">
        <v>5402129.0093369558</v>
      </c>
      <c r="K13" s="587">
        <v>11944348.333451087</v>
      </c>
      <c r="L13" s="705"/>
      <c r="M13" s="705"/>
      <c r="N13" s="705"/>
      <c r="O13" s="705"/>
      <c r="P13" s="705"/>
      <c r="Q13" s="705"/>
      <c r="R13" s="705"/>
      <c r="S13" s="705"/>
      <c r="T13" s="705"/>
      <c r="U13" s="705"/>
      <c r="V13" s="705"/>
      <c r="W13" s="705"/>
      <c r="X13" s="705"/>
      <c r="Y13" s="705"/>
    </row>
    <row r="14" spans="1:25">
      <c r="A14" s="155">
        <v>6</v>
      </c>
      <c r="B14" s="156" t="s">
        <v>287</v>
      </c>
      <c r="C14" s="585">
        <v>0</v>
      </c>
      <c r="D14" s="586">
        <v>0</v>
      </c>
      <c r="E14" s="586">
        <v>0</v>
      </c>
      <c r="F14" s="586">
        <v>0</v>
      </c>
      <c r="G14" s="586">
        <v>0</v>
      </c>
      <c r="H14" s="586">
        <v>0</v>
      </c>
      <c r="I14" s="586">
        <v>0</v>
      </c>
      <c r="J14" s="586">
        <v>0</v>
      </c>
      <c r="K14" s="587">
        <v>0</v>
      </c>
      <c r="L14" s="705"/>
      <c r="M14" s="705"/>
      <c r="N14" s="705"/>
      <c r="O14" s="705"/>
      <c r="P14" s="705"/>
      <c r="Q14" s="705"/>
      <c r="R14" s="705"/>
      <c r="S14" s="705"/>
      <c r="T14" s="705"/>
      <c r="U14" s="705"/>
      <c r="V14" s="705"/>
      <c r="W14" s="705"/>
      <c r="X14" s="705"/>
      <c r="Y14" s="705"/>
    </row>
    <row r="15" spans="1:25">
      <c r="A15" s="155">
        <v>7</v>
      </c>
      <c r="B15" s="156" t="s">
        <v>288</v>
      </c>
      <c r="C15" s="585">
        <v>14202190.102934783</v>
      </c>
      <c r="D15" s="586">
        <v>26624062.63779093</v>
      </c>
      <c r="E15" s="586">
        <v>40826252.740725711</v>
      </c>
      <c r="F15" s="586">
        <v>4825040.8218478272</v>
      </c>
      <c r="G15" s="586">
        <v>13409820.304891303</v>
      </c>
      <c r="H15" s="586">
        <v>18234861.126739129</v>
      </c>
      <c r="I15" s="586">
        <v>4825040.8218478272</v>
      </c>
      <c r="J15" s="586">
        <v>13409820.304891303</v>
      </c>
      <c r="K15" s="587">
        <v>18234861.126739129</v>
      </c>
      <c r="L15" s="705"/>
      <c r="M15" s="705"/>
      <c r="N15" s="705"/>
      <c r="O15" s="705"/>
      <c r="P15" s="705"/>
      <c r="Q15" s="705"/>
      <c r="R15" s="705"/>
      <c r="S15" s="705"/>
      <c r="T15" s="705"/>
      <c r="U15" s="705"/>
      <c r="V15" s="705"/>
      <c r="W15" s="705"/>
      <c r="X15" s="705"/>
      <c r="Y15" s="705"/>
    </row>
    <row r="16" spans="1:25">
      <c r="A16" s="155">
        <v>8</v>
      </c>
      <c r="B16" s="157" t="s">
        <v>248</v>
      </c>
      <c r="C16" s="585">
        <v>549051564.11765659</v>
      </c>
      <c r="D16" s="586">
        <v>1435667671.3980823</v>
      </c>
      <c r="E16" s="586">
        <v>1984719235.515739</v>
      </c>
      <c r="F16" s="586">
        <v>127835527.50364855</v>
      </c>
      <c r="G16" s="586">
        <v>239843359.37494212</v>
      </c>
      <c r="H16" s="586">
        <v>367678886.8785907</v>
      </c>
      <c r="I16" s="586">
        <v>100717601.58381508</v>
      </c>
      <c r="J16" s="586">
        <v>155961987.95658356</v>
      </c>
      <c r="K16" s="587">
        <v>256679589.54039872</v>
      </c>
      <c r="L16" s="705"/>
      <c r="M16" s="705"/>
      <c r="N16" s="705"/>
      <c r="O16" s="705"/>
      <c r="P16" s="705"/>
      <c r="Q16" s="705"/>
      <c r="R16" s="705"/>
      <c r="S16" s="705"/>
      <c r="T16" s="705"/>
      <c r="U16" s="705"/>
      <c r="V16" s="705"/>
      <c r="W16" s="705"/>
      <c r="X16" s="705"/>
      <c r="Y16" s="705"/>
    </row>
    <row r="17" spans="1:25">
      <c r="A17" s="150" t="s">
        <v>245</v>
      </c>
      <c r="B17" s="151"/>
      <c r="C17" s="583"/>
      <c r="D17" s="583"/>
      <c r="E17" s="583"/>
      <c r="F17" s="583"/>
      <c r="G17" s="583"/>
      <c r="H17" s="583"/>
      <c r="I17" s="583"/>
      <c r="J17" s="583"/>
      <c r="K17" s="584"/>
      <c r="L17" s="705"/>
      <c r="M17" s="705"/>
      <c r="N17" s="705"/>
      <c r="O17" s="705"/>
      <c r="P17" s="705"/>
      <c r="Q17" s="705"/>
      <c r="R17" s="705"/>
      <c r="S17" s="705"/>
      <c r="T17" s="705"/>
      <c r="U17" s="705"/>
      <c r="V17" s="705"/>
      <c r="W17" s="705"/>
      <c r="X17" s="705"/>
      <c r="Y17" s="705"/>
    </row>
    <row r="18" spans="1:25">
      <c r="A18" s="155">
        <v>9</v>
      </c>
      <c r="B18" s="156" t="s">
        <v>251</v>
      </c>
      <c r="C18" s="585">
        <v>0</v>
      </c>
      <c r="D18" s="586">
        <v>0</v>
      </c>
      <c r="E18" s="586">
        <v>0</v>
      </c>
      <c r="F18" s="586">
        <v>0</v>
      </c>
      <c r="G18" s="586">
        <v>0</v>
      </c>
      <c r="H18" s="586">
        <v>0</v>
      </c>
      <c r="I18" s="586">
        <v>0</v>
      </c>
      <c r="J18" s="586">
        <v>0</v>
      </c>
      <c r="K18" s="587">
        <v>0</v>
      </c>
      <c r="L18" s="705"/>
      <c r="M18" s="705"/>
      <c r="N18" s="705"/>
      <c r="O18" s="705"/>
      <c r="P18" s="705"/>
      <c r="Q18" s="705"/>
      <c r="R18" s="705"/>
      <c r="S18" s="705"/>
      <c r="T18" s="705"/>
      <c r="U18" s="705"/>
      <c r="V18" s="705"/>
      <c r="W18" s="705"/>
      <c r="X18" s="705"/>
      <c r="Y18" s="705"/>
    </row>
    <row r="19" spans="1:25">
      <c r="A19" s="155">
        <v>10</v>
      </c>
      <c r="B19" s="156" t="s">
        <v>289</v>
      </c>
      <c r="C19" s="585">
        <v>485434755.00722837</v>
      </c>
      <c r="D19" s="586">
        <v>1042424035.2736617</v>
      </c>
      <c r="E19" s="586">
        <v>1527858790.28089</v>
      </c>
      <c r="F19" s="586">
        <v>7781452.9939728249</v>
      </c>
      <c r="G19" s="586">
        <v>12738896.00914837</v>
      </c>
      <c r="H19" s="586">
        <v>20520349.003121197</v>
      </c>
      <c r="I19" s="586">
        <v>13935682.869733691</v>
      </c>
      <c r="J19" s="586">
        <v>231682687.41582653</v>
      </c>
      <c r="K19" s="587">
        <v>245618370.28556022</v>
      </c>
      <c r="L19" s="705"/>
      <c r="M19" s="705"/>
      <c r="N19" s="705"/>
      <c r="O19" s="705"/>
      <c r="P19" s="705"/>
      <c r="Q19" s="705"/>
      <c r="R19" s="705"/>
      <c r="S19" s="705"/>
      <c r="T19" s="705"/>
      <c r="U19" s="705"/>
      <c r="V19" s="705"/>
      <c r="W19" s="705"/>
      <c r="X19" s="705"/>
      <c r="Y19" s="705"/>
    </row>
    <row r="20" spans="1:25">
      <c r="A20" s="155">
        <v>11</v>
      </c>
      <c r="B20" s="156" t="s">
        <v>250</v>
      </c>
      <c r="C20" s="585">
        <v>8455529.490108693</v>
      </c>
      <c r="D20" s="586">
        <v>39072786.956521742</v>
      </c>
      <c r="E20" s="586">
        <v>47528316.446630433</v>
      </c>
      <c r="F20" s="586">
        <v>2759941.8868478257</v>
      </c>
      <c r="G20" s="586">
        <v>0</v>
      </c>
      <c r="H20" s="586">
        <v>2759941.8868478257</v>
      </c>
      <c r="I20" s="586">
        <v>2759941.8868478257</v>
      </c>
      <c r="J20" s="586">
        <v>0</v>
      </c>
      <c r="K20" s="587">
        <v>2759941.8868478257</v>
      </c>
      <c r="L20" s="705"/>
      <c r="M20" s="705"/>
      <c r="N20" s="705"/>
      <c r="O20" s="705"/>
      <c r="P20" s="705"/>
      <c r="Q20" s="705"/>
      <c r="R20" s="705"/>
      <c r="S20" s="705"/>
      <c r="T20" s="705"/>
      <c r="U20" s="705"/>
      <c r="V20" s="705"/>
      <c r="W20" s="705"/>
      <c r="X20" s="705"/>
      <c r="Y20" s="705"/>
    </row>
    <row r="21" spans="1:25" ht="13.5" thickBot="1">
      <c r="A21" s="158">
        <v>12</v>
      </c>
      <c r="B21" s="159" t="s">
        <v>249</v>
      </c>
      <c r="C21" s="588">
        <v>493890284.49733704</v>
      </c>
      <c r="D21" s="589">
        <v>1081496822.2301834</v>
      </c>
      <c r="E21" s="588">
        <v>1575387106.7275205</v>
      </c>
      <c r="F21" s="589">
        <v>10541394.880820651</v>
      </c>
      <c r="G21" s="589">
        <v>12738896.00914837</v>
      </c>
      <c r="H21" s="589">
        <v>23280290.889969021</v>
      </c>
      <c r="I21" s="589">
        <v>16695624.756581517</v>
      </c>
      <c r="J21" s="589">
        <v>231682687.41582653</v>
      </c>
      <c r="K21" s="590">
        <v>248378312.17240804</v>
      </c>
      <c r="L21" s="705"/>
      <c r="M21" s="705"/>
      <c r="N21" s="705"/>
      <c r="O21" s="705"/>
      <c r="P21" s="705"/>
      <c r="Q21" s="705"/>
      <c r="R21" s="705"/>
      <c r="S21" s="705"/>
      <c r="T21" s="705"/>
      <c r="U21" s="705"/>
      <c r="V21" s="705"/>
      <c r="W21" s="705"/>
      <c r="X21" s="705"/>
      <c r="Y21" s="705"/>
    </row>
    <row r="22" spans="1:25" ht="38.25" customHeight="1" thickBot="1">
      <c r="A22" s="160"/>
      <c r="B22" s="161"/>
      <c r="C22" s="161"/>
      <c r="D22" s="161"/>
      <c r="E22" s="161"/>
      <c r="F22" s="783" t="s">
        <v>291</v>
      </c>
      <c r="G22" s="784"/>
      <c r="H22" s="784"/>
      <c r="I22" s="783" t="s">
        <v>256</v>
      </c>
      <c r="J22" s="784"/>
      <c r="K22" s="785"/>
      <c r="L22" s="705"/>
      <c r="M22" s="705"/>
      <c r="N22" s="705"/>
      <c r="O22" s="705"/>
      <c r="P22" s="705"/>
      <c r="Q22" s="705"/>
      <c r="R22" s="705"/>
      <c r="S22" s="705"/>
      <c r="T22" s="705"/>
      <c r="U22" s="705"/>
      <c r="V22" s="705"/>
      <c r="W22" s="705"/>
      <c r="X22" s="705"/>
      <c r="Y22" s="705"/>
    </row>
    <row r="23" spans="1:25">
      <c r="A23" s="162">
        <v>13</v>
      </c>
      <c r="B23" s="163" t="s">
        <v>241</v>
      </c>
      <c r="C23" s="164"/>
      <c r="D23" s="164"/>
      <c r="E23" s="164"/>
      <c r="F23" s="591">
        <v>202664229.87130433</v>
      </c>
      <c r="G23" s="591">
        <v>544715773.6835829</v>
      </c>
      <c r="H23" s="591">
        <v>747380003.55488718</v>
      </c>
      <c r="I23" s="591">
        <v>196509999.99554348</v>
      </c>
      <c r="J23" s="591">
        <v>325771982.2769047</v>
      </c>
      <c r="K23" s="592">
        <v>522281982.27244818</v>
      </c>
      <c r="L23" s="705"/>
      <c r="M23" s="705"/>
      <c r="N23" s="705"/>
      <c r="O23" s="705"/>
      <c r="P23" s="705"/>
      <c r="Q23" s="705"/>
      <c r="R23" s="705"/>
      <c r="S23" s="705"/>
      <c r="T23" s="705"/>
      <c r="U23" s="705"/>
      <c r="V23" s="705"/>
      <c r="W23" s="705"/>
      <c r="X23" s="705"/>
      <c r="Y23" s="705"/>
    </row>
    <row r="24" spans="1:25" ht="13.5" thickBot="1">
      <c r="A24" s="165">
        <v>14</v>
      </c>
      <c r="B24" s="166" t="s">
        <v>253</v>
      </c>
      <c r="C24" s="167"/>
      <c r="D24" s="168"/>
      <c r="E24" s="169"/>
      <c r="F24" s="593">
        <v>117294132.62282789</v>
      </c>
      <c r="G24" s="593">
        <v>227104463.36579376</v>
      </c>
      <c r="H24" s="593">
        <v>344398595.98862159</v>
      </c>
      <c r="I24" s="593">
        <v>84021976.827233568</v>
      </c>
      <c r="J24" s="593">
        <v>38990496.989145897</v>
      </c>
      <c r="K24" s="594">
        <v>64169897.385099664</v>
      </c>
      <c r="L24" s="705"/>
      <c r="M24" s="705"/>
      <c r="N24" s="705"/>
      <c r="O24" s="705"/>
      <c r="P24" s="705"/>
      <c r="Q24" s="705"/>
      <c r="R24" s="705"/>
      <c r="S24" s="705"/>
      <c r="T24" s="705"/>
      <c r="U24" s="705"/>
      <c r="V24" s="705"/>
      <c r="W24" s="705"/>
      <c r="X24" s="705"/>
      <c r="Y24" s="705"/>
    </row>
    <row r="25" spans="1:25" ht="13.5" thickBot="1">
      <c r="A25" s="170">
        <v>15</v>
      </c>
      <c r="B25" s="171" t="s">
        <v>254</v>
      </c>
      <c r="C25" s="172"/>
      <c r="D25" s="172"/>
      <c r="E25" s="172"/>
      <c r="F25" s="595">
        <v>1.7278292216286157</v>
      </c>
      <c r="G25" s="595">
        <v>2.3985251791648734</v>
      </c>
      <c r="H25" s="595">
        <v>2.1701017723648892</v>
      </c>
      <c r="I25" s="595">
        <v>2.3387928660570361</v>
      </c>
      <c r="J25" s="595">
        <v>8.3551636278858545</v>
      </c>
      <c r="K25" s="596">
        <v>8.1390496721243437</v>
      </c>
      <c r="L25" s="705"/>
      <c r="M25" s="705"/>
      <c r="N25" s="705"/>
      <c r="O25" s="705"/>
      <c r="P25" s="705"/>
      <c r="Q25" s="705"/>
      <c r="R25" s="705"/>
      <c r="S25" s="705"/>
      <c r="T25" s="705"/>
      <c r="U25" s="705"/>
      <c r="V25" s="705"/>
      <c r="W25" s="705"/>
      <c r="X25" s="705"/>
      <c r="Y25" s="705"/>
    </row>
    <row r="26" spans="1:25">
      <c r="F26" s="705"/>
      <c r="G26" s="705"/>
      <c r="H26" s="705"/>
      <c r="I26" s="705"/>
      <c r="J26" s="705"/>
      <c r="K26" s="705"/>
    </row>
    <row r="27" spans="1:25" ht="25.5">
      <c r="B27" s="147" t="s">
        <v>290</v>
      </c>
      <c r="F27" s="705"/>
      <c r="G27" s="705"/>
      <c r="H27" s="705"/>
      <c r="I27" s="705"/>
      <c r="J27" s="705"/>
      <c r="K27" s="705"/>
    </row>
    <row r="28" spans="1:25">
      <c r="F28" s="705"/>
      <c r="G28" s="705"/>
      <c r="H28" s="705"/>
      <c r="I28" s="705"/>
      <c r="J28" s="705"/>
      <c r="K28" s="705"/>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J38" sqref="J38"/>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3"/>
    <col min="17" max="17" width="44.140625" style="13" customWidth="1"/>
    <col min="18" max="16384" width="9.140625" style="13"/>
  </cols>
  <sheetData>
    <row r="1" spans="1:17" ht="15">
      <c r="A1" s="407" t="s">
        <v>716</v>
      </c>
      <c r="B1" s="443" t="str">
        <f>'Info '!C2</f>
        <v>JSC ProCredit Bank</v>
      </c>
      <c r="C1" s="443"/>
      <c r="D1" s="443"/>
      <c r="E1" s="443"/>
      <c r="F1" s="443"/>
      <c r="G1" s="443"/>
      <c r="H1" s="443"/>
      <c r="I1" s="443"/>
      <c r="J1" s="443"/>
      <c r="K1" s="443"/>
      <c r="L1" s="443"/>
      <c r="M1" s="443"/>
      <c r="N1" s="443"/>
      <c r="O1" s="135"/>
      <c r="P1" s="135"/>
      <c r="Q1" s="135"/>
    </row>
    <row r="2" spans="1:17" ht="14.25" customHeight="1">
      <c r="A2" s="443" t="s">
        <v>717</v>
      </c>
      <c r="B2" s="408">
        <f>'1. key ratios'!B2</f>
        <v>46022</v>
      </c>
      <c r="C2" s="443"/>
      <c r="D2" s="443"/>
      <c r="E2" s="443"/>
      <c r="F2" s="443"/>
      <c r="G2" s="443"/>
      <c r="H2" s="443"/>
      <c r="I2" s="443"/>
      <c r="J2" s="443"/>
      <c r="K2" s="443"/>
      <c r="L2" s="443"/>
      <c r="M2" s="443"/>
      <c r="N2" s="443"/>
      <c r="O2" s="135"/>
      <c r="P2" s="135"/>
      <c r="Q2" s="135"/>
    </row>
    <row r="3" spans="1:17" ht="14.25" customHeight="1">
      <c r="A3" s="443"/>
      <c r="B3" s="135"/>
      <c r="C3" s="135"/>
      <c r="D3" s="135"/>
      <c r="E3" s="135"/>
      <c r="F3" s="135"/>
      <c r="G3" s="135"/>
      <c r="H3" s="135"/>
      <c r="I3" s="135"/>
      <c r="J3" s="135"/>
      <c r="K3" s="135"/>
      <c r="L3" s="135"/>
      <c r="M3" s="135"/>
      <c r="N3" s="135"/>
      <c r="O3" s="135"/>
      <c r="P3" s="135"/>
      <c r="Q3" s="135"/>
    </row>
    <row r="4" spans="1:17" ht="15">
      <c r="A4" s="443"/>
      <c r="B4" s="482" t="s">
        <v>718</v>
      </c>
      <c r="C4" s="135"/>
      <c r="D4" s="135"/>
      <c r="E4" s="135"/>
      <c r="F4" s="135"/>
      <c r="G4" s="135"/>
      <c r="H4" s="135"/>
      <c r="I4" s="135"/>
      <c r="J4" s="135"/>
      <c r="K4" s="135"/>
      <c r="L4" s="135"/>
      <c r="M4" s="135"/>
      <c r="N4" s="135"/>
      <c r="O4" s="135"/>
      <c r="P4" s="135"/>
      <c r="Q4" s="135"/>
    </row>
    <row r="5" spans="1:17" ht="60">
      <c r="A5" s="443"/>
      <c r="B5" s="483" t="s">
        <v>719</v>
      </c>
      <c r="C5" s="484" t="s">
        <v>720</v>
      </c>
      <c r="D5" s="484" t="s">
        <v>721</v>
      </c>
      <c r="E5" s="484" t="s">
        <v>722</v>
      </c>
      <c r="F5" s="484" t="s">
        <v>723</v>
      </c>
      <c r="G5" s="484" t="s">
        <v>724</v>
      </c>
      <c r="H5" s="484" t="s">
        <v>725</v>
      </c>
      <c r="I5" s="485" t="s">
        <v>726</v>
      </c>
      <c r="J5" s="486">
        <v>0.02</v>
      </c>
      <c r="K5" s="486">
        <v>0.2</v>
      </c>
      <c r="L5" s="486">
        <v>0.35</v>
      </c>
      <c r="M5" s="486">
        <v>0.5</v>
      </c>
      <c r="N5" s="486">
        <v>0.75</v>
      </c>
      <c r="O5" s="486">
        <v>1</v>
      </c>
      <c r="P5" s="486">
        <v>1.5</v>
      </c>
      <c r="Q5" s="487" t="s">
        <v>727</v>
      </c>
    </row>
    <row r="6" spans="1:17" ht="15.75">
      <c r="A6" s="443"/>
      <c r="B6" s="488"/>
      <c r="C6" s="489">
        <f>C9</f>
        <v>0</v>
      </c>
      <c r="D6" s="489">
        <f t="shared" ref="D6:G6" si="0">D9</f>
        <v>0</v>
      </c>
      <c r="E6" s="489">
        <f t="shared" si="0"/>
        <v>0</v>
      </c>
      <c r="F6" s="489">
        <f t="shared" si="0"/>
        <v>0</v>
      </c>
      <c r="G6" s="489">
        <f t="shared" si="0"/>
        <v>0</v>
      </c>
      <c r="H6" s="489"/>
      <c r="I6" s="489" t="b">
        <f t="shared" ref="I6:Q6" si="1">IF(I7&gt;0,I7,IF(I8&gt;0,I8,IF(I9&gt;0,I9)))</f>
        <v>0</v>
      </c>
      <c r="J6" s="489">
        <f t="shared" ref="J6:P6" si="2">J9</f>
        <v>0</v>
      </c>
      <c r="K6" s="489">
        <f t="shared" si="2"/>
        <v>0</v>
      </c>
      <c r="L6" s="489">
        <f t="shared" si="2"/>
        <v>0</v>
      </c>
      <c r="M6" s="489">
        <f t="shared" si="2"/>
        <v>0</v>
      </c>
      <c r="N6" s="489">
        <f t="shared" si="2"/>
        <v>0</v>
      </c>
      <c r="O6" s="489">
        <f t="shared" si="2"/>
        <v>0</v>
      </c>
      <c r="P6" s="489">
        <f t="shared" si="2"/>
        <v>0</v>
      </c>
      <c r="Q6" s="489" t="b">
        <f t="shared" si="1"/>
        <v>0</v>
      </c>
    </row>
    <row r="7" spans="1:17" ht="15.75">
      <c r="A7" s="443"/>
      <c r="B7" s="490" t="s">
        <v>728</v>
      </c>
      <c r="C7" s="489">
        <f>C11+C15+C19+C23+C27+C31</f>
        <v>0</v>
      </c>
      <c r="D7" s="489"/>
      <c r="E7" s="489"/>
      <c r="F7" s="489">
        <f t="shared" ref="F7:G9" si="3">F11+F15+F19+F23+F27+F31</f>
        <v>0</v>
      </c>
      <c r="G7" s="489">
        <f t="shared" si="3"/>
        <v>0</v>
      </c>
      <c r="H7" s="491">
        <v>1.4</v>
      </c>
      <c r="I7" s="492">
        <f t="shared" ref="I7:I9" si="4">(F7+G7)*H7</f>
        <v>0</v>
      </c>
      <c r="J7" s="489">
        <f>J11+J15+J19+J23+J27+J31</f>
        <v>0</v>
      </c>
      <c r="K7" s="489">
        <f t="shared" ref="J7:Q9" si="5">K11+K15+K19+K23+K27+K31</f>
        <v>0</v>
      </c>
      <c r="L7" s="489">
        <f t="shared" si="5"/>
        <v>0</v>
      </c>
      <c r="M7" s="489">
        <f t="shared" si="5"/>
        <v>0</v>
      </c>
      <c r="N7" s="489">
        <f t="shared" si="5"/>
        <v>0</v>
      </c>
      <c r="O7" s="489">
        <f t="shared" si="5"/>
        <v>0</v>
      </c>
      <c r="P7" s="489">
        <f t="shared" si="5"/>
        <v>0</v>
      </c>
      <c r="Q7" s="489">
        <f>Q11+Q15+Q19+Q23+Q27+Q31</f>
        <v>0</v>
      </c>
    </row>
    <row r="8" spans="1:17" ht="15.75">
      <c r="A8" s="443"/>
      <c r="B8" s="490" t="s">
        <v>729</v>
      </c>
      <c r="C8" s="489">
        <f>C12+C16+C20+C24+C28+C32</f>
        <v>0</v>
      </c>
      <c r="D8" s="489"/>
      <c r="E8" s="489"/>
      <c r="F8" s="489">
        <f t="shared" si="3"/>
        <v>0</v>
      </c>
      <c r="G8" s="489">
        <f t="shared" si="3"/>
        <v>0</v>
      </c>
      <c r="H8" s="491">
        <v>1.4</v>
      </c>
      <c r="I8" s="492">
        <f t="shared" si="4"/>
        <v>0</v>
      </c>
      <c r="J8" s="489">
        <f t="shared" si="5"/>
        <v>0</v>
      </c>
      <c r="K8" s="489">
        <f t="shared" si="5"/>
        <v>0</v>
      </c>
      <c r="L8" s="489">
        <f t="shared" si="5"/>
        <v>0</v>
      </c>
      <c r="M8" s="489">
        <f t="shared" si="5"/>
        <v>0</v>
      </c>
      <c r="N8" s="489">
        <f t="shared" si="5"/>
        <v>0</v>
      </c>
      <c r="O8" s="489">
        <f t="shared" si="5"/>
        <v>0</v>
      </c>
      <c r="P8" s="489">
        <f t="shared" si="5"/>
        <v>0</v>
      </c>
      <c r="Q8" s="489">
        <f>Q12+Q16+Q20+Q24+Q28+Q32</f>
        <v>0</v>
      </c>
    </row>
    <row r="9" spans="1:17" ht="15.75">
      <c r="A9" s="443"/>
      <c r="B9" s="490" t="s">
        <v>736</v>
      </c>
      <c r="C9" s="489">
        <f>C13+C17+C21+C25+C29+C33</f>
        <v>0</v>
      </c>
      <c r="D9" s="489"/>
      <c r="E9" s="489"/>
      <c r="F9" s="489">
        <f t="shared" si="3"/>
        <v>0</v>
      </c>
      <c r="G9" s="489">
        <f t="shared" si="3"/>
        <v>0</v>
      </c>
      <c r="H9" s="491">
        <v>1.4</v>
      </c>
      <c r="I9" s="492">
        <f t="shared" si="4"/>
        <v>0</v>
      </c>
      <c r="J9" s="489">
        <f t="shared" si="5"/>
        <v>0</v>
      </c>
      <c r="K9" s="489">
        <f t="shared" si="5"/>
        <v>0</v>
      </c>
      <c r="L9" s="489">
        <f t="shared" si="5"/>
        <v>0</v>
      </c>
      <c r="M9" s="489">
        <f t="shared" si="5"/>
        <v>0</v>
      </c>
      <c r="N9" s="489">
        <f t="shared" si="5"/>
        <v>0</v>
      </c>
      <c r="O9" s="489">
        <f t="shared" si="5"/>
        <v>0</v>
      </c>
      <c r="P9" s="489">
        <f t="shared" si="5"/>
        <v>0</v>
      </c>
      <c r="Q9" s="489">
        <f t="shared" si="5"/>
        <v>0</v>
      </c>
    </row>
    <row r="10" spans="1:17" ht="15.75">
      <c r="A10" s="443"/>
      <c r="B10" s="493" t="s">
        <v>730</v>
      </c>
      <c r="C10" s="494"/>
      <c r="D10" s="494"/>
      <c r="E10" s="494"/>
      <c r="F10" s="494"/>
      <c r="G10" s="494"/>
      <c r="H10" s="491">
        <v>1.4</v>
      </c>
      <c r="I10" s="492">
        <v>0</v>
      </c>
      <c r="J10" s="495"/>
      <c r="K10" s="495"/>
      <c r="L10" s="495"/>
      <c r="M10" s="495"/>
      <c r="N10" s="495"/>
      <c r="O10" s="495"/>
      <c r="P10" s="495"/>
      <c r="Q10" s="489">
        <f>SUM(Q11:Q13)</f>
        <v>0</v>
      </c>
    </row>
    <row r="11" spans="1:17" ht="15.75">
      <c r="A11" s="443"/>
      <c r="B11" s="496" t="s">
        <v>728</v>
      </c>
      <c r="C11" s="494"/>
      <c r="D11" s="494"/>
      <c r="E11" s="494"/>
      <c r="F11" s="494"/>
      <c r="G11" s="494"/>
      <c r="H11" s="491">
        <v>1.4</v>
      </c>
      <c r="I11" s="492">
        <v>0</v>
      </c>
      <c r="J11" s="495"/>
      <c r="K11" s="495"/>
      <c r="L11" s="495"/>
      <c r="M11" s="495"/>
      <c r="N11" s="495"/>
      <c r="O11" s="495"/>
      <c r="P11" s="495"/>
      <c r="Q11" s="489">
        <f>SUMPRODUCT($J$5:$P$5,J11:P11)</f>
        <v>0</v>
      </c>
    </row>
    <row r="12" spans="1:17" ht="15.75">
      <c r="A12" s="443"/>
      <c r="B12" s="496" t="s">
        <v>729</v>
      </c>
      <c r="C12" s="494"/>
      <c r="D12" s="494"/>
      <c r="E12" s="494"/>
      <c r="F12" s="494"/>
      <c r="G12" s="494"/>
      <c r="H12" s="491">
        <v>1.4</v>
      </c>
      <c r="I12" s="492">
        <v>0</v>
      </c>
      <c r="J12" s="495"/>
      <c r="K12" s="495"/>
      <c r="L12" s="495"/>
      <c r="M12" s="495"/>
      <c r="N12" s="495"/>
      <c r="O12" s="495"/>
      <c r="P12" s="495"/>
      <c r="Q12" s="489">
        <f t="shared" ref="Q12:Q13" si="6">SUMPRODUCT($J$5:$P$5,J12:P12)</f>
        <v>0</v>
      </c>
    </row>
    <row r="13" spans="1:17" ht="15.75">
      <c r="A13" s="443"/>
      <c r="B13" s="496" t="s">
        <v>736</v>
      </c>
      <c r="C13" s="494"/>
      <c r="D13" s="494"/>
      <c r="E13" s="494"/>
      <c r="F13" s="494"/>
      <c r="G13" s="494"/>
      <c r="H13" s="491">
        <v>1.4</v>
      </c>
      <c r="I13" s="492">
        <v>0</v>
      </c>
      <c r="J13" s="495"/>
      <c r="K13" s="495"/>
      <c r="L13" s="495"/>
      <c r="M13" s="495"/>
      <c r="N13" s="495"/>
      <c r="O13" s="495"/>
      <c r="P13" s="495"/>
      <c r="Q13" s="489">
        <f t="shared" si="6"/>
        <v>0</v>
      </c>
    </row>
    <row r="14" spans="1:17" ht="15.75">
      <c r="A14" s="443"/>
      <c r="B14" s="493" t="s">
        <v>731</v>
      </c>
      <c r="C14" s="494"/>
      <c r="D14" s="494"/>
      <c r="E14" s="494"/>
      <c r="F14" s="494"/>
      <c r="G14" s="494"/>
      <c r="H14" s="491">
        <v>1.4</v>
      </c>
      <c r="I14" s="492">
        <v>0</v>
      </c>
      <c r="J14" s="495"/>
      <c r="K14" s="495"/>
      <c r="L14" s="495"/>
      <c r="M14" s="495"/>
      <c r="N14" s="495"/>
      <c r="O14" s="495"/>
      <c r="P14" s="495"/>
      <c r="Q14" s="489">
        <f>SUM(Q15:Q17)</f>
        <v>0</v>
      </c>
    </row>
    <row r="15" spans="1:17" ht="15.75">
      <c r="A15" s="443"/>
      <c r="B15" s="496" t="s">
        <v>728</v>
      </c>
      <c r="C15" s="494"/>
      <c r="D15" s="494"/>
      <c r="E15" s="494"/>
      <c r="F15" s="494"/>
      <c r="G15" s="494"/>
      <c r="H15" s="491">
        <v>1.4</v>
      </c>
      <c r="I15" s="492">
        <v>0</v>
      </c>
      <c r="J15" s="495"/>
      <c r="K15" s="495"/>
      <c r="L15" s="495"/>
      <c r="M15" s="495"/>
      <c r="N15" s="495"/>
      <c r="O15" s="495"/>
      <c r="P15" s="495"/>
      <c r="Q15" s="489">
        <f>SUMPRODUCT($J$5:$P$5,J15:P15)</f>
        <v>0</v>
      </c>
    </row>
    <row r="16" spans="1:17" ht="15.75">
      <c r="A16" s="443"/>
      <c r="B16" s="496" t="s">
        <v>729</v>
      </c>
      <c r="C16" s="494"/>
      <c r="D16" s="494"/>
      <c r="E16" s="494"/>
      <c r="F16" s="494"/>
      <c r="G16" s="494"/>
      <c r="H16" s="491">
        <v>1.4</v>
      </c>
      <c r="I16" s="492">
        <v>0</v>
      </c>
      <c r="J16" s="495"/>
      <c r="K16" s="495"/>
      <c r="L16" s="495"/>
      <c r="M16" s="495"/>
      <c r="N16" s="495"/>
      <c r="O16" s="495"/>
      <c r="P16" s="495"/>
      <c r="Q16" s="489">
        <f t="shared" ref="Q16:Q17" si="7">SUMPRODUCT($J$5:$P$5,J16:P16)</f>
        <v>0</v>
      </c>
    </row>
    <row r="17" spans="1:17" ht="15.75">
      <c r="A17" s="443"/>
      <c r="B17" s="496" t="s">
        <v>736</v>
      </c>
      <c r="C17" s="494"/>
      <c r="D17" s="494"/>
      <c r="E17" s="494"/>
      <c r="F17" s="494"/>
      <c r="G17" s="494"/>
      <c r="H17" s="491">
        <v>1.4</v>
      </c>
      <c r="I17" s="492">
        <v>0</v>
      </c>
      <c r="J17" s="495"/>
      <c r="K17" s="495"/>
      <c r="L17" s="495"/>
      <c r="M17" s="495"/>
      <c r="N17" s="495"/>
      <c r="O17" s="495"/>
      <c r="P17" s="495"/>
      <c r="Q17" s="489">
        <f t="shared" si="7"/>
        <v>0</v>
      </c>
    </row>
    <row r="18" spans="1:17" ht="15.75">
      <c r="A18" s="443"/>
      <c r="B18" s="493" t="s">
        <v>732</v>
      </c>
      <c r="C18" s="494">
        <v>0</v>
      </c>
      <c r="D18" s="494">
        <v>0</v>
      </c>
      <c r="E18" s="494">
        <v>0</v>
      </c>
      <c r="F18" s="494">
        <v>0</v>
      </c>
      <c r="G18" s="494">
        <v>0</v>
      </c>
      <c r="H18" s="491">
        <v>1.4</v>
      </c>
      <c r="I18" s="492">
        <v>0</v>
      </c>
      <c r="J18" s="495">
        <v>0</v>
      </c>
      <c r="K18" s="495">
        <v>0</v>
      </c>
      <c r="L18" s="495">
        <v>0</v>
      </c>
      <c r="M18" s="495">
        <v>0</v>
      </c>
      <c r="N18" s="495">
        <v>0</v>
      </c>
      <c r="O18" s="495">
        <v>0</v>
      </c>
      <c r="P18" s="495">
        <v>0</v>
      </c>
      <c r="Q18" s="489">
        <f>SUM(Q19:Q21)</f>
        <v>0</v>
      </c>
    </row>
    <row r="19" spans="1:17" ht="15.75">
      <c r="A19" s="443"/>
      <c r="B19" s="496" t="s">
        <v>728</v>
      </c>
      <c r="C19" s="494"/>
      <c r="D19" s="494"/>
      <c r="E19" s="494"/>
      <c r="F19" s="494"/>
      <c r="G19" s="494"/>
      <c r="H19" s="491">
        <v>1.4</v>
      </c>
      <c r="I19" s="492">
        <v>0</v>
      </c>
      <c r="J19" s="495"/>
      <c r="K19" s="495"/>
      <c r="L19" s="495"/>
      <c r="M19" s="495"/>
      <c r="N19" s="495"/>
      <c r="O19" s="495"/>
      <c r="P19" s="495"/>
      <c r="Q19" s="489">
        <f>SUMPRODUCT($J$5:$P$5,J19:P19)</f>
        <v>0</v>
      </c>
    </row>
    <row r="20" spans="1:17" ht="15.75">
      <c r="A20" s="443"/>
      <c r="B20" s="496" t="s">
        <v>729</v>
      </c>
      <c r="C20" s="494"/>
      <c r="D20" s="494"/>
      <c r="E20" s="494"/>
      <c r="F20" s="494"/>
      <c r="G20" s="494"/>
      <c r="H20" s="491">
        <v>1.4</v>
      </c>
      <c r="I20" s="492">
        <v>0</v>
      </c>
      <c r="J20" s="495"/>
      <c r="K20" s="495"/>
      <c r="L20" s="495"/>
      <c r="M20" s="495"/>
      <c r="N20" s="495"/>
      <c r="O20" s="495"/>
      <c r="P20" s="495"/>
      <c r="Q20" s="489">
        <f t="shared" ref="Q20:Q21" si="8">SUMPRODUCT($J$5:$P$5,J20:P20)</f>
        <v>0</v>
      </c>
    </row>
    <row r="21" spans="1:17" ht="15.75">
      <c r="A21" s="443"/>
      <c r="B21" s="496" t="s">
        <v>736</v>
      </c>
      <c r="C21" s="494">
        <v>0</v>
      </c>
      <c r="D21" s="494">
        <v>0</v>
      </c>
      <c r="E21" s="494">
        <v>0</v>
      </c>
      <c r="F21" s="494">
        <v>0</v>
      </c>
      <c r="G21" s="494">
        <v>0</v>
      </c>
      <c r="H21" s="491">
        <v>1.4</v>
      </c>
      <c r="I21" s="492">
        <v>0</v>
      </c>
      <c r="J21" s="495">
        <v>0</v>
      </c>
      <c r="K21" s="495">
        <v>0</v>
      </c>
      <c r="L21" s="495"/>
      <c r="M21" s="495">
        <v>0</v>
      </c>
      <c r="N21" s="495"/>
      <c r="O21" s="495">
        <v>0</v>
      </c>
      <c r="P21" s="495"/>
      <c r="Q21" s="489">
        <f t="shared" si="8"/>
        <v>0</v>
      </c>
    </row>
    <row r="22" spans="1:17" ht="15.75">
      <c r="A22" s="443"/>
      <c r="B22" s="493" t="s">
        <v>733</v>
      </c>
      <c r="C22" s="494"/>
      <c r="D22" s="494"/>
      <c r="E22" s="494"/>
      <c r="F22" s="494"/>
      <c r="G22" s="494"/>
      <c r="H22" s="491">
        <v>1.4</v>
      </c>
      <c r="I22" s="492">
        <v>0</v>
      </c>
      <c r="J22" s="495"/>
      <c r="K22" s="495"/>
      <c r="L22" s="495"/>
      <c r="M22" s="495"/>
      <c r="N22" s="495"/>
      <c r="O22" s="495"/>
      <c r="P22" s="495"/>
      <c r="Q22" s="489">
        <f>SUM(Q23:Q25)</f>
        <v>0</v>
      </c>
    </row>
    <row r="23" spans="1:17" ht="15.75">
      <c r="A23" s="443"/>
      <c r="B23" s="496" t="s">
        <v>728</v>
      </c>
      <c r="C23" s="494"/>
      <c r="D23" s="494"/>
      <c r="E23" s="494"/>
      <c r="F23" s="494"/>
      <c r="G23" s="494"/>
      <c r="H23" s="491">
        <v>1.4</v>
      </c>
      <c r="I23" s="492">
        <v>0</v>
      </c>
      <c r="J23" s="495"/>
      <c r="K23" s="495"/>
      <c r="L23" s="495"/>
      <c r="M23" s="495"/>
      <c r="N23" s="495"/>
      <c r="O23" s="495"/>
      <c r="P23" s="495"/>
      <c r="Q23" s="489">
        <f>SUMPRODUCT($J$5:$P$5,J23:P23)</f>
        <v>0</v>
      </c>
    </row>
    <row r="24" spans="1:17" ht="15.75">
      <c r="A24" s="443"/>
      <c r="B24" s="496" t="s">
        <v>729</v>
      </c>
      <c r="C24" s="494"/>
      <c r="D24" s="494"/>
      <c r="E24" s="494"/>
      <c r="F24" s="494"/>
      <c r="G24" s="494"/>
      <c r="H24" s="491">
        <v>1.4</v>
      </c>
      <c r="I24" s="492">
        <v>0</v>
      </c>
      <c r="J24" s="495"/>
      <c r="K24" s="495"/>
      <c r="L24" s="495"/>
      <c r="M24" s="495"/>
      <c r="N24" s="495"/>
      <c r="O24" s="495"/>
      <c r="P24" s="495"/>
      <c r="Q24" s="489">
        <f t="shared" ref="Q24:Q25" si="9">SUMPRODUCT($J$5:$P$5,J24:P24)</f>
        <v>0</v>
      </c>
    </row>
    <row r="25" spans="1:17" ht="15.75">
      <c r="A25" s="443"/>
      <c r="B25" s="496" t="s">
        <v>736</v>
      </c>
      <c r="C25" s="494"/>
      <c r="D25" s="494"/>
      <c r="E25" s="494"/>
      <c r="F25" s="494"/>
      <c r="G25" s="494"/>
      <c r="H25" s="491">
        <v>1.4</v>
      </c>
      <c r="I25" s="492">
        <v>0</v>
      </c>
      <c r="J25" s="495"/>
      <c r="K25" s="495"/>
      <c r="L25" s="495"/>
      <c r="M25" s="495"/>
      <c r="N25" s="495"/>
      <c r="O25" s="495"/>
      <c r="P25" s="495"/>
      <c r="Q25" s="489">
        <f t="shared" si="9"/>
        <v>0</v>
      </c>
    </row>
    <row r="26" spans="1:17" ht="15.75">
      <c r="A26" s="443"/>
      <c r="B26" s="493" t="s">
        <v>734</v>
      </c>
      <c r="C26" s="494"/>
      <c r="D26" s="494"/>
      <c r="E26" s="494"/>
      <c r="F26" s="494"/>
      <c r="G26" s="494"/>
      <c r="H26" s="491">
        <v>1.4</v>
      </c>
      <c r="I26" s="492">
        <v>0</v>
      </c>
      <c r="J26" s="495"/>
      <c r="K26" s="495"/>
      <c r="L26" s="495"/>
      <c r="M26" s="495"/>
      <c r="N26" s="495"/>
      <c r="O26" s="495"/>
      <c r="P26" s="495"/>
      <c r="Q26" s="489">
        <f>SUM(Q27:Q29)</f>
        <v>0</v>
      </c>
    </row>
    <row r="27" spans="1:17" ht="15.75">
      <c r="A27" s="443"/>
      <c r="B27" s="496" t="s">
        <v>728</v>
      </c>
      <c r="C27" s="494"/>
      <c r="D27" s="494"/>
      <c r="E27" s="494"/>
      <c r="F27" s="494"/>
      <c r="G27" s="494"/>
      <c r="H27" s="491">
        <v>1.4</v>
      </c>
      <c r="I27" s="492">
        <v>0</v>
      </c>
      <c r="J27" s="495"/>
      <c r="K27" s="495"/>
      <c r="L27" s="495"/>
      <c r="M27" s="495"/>
      <c r="N27" s="495"/>
      <c r="O27" s="495"/>
      <c r="P27" s="495"/>
      <c r="Q27" s="489">
        <f>SUMPRODUCT($J$5:$P$5,J27:P27)</f>
        <v>0</v>
      </c>
    </row>
    <row r="28" spans="1:17" ht="15.75">
      <c r="A28" s="443"/>
      <c r="B28" s="496" t="s">
        <v>729</v>
      </c>
      <c r="C28" s="494"/>
      <c r="D28" s="494"/>
      <c r="E28" s="494"/>
      <c r="F28" s="494"/>
      <c r="G28" s="494"/>
      <c r="H28" s="491">
        <v>1.4</v>
      </c>
      <c r="I28" s="492">
        <v>0</v>
      </c>
      <c r="J28" s="495"/>
      <c r="K28" s="495"/>
      <c r="L28" s="495"/>
      <c r="M28" s="495"/>
      <c r="N28" s="495"/>
      <c r="O28" s="495"/>
      <c r="P28" s="495"/>
      <c r="Q28" s="489">
        <f t="shared" ref="Q28:Q29" si="10">SUMPRODUCT($J$5:$P$5,J28:P28)</f>
        <v>0</v>
      </c>
    </row>
    <row r="29" spans="1:17" ht="15.75">
      <c r="A29" s="443"/>
      <c r="B29" s="496" t="s">
        <v>736</v>
      </c>
      <c r="C29" s="494"/>
      <c r="D29" s="494"/>
      <c r="E29" s="494"/>
      <c r="F29" s="494"/>
      <c r="G29" s="494"/>
      <c r="H29" s="491">
        <v>1.4</v>
      </c>
      <c r="I29" s="492">
        <v>0</v>
      </c>
      <c r="J29" s="495"/>
      <c r="K29" s="495"/>
      <c r="L29" s="495"/>
      <c r="M29" s="495"/>
      <c r="N29" s="495"/>
      <c r="O29" s="495"/>
      <c r="P29" s="495"/>
      <c r="Q29" s="489">
        <f t="shared" si="10"/>
        <v>0</v>
      </c>
    </row>
    <row r="30" spans="1:17" ht="15.75">
      <c r="A30" s="443"/>
      <c r="B30" s="497" t="s">
        <v>735</v>
      </c>
      <c r="C30" s="494"/>
      <c r="D30" s="494"/>
      <c r="E30" s="494"/>
      <c r="F30" s="494"/>
      <c r="G30" s="494"/>
      <c r="H30" s="491">
        <v>1.4</v>
      </c>
      <c r="I30" s="492">
        <v>0</v>
      </c>
      <c r="J30" s="495"/>
      <c r="K30" s="495"/>
      <c r="L30" s="495"/>
      <c r="M30" s="495"/>
      <c r="N30" s="495"/>
      <c r="O30" s="495"/>
      <c r="P30" s="495"/>
      <c r="Q30" s="489">
        <f>SUM(Q31:Q33)</f>
        <v>0</v>
      </c>
    </row>
    <row r="31" spans="1:17" ht="15.75">
      <c r="A31" s="443"/>
      <c r="B31" s="496" t="s">
        <v>728</v>
      </c>
      <c r="C31" s="494"/>
      <c r="D31" s="494"/>
      <c r="E31" s="494"/>
      <c r="F31" s="494"/>
      <c r="G31" s="494"/>
      <c r="H31" s="491">
        <v>1.4</v>
      </c>
      <c r="I31" s="492">
        <v>0</v>
      </c>
      <c r="J31" s="495"/>
      <c r="K31" s="495"/>
      <c r="L31" s="495"/>
      <c r="M31" s="495"/>
      <c r="N31" s="495"/>
      <c r="O31" s="495"/>
      <c r="P31" s="495"/>
      <c r="Q31" s="489">
        <f>SUMPRODUCT($J$5:$P$5,J31:P31)</f>
        <v>0</v>
      </c>
    </row>
    <row r="32" spans="1:17" ht="15.75">
      <c r="A32" s="443"/>
      <c r="B32" s="496" t="s">
        <v>729</v>
      </c>
      <c r="C32" s="494"/>
      <c r="D32" s="494"/>
      <c r="E32" s="494"/>
      <c r="F32" s="494"/>
      <c r="G32" s="494"/>
      <c r="H32" s="491">
        <v>1.4</v>
      </c>
      <c r="I32" s="492">
        <v>0</v>
      </c>
      <c r="J32" s="495"/>
      <c r="K32" s="495"/>
      <c r="L32" s="495"/>
      <c r="M32" s="495"/>
      <c r="N32" s="495"/>
      <c r="O32" s="495"/>
      <c r="P32" s="495"/>
      <c r="Q32" s="489">
        <f t="shared" ref="Q32:Q33" si="11">SUMPRODUCT($J$5:$P$5,J32:P32)</f>
        <v>0</v>
      </c>
    </row>
    <row r="33" spans="1:17" ht="15.75">
      <c r="A33" s="443"/>
      <c r="B33" s="496" t="s">
        <v>736</v>
      </c>
      <c r="C33" s="494"/>
      <c r="D33" s="494"/>
      <c r="E33" s="494"/>
      <c r="F33" s="494"/>
      <c r="G33" s="494"/>
      <c r="H33" s="491">
        <v>1.4</v>
      </c>
      <c r="I33" s="492">
        <v>0</v>
      </c>
      <c r="J33" s="495"/>
      <c r="K33" s="495"/>
      <c r="L33" s="495"/>
      <c r="M33" s="495"/>
      <c r="N33" s="495"/>
      <c r="O33" s="495"/>
      <c r="P33" s="495"/>
      <c r="Q33" s="489">
        <f t="shared" si="11"/>
        <v>0</v>
      </c>
    </row>
    <row r="34" spans="1:17" ht="15.75">
      <c r="A34" s="443"/>
      <c r="B34" s="498" t="s">
        <v>64</v>
      </c>
      <c r="C34" s="499">
        <f>C6</f>
        <v>0</v>
      </c>
      <c r="D34" s="499">
        <f t="shared" ref="D34:G34" si="12">D6</f>
        <v>0</v>
      </c>
      <c r="E34" s="499">
        <f t="shared" si="12"/>
        <v>0</v>
      </c>
      <c r="F34" s="499">
        <f t="shared" si="12"/>
        <v>0</v>
      </c>
      <c r="G34" s="499">
        <f t="shared" si="12"/>
        <v>0</v>
      </c>
      <c r="H34" s="491">
        <v>1.4</v>
      </c>
      <c r="I34" s="492">
        <f>(F34+G34)*H34</f>
        <v>0</v>
      </c>
      <c r="J34" s="499">
        <f t="shared" ref="J34:Q34" si="13">J6</f>
        <v>0</v>
      </c>
      <c r="K34" s="499">
        <f t="shared" si="13"/>
        <v>0</v>
      </c>
      <c r="L34" s="499">
        <f t="shared" si="13"/>
        <v>0</v>
      </c>
      <c r="M34" s="499">
        <f t="shared" si="13"/>
        <v>0</v>
      </c>
      <c r="N34" s="499">
        <f t="shared" si="13"/>
        <v>0</v>
      </c>
      <c r="O34" s="499">
        <f t="shared" si="13"/>
        <v>0</v>
      </c>
      <c r="P34" s="499">
        <f t="shared" si="13"/>
        <v>0</v>
      </c>
      <c r="Q34" s="499" t="b">
        <f t="shared" si="13"/>
        <v>0</v>
      </c>
    </row>
  </sheetData>
  <conditionalFormatting sqref="I7:I34">
    <cfRule type="expression" dxfId="18" priority="1">
      <formula>(C7*#REF!)&lt;&gt;SUM(#REF!)</formula>
    </cfRule>
  </conditionalFormatting>
  <pageMargins left="0.7" right="0.7" top="0.75" bottom="0.75" header="0.3" footer="0.3"/>
  <pageSetup paperSize="9" orientation="portrait" r:id="rId1"/>
  <headerFooter>
    <oddHeader>&amp;C&amp;"Calibri"&amp;10&amp;K0078D7 Classification: Restricted to Partners&amp;1#_x000D_</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L55"/>
  <sheetViews>
    <sheetView tabSelected="1" zoomScale="80" zoomScaleNormal="80" workbookViewId="0">
      <pane xSplit="1" ySplit="5" topLeftCell="B19" activePane="bottomRight" state="frozen"/>
      <selection activeCell="G42" sqref="A22:G42"/>
      <selection pane="topRight" activeCell="G42" sqref="A22:G42"/>
      <selection pane="bottomLeft" activeCell="G42" sqref="A22:G42"/>
      <selection pane="bottomRight" activeCell="C47" sqref="C47"/>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12">
      <c r="A1" s="2" t="s">
        <v>30</v>
      </c>
      <c r="B1" s="3" t="str">
        <f>'Info '!C2</f>
        <v>JSC ProCredit Bank</v>
      </c>
    </row>
    <row r="2" spans="1:12">
      <c r="A2" s="2" t="s">
        <v>31</v>
      </c>
      <c r="B2" s="217">
        <v>46022</v>
      </c>
    </row>
    <row r="3" spans="1:12" ht="15" thickBot="1">
      <c r="A3" s="2"/>
    </row>
    <row r="4" spans="1:12" ht="15" customHeight="1" thickBot="1">
      <c r="A4" s="6" t="s">
        <v>93</v>
      </c>
      <c r="B4" s="7" t="s">
        <v>92</v>
      </c>
      <c r="C4" s="7"/>
      <c r="D4" s="719" t="s">
        <v>664</v>
      </c>
      <c r="E4" s="720"/>
      <c r="F4" s="720"/>
      <c r="G4" s="721"/>
    </row>
    <row r="5" spans="1:12">
      <c r="A5" s="8" t="s">
        <v>6</v>
      </c>
      <c r="B5" s="9"/>
      <c r="C5" s="215" t="str">
        <f>INT((MONTH($B$2))/3)&amp;"Q"&amp;"-"&amp;YEAR($B$2)</f>
        <v>4Q-2025</v>
      </c>
      <c r="D5" s="215" t="str">
        <f>IF(INT(MONTH($B$2))=3, "4"&amp;"Q"&amp;"-"&amp;YEAR($B$2)-1, IF(INT(MONTH($B$2))=6, "1"&amp;"Q"&amp;"-"&amp;YEAR($B$2), IF(INT(MONTH($B$2))=9, "2"&amp;"Q"&amp;"-"&amp;YEAR($B$2),IF(INT(MONTH($B$2))=12, "3"&amp;"Q"&amp;"-"&amp;YEAR($B$2), 0))))</f>
        <v>3Q-2025</v>
      </c>
      <c r="E5" s="215" t="str">
        <f>IF(INT(MONTH($B$2))=3, "3"&amp;"Q"&amp;"-"&amp;YEAR($B$2)-1, IF(INT(MONTH($B$2))=6, "4"&amp;"Q"&amp;"-"&amp;YEAR($B$2)-1, IF(INT(MONTH($B$2))=9, "1"&amp;"Q"&amp;"-"&amp;YEAR($B$2),IF(INT(MONTH($B$2))=12, "2"&amp;"Q"&amp;"-"&amp;YEAR($B$2), 0))))</f>
        <v>2Q-2025</v>
      </c>
      <c r="F5" s="215" t="str">
        <f>IF(INT(MONTH($B$2))=3, "2"&amp;"Q"&amp;"-"&amp;YEAR($B$2)-1, IF(INT(MONTH($B$2))=6, "3"&amp;"Q"&amp;"-"&amp;YEAR($B$2)-1, IF(INT(MONTH($B$2))=9, "4"&amp;"Q"&amp;"-"&amp;YEAR($B$2)-1,IF(INT(MONTH($B$2))=12, "1"&amp;"Q"&amp;"-"&amp;YEAR($B$2), 0))))</f>
        <v>1Q-2025</v>
      </c>
      <c r="G5" s="216" t="str">
        <f>IF(INT(MONTH($B$2))=3, "1"&amp;"Q"&amp;"-"&amp;YEAR($B$2)-1, IF(INT(MONTH($B$2))=6, "2"&amp;"Q"&amp;"-"&amp;YEAR($B$2)-1, IF(INT(MONTH($B$2))=9, "3"&amp;"Q"&amp;"-"&amp;YEAR($B$2)-1,IF(INT(MONTH($B$2))=12, "4"&amp;"Q"&amp;"-"&amp;YEAR($B$2)-1, 0))))</f>
        <v>4Q-2024</v>
      </c>
    </row>
    <row r="6" spans="1:12">
      <c r="B6" s="101" t="s">
        <v>91</v>
      </c>
      <c r="C6" s="218"/>
      <c r="D6" s="218"/>
      <c r="E6" s="218"/>
      <c r="F6" s="218"/>
      <c r="G6" s="219"/>
    </row>
    <row r="7" spans="1:12">
      <c r="A7" s="10"/>
      <c r="B7" s="102" t="s">
        <v>89</v>
      </c>
      <c r="C7" s="218"/>
      <c r="D7" s="218"/>
      <c r="E7" s="218"/>
      <c r="F7" s="218"/>
      <c r="G7" s="219"/>
    </row>
    <row r="8" spans="1:12">
      <c r="A8" s="8">
        <v>1</v>
      </c>
      <c r="B8" s="11" t="s">
        <v>327</v>
      </c>
      <c r="C8" s="640">
        <v>311083274.74191421</v>
      </c>
      <c r="D8" s="641">
        <v>324538128.36414802</v>
      </c>
      <c r="E8" s="641">
        <v>318755802.75034606</v>
      </c>
      <c r="F8" s="641">
        <v>309359973.20309991</v>
      </c>
      <c r="G8" s="642">
        <v>303620566.62309992</v>
      </c>
      <c r="H8" s="690"/>
      <c r="I8" s="690"/>
      <c r="J8" s="690"/>
      <c r="K8" s="690"/>
      <c r="L8" s="690"/>
    </row>
    <row r="9" spans="1:12">
      <c r="A9" s="8">
        <v>2</v>
      </c>
      <c r="B9" s="11" t="s">
        <v>328</v>
      </c>
      <c r="C9" s="640">
        <v>311083274.74191421</v>
      </c>
      <c r="D9" s="641">
        <v>324538128.36414802</v>
      </c>
      <c r="E9" s="641">
        <v>318755802.75034606</v>
      </c>
      <c r="F9" s="641">
        <v>309359973.20309991</v>
      </c>
      <c r="G9" s="642">
        <v>303620566.62309992</v>
      </c>
      <c r="H9" s="690"/>
      <c r="I9" s="690"/>
      <c r="J9" s="690"/>
      <c r="K9" s="690"/>
      <c r="L9" s="690"/>
    </row>
    <row r="10" spans="1:12">
      <c r="A10" s="8">
        <v>3</v>
      </c>
      <c r="B10" s="11" t="s">
        <v>142</v>
      </c>
      <c r="C10" s="640">
        <v>370987074.74191421</v>
      </c>
      <c r="D10" s="641">
        <v>366032828.36414802</v>
      </c>
      <c r="E10" s="641">
        <v>341083702.75034606</v>
      </c>
      <c r="F10" s="641">
        <v>330278073.20309991</v>
      </c>
      <c r="G10" s="642">
        <v>324082966.62309992</v>
      </c>
      <c r="H10" s="690"/>
      <c r="I10" s="690"/>
      <c r="J10" s="690"/>
      <c r="K10" s="690"/>
      <c r="L10" s="690"/>
    </row>
    <row r="11" spans="1:12">
      <c r="A11" s="8">
        <v>4</v>
      </c>
      <c r="B11" s="11" t="s">
        <v>330</v>
      </c>
      <c r="C11" s="640">
        <v>196743145.15668181</v>
      </c>
      <c r="D11" s="641">
        <v>199399695.80950013</v>
      </c>
      <c r="E11" s="641">
        <v>194874709.91571534</v>
      </c>
      <c r="F11" s="641">
        <v>191493889.65699655</v>
      </c>
      <c r="G11" s="642">
        <v>182979646.26926133</v>
      </c>
      <c r="H11" s="690"/>
      <c r="I11" s="690"/>
      <c r="J11" s="690"/>
      <c r="K11" s="690"/>
      <c r="L11" s="690"/>
    </row>
    <row r="12" spans="1:12">
      <c r="A12" s="8">
        <v>5</v>
      </c>
      <c r="B12" s="11" t="s">
        <v>331</v>
      </c>
      <c r="C12" s="640">
        <v>238987574.71889156</v>
      </c>
      <c r="D12" s="641">
        <v>241842832.83921999</v>
      </c>
      <c r="E12" s="641">
        <v>236551555.59378558</v>
      </c>
      <c r="F12" s="641">
        <v>232283133.11608824</v>
      </c>
      <c r="G12" s="642">
        <v>222841598.17145082</v>
      </c>
      <c r="H12" s="690"/>
      <c r="I12" s="690"/>
      <c r="J12" s="690"/>
      <c r="K12" s="690"/>
      <c r="L12" s="690"/>
    </row>
    <row r="13" spans="1:12">
      <c r="A13" s="8">
        <v>6</v>
      </c>
      <c r="B13" s="11" t="s">
        <v>329</v>
      </c>
      <c r="C13" s="640">
        <v>294992621.82573819</v>
      </c>
      <c r="D13" s="641">
        <v>298117285.88109416</v>
      </c>
      <c r="E13" s="641">
        <v>291802459.33266073</v>
      </c>
      <c r="F13" s="641">
        <v>286357009.81128186</v>
      </c>
      <c r="G13" s="642">
        <v>275689653.71680266</v>
      </c>
      <c r="H13" s="690"/>
      <c r="I13" s="690"/>
      <c r="J13" s="690"/>
      <c r="K13" s="690"/>
      <c r="L13" s="690"/>
    </row>
    <row r="14" spans="1:12">
      <c r="A14" s="10"/>
      <c r="B14" s="101" t="s">
        <v>333</v>
      </c>
      <c r="C14" s="218"/>
      <c r="D14" s="218"/>
      <c r="E14" s="218"/>
      <c r="F14" s="218"/>
      <c r="G14" s="219"/>
      <c r="H14" s="690"/>
      <c r="I14" s="690"/>
      <c r="J14" s="690"/>
      <c r="K14" s="690"/>
      <c r="L14" s="690"/>
    </row>
    <row r="15" spans="1:12" ht="15" customHeight="1">
      <c r="A15" s="8">
        <v>7</v>
      </c>
      <c r="B15" s="11" t="s">
        <v>332</v>
      </c>
      <c r="C15" s="643">
        <v>1597031194.9684794</v>
      </c>
      <c r="D15" s="641">
        <v>1627236410.5224457</v>
      </c>
      <c r="E15" s="641">
        <v>1569205817.3745394</v>
      </c>
      <c r="F15" s="641">
        <v>1534514146.277276</v>
      </c>
      <c r="G15" s="642">
        <v>1512851561.3898034</v>
      </c>
      <c r="H15" s="690"/>
      <c r="I15" s="690"/>
      <c r="J15" s="690"/>
      <c r="K15" s="690"/>
      <c r="L15" s="690"/>
    </row>
    <row r="16" spans="1:12">
      <c r="A16" s="10"/>
      <c r="B16" s="101" t="s">
        <v>334</v>
      </c>
      <c r="C16" s="218"/>
      <c r="D16" s="218"/>
      <c r="E16" s="218"/>
      <c r="F16" s="218"/>
      <c r="G16" s="219"/>
      <c r="H16" s="690"/>
      <c r="I16" s="690"/>
      <c r="J16" s="690"/>
      <c r="K16" s="690"/>
      <c r="L16" s="690"/>
    </row>
    <row r="17" spans="1:12">
      <c r="A17" s="8"/>
      <c r="B17" s="102" t="s">
        <v>714</v>
      </c>
      <c r="C17" s="644"/>
      <c r="D17" s="645"/>
      <c r="E17" s="645"/>
      <c r="F17" s="645"/>
      <c r="G17" s="646"/>
      <c r="H17" s="690"/>
      <c r="I17" s="690"/>
      <c r="J17" s="690"/>
      <c r="K17" s="690"/>
      <c r="L17" s="690"/>
    </row>
    <row r="18" spans="1:12">
      <c r="A18" s="8">
        <v>8</v>
      </c>
      <c r="B18" s="11" t="s">
        <v>327</v>
      </c>
      <c r="C18" s="647">
        <v>0.19478847734596322</v>
      </c>
      <c r="D18" s="645">
        <v>0.1994412897016917</v>
      </c>
      <c r="E18" s="645">
        <v>0.20313192776946298</v>
      </c>
      <c r="F18" s="645">
        <v>0.20160125206639881</v>
      </c>
      <c r="G18" s="646">
        <v>0.20069422167510897</v>
      </c>
      <c r="H18" s="690"/>
      <c r="I18" s="690"/>
      <c r="J18" s="690"/>
      <c r="K18" s="690"/>
      <c r="L18" s="690"/>
    </row>
    <row r="19" spans="1:12" ht="15" customHeight="1">
      <c r="A19" s="8">
        <v>9</v>
      </c>
      <c r="B19" s="11" t="s">
        <v>328</v>
      </c>
      <c r="C19" s="647">
        <v>0.19478847734596322</v>
      </c>
      <c r="D19" s="645">
        <v>0.1994412897016917</v>
      </c>
      <c r="E19" s="645">
        <v>0.20313192776946298</v>
      </c>
      <c r="F19" s="645">
        <v>0.20160125206639881</v>
      </c>
      <c r="G19" s="646">
        <v>0.20069422167510897</v>
      </c>
      <c r="H19" s="690"/>
      <c r="I19" s="690"/>
      <c r="J19" s="690"/>
      <c r="K19" s="690"/>
      <c r="L19" s="690"/>
    </row>
    <row r="20" spans="1:12">
      <c r="A20" s="8">
        <v>10</v>
      </c>
      <c r="B20" s="11" t="s">
        <v>142</v>
      </c>
      <c r="C20" s="647">
        <v>0.23229795129282768</v>
      </c>
      <c r="D20" s="645">
        <v>0.22494139511457242</v>
      </c>
      <c r="E20" s="645">
        <v>0.21736071774256999</v>
      </c>
      <c r="F20" s="645">
        <v>0.21523299345552005</v>
      </c>
      <c r="G20" s="646">
        <v>0.2142199372986576</v>
      </c>
      <c r="H20" s="690"/>
      <c r="I20" s="690"/>
      <c r="J20" s="690"/>
      <c r="K20" s="690"/>
      <c r="L20" s="690"/>
    </row>
    <row r="21" spans="1:12">
      <c r="A21" s="8">
        <v>11</v>
      </c>
      <c r="B21" s="11" t="s">
        <v>330</v>
      </c>
      <c r="C21" s="678">
        <v>0.12319305081612068</v>
      </c>
      <c r="D21" s="679">
        <v>0.12253886068434287</v>
      </c>
      <c r="E21" s="679">
        <v>0.12418683881873635</v>
      </c>
      <c r="F21" s="679">
        <v>0.12479121819864601</v>
      </c>
      <c r="G21" s="680">
        <v>0.12095016519741328</v>
      </c>
      <c r="H21" s="690"/>
      <c r="I21" s="690"/>
      <c r="J21" s="690"/>
      <c r="K21" s="690"/>
      <c r="L21" s="690"/>
    </row>
    <row r="22" spans="1:12">
      <c r="A22" s="8">
        <v>12</v>
      </c>
      <c r="B22" s="11" t="s">
        <v>331</v>
      </c>
      <c r="C22" s="678">
        <v>0.14964490078329901</v>
      </c>
      <c r="D22" s="679">
        <v>0.14862181750319436</v>
      </c>
      <c r="E22" s="679">
        <v>0.15074603533497177</v>
      </c>
      <c r="F22" s="679">
        <v>0.15137242864759898</v>
      </c>
      <c r="G22" s="680">
        <v>0.14729905025628165</v>
      </c>
      <c r="H22" s="690"/>
      <c r="I22" s="690"/>
      <c r="J22" s="690"/>
      <c r="K22" s="690"/>
      <c r="L22" s="690"/>
    </row>
    <row r="23" spans="1:12">
      <c r="A23" s="8">
        <v>13</v>
      </c>
      <c r="B23" s="11" t="s">
        <v>329</v>
      </c>
      <c r="C23" s="678">
        <v>0.18471312442432314</v>
      </c>
      <c r="D23" s="679">
        <v>0.18320465542273584</v>
      </c>
      <c r="E23" s="679">
        <v>0.18595550443528153</v>
      </c>
      <c r="F23" s="679">
        <v>0.18661086344885291</v>
      </c>
      <c r="G23" s="680">
        <v>0.18223179375479265</v>
      </c>
      <c r="H23" s="690"/>
      <c r="I23" s="690"/>
      <c r="J23" s="690"/>
      <c r="K23" s="690"/>
      <c r="L23" s="690"/>
    </row>
    <row r="24" spans="1:12" ht="15">
      <c r="A24" s="440"/>
      <c r="B24" s="101" t="s">
        <v>699</v>
      </c>
      <c r="C24" s="648"/>
      <c r="D24" s="648"/>
      <c r="E24" s="648"/>
      <c r="F24" s="648"/>
      <c r="G24" s="649"/>
      <c r="H24" s="690"/>
      <c r="I24" s="690"/>
      <c r="J24" s="690"/>
      <c r="K24" s="690"/>
      <c r="L24" s="690"/>
    </row>
    <row r="25" spans="1:12" ht="25.5">
      <c r="A25" s="8">
        <v>14</v>
      </c>
      <c r="B25" s="11" t="s">
        <v>700</v>
      </c>
      <c r="C25" s="647"/>
      <c r="D25" s="645"/>
      <c r="E25" s="645"/>
      <c r="F25" s="645"/>
      <c r="G25" s="646"/>
      <c r="H25" s="690"/>
      <c r="I25" s="690"/>
      <c r="J25" s="690"/>
      <c r="K25" s="690"/>
      <c r="L25" s="690"/>
    </row>
    <row r="26" spans="1:12">
      <c r="A26" s="10"/>
      <c r="B26" s="101" t="s">
        <v>88</v>
      </c>
      <c r="C26" s="650"/>
      <c r="D26" s="650"/>
      <c r="E26" s="650"/>
      <c r="F26" s="650"/>
      <c r="G26" s="651"/>
      <c r="H26" s="690"/>
      <c r="I26" s="690"/>
      <c r="J26" s="690"/>
      <c r="K26" s="690"/>
      <c r="L26" s="690"/>
    </row>
    <row r="27" spans="1:12" ht="15" customHeight="1">
      <c r="A27" s="220">
        <v>15</v>
      </c>
      <c r="B27" s="11" t="s">
        <v>87</v>
      </c>
      <c r="C27" s="681">
        <v>7.1323788597767321E-2</v>
      </c>
      <c r="D27" s="682">
        <v>7.0614177613413737E-2</v>
      </c>
      <c r="E27" s="682">
        <v>6.9621950121203063E-2</v>
      </c>
      <c r="F27" s="682">
        <v>6.8758395262418004E-2</v>
      </c>
      <c r="G27" s="683">
        <v>6.9780707621358601E-2</v>
      </c>
      <c r="H27" s="690"/>
      <c r="I27" s="690"/>
      <c r="J27" s="690"/>
      <c r="K27" s="690"/>
      <c r="L27" s="690"/>
    </row>
    <row r="28" spans="1:12">
      <c r="A28" s="220">
        <v>16</v>
      </c>
      <c r="B28" s="11" t="s">
        <v>86</v>
      </c>
      <c r="C28" s="681">
        <v>3.4531855102917237E-2</v>
      </c>
      <c r="D28" s="682">
        <v>3.3840342999102484E-2</v>
      </c>
      <c r="E28" s="682">
        <v>3.2972608026123208E-2</v>
      </c>
      <c r="F28" s="682">
        <v>3.1859874011236043E-2</v>
      </c>
      <c r="G28" s="683">
        <v>3.0293640374728949E-2</v>
      </c>
      <c r="H28" s="690"/>
      <c r="I28" s="690"/>
      <c r="J28" s="690"/>
      <c r="K28" s="690"/>
      <c r="L28" s="690"/>
    </row>
    <row r="29" spans="1:12">
      <c r="A29" s="220">
        <v>17</v>
      </c>
      <c r="B29" s="11" t="s">
        <v>85</v>
      </c>
      <c r="C29" s="681">
        <v>2.3313000079103807E-2</v>
      </c>
      <c r="D29" s="682">
        <v>2.327751501863962E-2</v>
      </c>
      <c r="E29" s="682">
        <v>2.2402725494895984E-2</v>
      </c>
      <c r="F29" s="682">
        <v>2.0653388814547789E-2</v>
      </c>
      <c r="G29" s="683">
        <v>2.4549219474855343E-2</v>
      </c>
      <c r="H29" s="690"/>
      <c r="I29" s="690"/>
      <c r="J29" s="690"/>
      <c r="K29" s="690"/>
      <c r="L29" s="690"/>
    </row>
    <row r="30" spans="1:12">
      <c r="A30" s="220">
        <v>18</v>
      </c>
      <c r="B30" s="11" t="s">
        <v>84</v>
      </c>
      <c r="C30" s="681">
        <v>3.6791933494850083E-2</v>
      </c>
      <c r="D30" s="682">
        <v>3.6773834614311253E-2</v>
      </c>
      <c r="E30" s="682">
        <v>3.6649342095079855E-2</v>
      </c>
      <c r="F30" s="682">
        <v>3.6898521251181961E-2</v>
      </c>
      <c r="G30" s="683">
        <v>3.9487067246629648E-2</v>
      </c>
      <c r="H30" s="690"/>
      <c r="I30" s="690"/>
      <c r="J30" s="690"/>
      <c r="K30" s="690"/>
      <c r="L30" s="690"/>
    </row>
    <row r="31" spans="1:12">
      <c r="A31" s="220">
        <v>19</v>
      </c>
      <c r="B31" s="11" t="s">
        <v>154</v>
      </c>
      <c r="C31" s="681">
        <v>1.3908084855300793E-2</v>
      </c>
      <c r="D31" s="682">
        <v>1.4430891977140843E-2</v>
      </c>
      <c r="E31" s="682">
        <v>1.5460470219658734E-2</v>
      </c>
      <c r="F31" s="682">
        <v>1.1380657980418922E-2</v>
      </c>
      <c r="G31" s="683">
        <v>1.7131879753833436E-2</v>
      </c>
      <c r="H31" s="690"/>
      <c r="I31" s="690"/>
      <c r="J31" s="690"/>
      <c r="K31" s="690"/>
      <c r="L31" s="690"/>
    </row>
    <row r="32" spans="1:12">
      <c r="A32" s="220">
        <v>20</v>
      </c>
      <c r="B32" s="11" t="s">
        <v>155</v>
      </c>
      <c r="C32" s="681">
        <v>8.7430228791326378E-2</v>
      </c>
      <c r="D32" s="682">
        <v>8.9280096223297287E-2</v>
      </c>
      <c r="E32" s="682">
        <v>9.4690398685658789E-2</v>
      </c>
      <c r="F32" s="682">
        <v>6.9610190115209802E-2</v>
      </c>
      <c r="G32" s="683">
        <v>0.10285042621838736</v>
      </c>
      <c r="H32" s="690"/>
      <c r="I32" s="690"/>
      <c r="J32" s="690"/>
      <c r="K32" s="690"/>
      <c r="L32" s="690"/>
    </row>
    <row r="33" spans="1:12">
      <c r="A33" s="10"/>
      <c r="B33" s="101" t="s">
        <v>216</v>
      </c>
      <c r="C33" s="650"/>
      <c r="D33" s="650"/>
      <c r="E33" s="650"/>
      <c r="F33" s="650"/>
      <c r="G33" s="651"/>
      <c r="H33" s="690"/>
      <c r="I33" s="690"/>
      <c r="J33" s="690"/>
      <c r="K33" s="690"/>
      <c r="L33" s="690"/>
    </row>
    <row r="34" spans="1:12">
      <c r="A34" s="220">
        <v>21</v>
      </c>
      <c r="B34" s="11" t="s">
        <v>83</v>
      </c>
      <c r="C34" s="681">
        <v>2.3987361494589896E-2</v>
      </c>
      <c r="D34" s="682">
        <v>2.3960365520297067E-2</v>
      </c>
      <c r="E34" s="682">
        <v>2.5280807833232308E-2</v>
      </c>
      <c r="F34" s="682">
        <v>2.3614136519359522E-2</v>
      </c>
      <c r="G34" s="683">
        <v>2.3599030941356926E-2</v>
      </c>
      <c r="H34" s="690"/>
      <c r="I34" s="690"/>
      <c r="J34" s="690"/>
      <c r="K34" s="690"/>
      <c r="L34" s="690"/>
    </row>
    <row r="35" spans="1:12" ht="15" customHeight="1">
      <c r="A35" s="220">
        <v>22</v>
      </c>
      <c r="B35" s="11" t="s">
        <v>673</v>
      </c>
      <c r="C35" s="681">
        <v>2.160303385508823E-2</v>
      </c>
      <c r="D35" s="682">
        <v>2.0607151662197804E-2</v>
      </c>
      <c r="E35" s="682">
        <v>2.0534034583830664E-2</v>
      </c>
      <c r="F35" s="682">
        <v>2.0426039991474649E-2</v>
      </c>
      <c r="G35" s="683">
        <v>2.1431608154555849E-2</v>
      </c>
      <c r="H35" s="690"/>
      <c r="I35" s="690"/>
      <c r="J35" s="690"/>
      <c r="K35" s="690"/>
      <c r="L35" s="690"/>
    </row>
    <row r="36" spans="1:12">
      <c r="A36" s="220">
        <v>23</v>
      </c>
      <c r="B36" s="11" t="s">
        <v>82</v>
      </c>
      <c r="C36" s="681">
        <v>0.62821522798593232</v>
      </c>
      <c r="D36" s="682">
        <v>0.62958830675012312</v>
      </c>
      <c r="E36" s="682">
        <v>0.65031741100192997</v>
      </c>
      <c r="F36" s="682">
        <v>0.65271714898810484</v>
      </c>
      <c r="G36" s="683">
        <v>0.64093807435278005</v>
      </c>
      <c r="H36" s="690"/>
      <c r="I36" s="690"/>
      <c r="J36" s="690"/>
      <c r="K36" s="690"/>
      <c r="L36" s="690"/>
    </row>
    <row r="37" spans="1:12" ht="15" customHeight="1">
      <c r="A37" s="220">
        <v>24</v>
      </c>
      <c r="B37" s="11" t="s">
        <v>81</v>
      </c>
      <c r="C37" s="681">
        <v>0.63422127987425514</v>
      </c>
      <c r="D37" s="682">
        <v>0.6404639160129445</v>
      </c>
      <c r="E37" s="682">
        <v>0.6389921245045681</v>
      </c>
      <c r="F37" s="682">
        <v>0.64161980828613918</v>
      </c>
      <c r="G37" s="683">
        <v>0.63643392720506897</v>
      </c>
      <c r="H37" s="690"/>
      <c r="I37" s="690"/>
      <c r="J37" s="690"/>
      <c r="K37" s="690"/>
      <c r="L37" s="690"/>
    </row>
    <row r="38" spans="1:12">
      <c r="A38" s="220">
        <v>25</v>
      </c>
      <c r="B38" s="11" t="s">
        <v>80</v>
      </c>
      <c r="C38" s="681">
        <v>5.0396015228621277E-2</v>
      </c>
      <c r="D38" s="682">
        <v>5.9632761609239721E-2</v>
      </c>
      <c r="E38" s="682">
        <v>4.5285497523498669E-2</v>
      </c>
      <c r="F38" s="682">
        <v>2.0701892365536882E-2</v>
      </c>
      <c r="G38" s="683">
        <v>0.1205244993768104</v>
      </c>
      <c r="H38" s="690"/>
      <c r="I38" s="690"/>
      <c r="J38" s="690"/>
      <c r="K38" s="690"/>
      <c r="L38" s="690"/>
    </row>
    <row r="39" spans="1:12" ht="15" customHeight="1">
      <c r="A39" s="10"/>
      <c r="B39" s="101" t="s">
        <v>217</v>
      </c>
      <c r="C39" s="650"/>
      <c r="D39" s="650"/>
      <c r="E39" s="650"/>
      <c r="F39" s="650"/>
      <c r="G39" s="651"/>
      <c r="H39" s="690"/>
      <c r="I39" s="690"/>
      <c r="J39" s="690"/>
      <c r="K39" s="690"/>
      <c r="L39" s="690"/>
    </row>
    <row r="40" spans="1:12" ht="15" customHeight="1">
      <c r="A40" s="220">
        <v>26</v>
      </c>
      <c r="B40" s="11" t="s">
        <v>79</v>
      </c>
      <c r="C40" s="681">
        <v>0.35790500773476924</v>
      </c>
      <c r="D40" s="682">
        <v>0.33825570233706653</v>
      </c>
      <c r="E40" s="682">
        <v>0.28218290648486394</v>
      </c>
      <c r="F40" s="682">
        <v>0.27876906904448046</v>
      </c>
      <c r="G40" s="683">
        <v>0.29477849216568713</v>
      </c>
      <c r="H40" s="690"/>
      <c r="I40" s="690"/>
      <c r="J40" s="690"/>
      <c r="K40" s="690"/>
      <c r="L40" s="690"/>
    </row>
    <row r="41" spans="1:12" ht="15" customHeight="1">
      <c r="A41" s="220">
        <v>27</v>
      </c>
      <c r="B41" s="11" t="s">
        <v>78</v>
      </c>
      <c r="C41" s="681">
        <v>0.74036798397460379</v>
      </c>
      <c r="D41" s="682">
        <v>0.76206285215036162</v>
      </c>
      <c r="E41" s="682">
        <v>0.75134389474157226</v>
      </c>
      <c r="F41" s="682">
        <v>0.76384780056893731</v>
      </c>
      <c r="G41" s="683">
        <v>0.75733802761853342</v>
      </c>
      <c r="H41" s="690"/>
      <c r="I41" s="690"/>
      <c r="J41" s="690"/>
      <c r="K41" s="690"/>
      <c r="L41" s="690"/>
    </row>
    <row r="42" spans="1:12" ht="15" customHeight="1">
      <c r="A42" s="220">
        <v>28</v>
      </c>
      <c r="B42" s="11" t="s">
        <v>77</v>
      </c>
      <c r="C42" s="681">
        <v>0.36140293227806614</v>
      </c>
      <c r="D42" s="682">
        <v>0.36488199714451236</v>
      </c>
      <c r="E42" s="682">
        <v>0.35243459259915222</v>
      </c>
      <c r="F42" s="682">
        <v>0.37068677532262612</v>
      </c>
      <c r="G42" s="683">
        <v>0.3934839504494082</v>
      </c>
      <c r="H42" s="690"/>
      <c r="I42" s="690"/>
      <c r="J42" s="690"/>
      <c r="K42" s="690"/>
      <c r="L42" s="690"/>
    </row>
    <row r="43" spans="1:12" ht="15" customHeight="1">
      <c r="A43" s="221"/>
      <c r="B43" s="101" t="s">
        <v>258</v>
      </c>
      <c r="C43" s="218"/>
      <c r="D43" s="218"/>
      <c r="E43" s="218"/>
      <c r="F43" s="218"/>
      <c r="G43" s="219"/>
      <c r="H43" s="690"/>
      <c r="I43" s="690"/>
      <c r="J43" s="690"/>
      <c r="K43" s="690"/>
      <c r="L43" s="690"/>
    </row>
    <row r="44" spans="1:12">
      <c r="A44" s="220">
        <v>29</v>
      </c>
      <c r="B44" s="11" t="s">
        <v>241</v>
      </c>
      <c r="C44" s="652">
        <v>807984378.90080702</v>
      </c>
      <c r="D44" s="653">
        <v>732471155.686867</v>
      </c>
      <c r="E44" s="653">
        <v>559272608.18237603</v>
      </c>
      <c r="F44" s="653">
        <v>530886326.76532501</v>
      </c>
      <c r="G44" s="654">
        <v>553177760.01993299</v>
      </c>
      <c r="H44" s="690"/>
      <c r="I44" s="690"/>
      <c r="J44" s="690"/>
      <c r="K44" s="690"/>
      <c r="L44" s="690"/>
    </row>
    <row r="45" spans="1:12" ht="15" customHeight="1">
      <c r="A45" s="220">
        <v>30</v>
      </c>
      <c r="B45" s="11" t="s">
        <v>253</v>
      </c>
      <c r="C45" s="652">
        <v>381691708.90164661</v>
      </c>
      <c r="D45" s="653">
        <v>350650292.40548497</v>
      </c>
      <c r="E45" s="653">
        <v>300738249.94808704</v>
      </c>
      <c r="F45" s="653">
        <v>308797795.43948656</v>
      </c>
      <c r="G45" s="654">
        <v>373720040.40682596</v>
      </c>
      <c r="H45" s="690"/>
      <c r="I45" s="690"/>
      <c r="J45" s="690"/>
      <c r="K45" s="690"/>
      <c r="L45" s="690"/>
    </row>
    <row r="46" spans="1:12" ht="15" customHeight="1">
      <c r="A46" s="256">
        <v>31</v>
      </c>
      <c r="B46" s="257" t="s">
        <v>242</v>
      </c>
      <c r="C46" s="684">
        <v>2.1168507464462802</v>
      </c>
      <c r="D46" s="685">
        <v>2.0888936115297803</v>
      </c>
      <c r="E46" s="685">
        <v>1.8596657002523516</v>
      </c>
      <c r="F46" s="685">
        <v>1.7192037462889205</v>
      </c>
      <c r="G46" s="686">
        <v>1.480192925746642</v>
      </c>
      <c r="H46" s="690"/>
      <c r="I46" s="690"/>
      <c r="J46" s="690"/>
      <c r="K46" s="690"/>
      <c r="L46" s="690"/>
    </row>
    <row r="47" spans="1:12" ht="15" customHeight="1">
      <c r="A47" s="256"/>
      <c r="B47" s="101" t="s">
        <v>337</v>
      </c>
      <c r="C47" s="655"/>
      <c r="D47" s="656"/>
      <c r="E47" s="656"/>
      <c r="F47" s="656"/>
      <c r="G47" s="258"/>
      <c r="H47" s="690"/>
      <c r="I47" s="690"/>
      <c r="J47" s="690"/>
      <c r="K47" s="690"/>
      <c r="L47" s="690"/>
    </row>
    <row r="48" spans="1:12" ht="15" customHeight="1">
      <c r="A48" s="256">
        <v>32</v>
      </c>
      <c r="B48" s="257" t="s">
        <v>344</v>
      </c>
      <c r="C48" s="655">
        <v>1683756534.65977</v>
      </c>
      <c r="D48" s="656">
        <v>1629925660.8939877</v>
      </c>
      <c r="E48" s="656">
        <v>1510029376.9355621</v>
      </c>
      <c r="F48" s="656">
        <v>1510327447.0496347</v>
      </c>
      <c r="G48" s="258">
        <v>1509951808.3220439</v>
      </c>
      <c r="H48" s="690"/>
      <c r="I48" s="690"/>
      <c r="J48" s="690"/>
      <c r="K48" s="690"/>
      <c r="L48" s="690"/>
    </row>
    <row r="49" spans="1:12" ht="15" customHeight="1">
      <c r="A49" s="256">
        <v>33</v>
      </c>
      <c r="B49" s="257" t="s">
        <v>359</v>
      </c>
      <c r="C49" s="655">
        <v>1068910411.5093459</v>
      </c>
      <c r="D49" s="656">
        <v>1077889197.4399605</v>
      </c>
      <c r="E49" s="656">
        <v>1078292221.5848043</v>
      </c>
      <c r="F49" s="656">
        <v>1029224084.6639426</v>
      </c>
      <c r="G49" s="258">
        <v>1013595147.6797916</v>
      </c>
      <c r="H49" s="690"/>
      <c r="I49" s="690"/>
      <c r="J49" s="690"/>
      <c r="K49" s="690"/>
      <c r="L49" s="690"/>
    </row>
    <row r="50" spans="1:12" ht="15" thickBot="1">
      <c r="A50" s="222">
        <v>34</v>
      </c>
      <c r="B50" s="103" t="s">
        <v>377</v>
      </c>
      <c r="C50" s="687">
        <v>1.5752082836224186</v>
      </c>
      <c r="D50" s="688">
        <v>1.5121458353652126</v>
      </c>
      <c r="E50" s="688">
        <v>1.4003897521547717</v>
      </c>
      <c r="F50" s="688">
        <v>1.4674427751491841</v>
      </c>
      <c r="G50" s="689">
        <v>1.4896991286693275</v>
      </c>
      <c r="H50" s="690"/>
      <c r="I50" s="690"/>
      <c r="J50" s="690"/>
      <c r="K50" s="690"/>
      <c r="L50" s="690"/>
    </row>
    <row r="51" spans="1:12">
      <c r="A51" s="12"/>
    </row>
    <row r="52" spans="1:12">
      <c r="B52" s="147"/>
    </row>
    <row r="53" spans="1:12" ht="51">
      <c r="B53" s="147" t="s">
        <v>257</v>
      </c>
    </row>
    <row r="55" spans="1:12">
      <c r="B55" s="146"/>
    </row>
  </sheetData>
  <mergeCells count="1">
    <mergeCell ref="D4:G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D37"/>
  <sheetViews>
    <sheetView zoomScale="80" zoomScaleNormal="80" workbookViewId="0">
      <selection activeCell="K20" sqref="K20"/>
    </sheetView>
  </sheetViews>
  <sheetFormatPr defaultColWidth="8.7109375" defaultRowHeight="15"/>
  <cols>
    <col min="1" max="1" width="11.42578125" style="443" customWidth="1"/>
    <col min="2" max="2" width="76.85546875" style="521" customWidth="1"/>
    <col min="3" max="3" width="22.85546875" style="443" customWidth="1"/>
    <col min="4" max="16384" width="8.7109375" style="443"/>
  </cols>
  <sheetData>
    <row r="1" spans="1:4">
      <c r="A1" s="114" t="s">
        <v>30</v>
      </c>
      <c r="B1" s="442" t="str">
        <f>'Info '!C2</f>
        <v>JSC ProCredit Bank</v>
      </c>
    </row>
    <row r="2" spans="1:4">
      <c r="A2" s="114" t="s">
        <v>31</v>
      </c>
      <c r="B2" s="444">
        <f>'1. key ratios'!B2</f>
        <v>46022</v>
      </c>
    </row>
    <row r="3" spans="1:4">
      <c r="B3" s="443"/>
    </row>
    <row r="4" spans="1:4">
      <c r="A4" s="443" t="s">
        <v>295</v>
      </c>
      <c r="B4" s="443" t="s">
        <v>296</v>
      </c>
    </row>
    <row r="5" spans="1:4">
      <c r="A5" s="503" t="s">
        <v>297</v>
      </c>
      <c r="B5" s="504"/>
      <c r="C5" s="505"/>
    </row>
    <row r="6" spans="1:4">
      <c r="A6" s="509">
        <v>1</v>
      </c>
      <c r="B6" s="510" t="s">
        <v>750</v>
      </c>
      <c r="C6" s="511">
        <v>2264767631.2658238</v>
      </c>
      <c r="D6" s="691"/>
    </row>
    <row r="7" spans="1:4">
      <c r="A7" s="509">
        <v>2</v>
      </c>
      <c r="B7" s="510" t="s">
        <v>298</v>
      </c>
      <c r="C7" s="511">
        <v>-14315615.68</v>
      </c>
      <c r="D7" s="691"/>
    </row>
    <row r="8" spans="1:4" ht="30">
      <c r="A8" s="512">
        <v>3</v>
      </c>
      <c r="B8" s="513" t="s">
        <v>299</v>
      </c>
      <c r="C8" s="511">
        <v>2250452015.585824</v>
      </c>
      <c r="D8" s="691"/>
    </row>
    <row r="9" spans="1:4">
      <c r="A9" s="503" t="s">
        <v>300</v>
      </c>
      <c r="B9" s="504"/>
      <c r="C9" s="506"/>
      <c r="D9" s="691"/>
    </row>
    <row r="10" spans="1:4" ht="25.7" customHeight="1">
      <c r="A10" s="509">
        <v>4</v>
      </c>
      <c r="B10" s="514" t="s">
        <v>748</v>
      </c>
      <c r="C10" s="511">
        <v>0</v>
      </c>
      <c r="D10" s="691"/>
    </row>
    <row r="11" spans="1:4" ht="25.7" customHeight="1">
      <c r="A11" s="509">
        <v>5</v>
      </c>
      <c r="B11" s="515" t="s">
        <v>749</v>
      </c>
      <c r="C11" s="511">
        <v>0</v>
      </c>
      <c r="D11" s="691"/>
    </row>
    <row r="12" spans="1:4" ht="25.7" customHeight="1">
      <c r="A12" s="509">
        <v>6</v>
      </c>
      <c r="B12" s="515" t="s">
        <v>742</v>
      </c>
      <c r="C12" s="516">
        <v>0</v>
      </c>
      <c r="D12" s="691"/>
    </row>
    <row r="13" spans="1:4" ht="25.7" customHeight="1">
      <c r="A13" s="517">
        <v>7</v>
      </c>
      <c r="B13" s="514" t="s">
        <v>743</v>
      </c>
      <c r="C13" s="511">
        <v>0</v>
      </c>
      <c r="D13" s="691"/>
    </row>
    <row r="14" spans="1:4" ht="25.7" customHeight="1">
      <c r="A14" s="512">
        <v>8</v>
      </c>
      <c r="B14" s="507" t="s">
        <v>301</v>
      </c>
      <c r="C14" s="518">
        <v>0</v>
      </c>
      <c r="D14" s="691"/>
    </row>
    <row r="15" spans="1:4">
      <c r="A15" s="503" t="s">
        <v>302</v>
      </c>
      <c r="B15" s="504"/>
      <c r="C15" s="506"/>
      <c r="D15" s="691"/>
    </row>
    <row r="16" spans="1:4">
      <c r="A16" s="517">
        <v>9</v>
      </c>
      <c r="B16" s="514" t="s">
        <v>303</v>
      </c>
      <c r="C16" s="511">
        <v>0</v>
      </c>
      <c r="D16" s="691"/>
    </row>
    <row r="17" spans="1:4">
      <c r="A17" s="517">
        <v>10</v>
      </c>
      <c r="B17" s="514" t="s">
        <v>304</v>
      </c>
      <c r="C17" s="511">
        <v>0</v>
      </c>
      <c r="D17" s="691"/>
    </row>
    <row r="18" spans="1:4">
      <c r="A18" s="517">
        <v>11</v>
      </c>
      <c r="B18" s="514" t="s">
        <v>305</v>
      </c>
      <c r="C18" s="511">
        <v>0</v>
      </c>
      <c r="D18" s="691"/>
    </row>
    <row r="19" spans="1:4" ht="30">
      <c r="A19" s="517">
        <v>12</v>
      </c>
      <c r="B19" s="514" t="s">
        <v>306</v>
      </c>
      <c r="C19" s="511">
        <v>0</v>
      </c>
      <c r="D19" s="691"/>
    </row>
    <row r="20" spans="1:4">
      <c r="A20" s="517">
        <v>14</v>
      </c>
      <c r="B20" s="514" t="s">
        <v>307</v>
      </c>
      <c r="C20" s="511">
        <v>0</v>
      </c>
      <c r="D20" s="691"/>
    </row>
    <row r="21" spans="1:4">
      <c r="A21" s="517">
        <v>14</v>
      </c>
      <c r="B21" s="514" t="s">
        <v>308</v>
      </c>
      <c r="C21" s="511">
        <v>0</v>
      </c>
      <c r="D21" s="691"/>
    </row>
    <row r="22" spans="1:4">
      <c r="A22" s="512">
        <v>15</v>
      </c>
      <c r="B22" s="507" t="s">
        <v>309</v>
      </c>
      <c r="C22" s="518">
        <v>0</v>
      </c>
      <c r="D22" s="691"/>
    </row>
    <row r="23" spans="1:4">
      <c r="A23" s="503" t="s">
        <v>310</v>
      </c>
      <c r="B23" s="504"/>
      <c r="C23" s="506"/>
      <c r="D23" s="691"/>
    </row>
    <row r="24" spans="1:4">
      <c r="A24" s="522">
        <v>16</v>
      </c>
      <c r="B24" s="515" t="s">
        <v>311</v>
      </c>
      <c r="C24" s="511">
        <v>169790533.32410002</v>
      </c>
      <c r="D24" s="691"/>
    </row>
    <row r="25" spans="1:4">
      <c r="A25" s="522">
        <v>17</v>
      </c>
      <c r="B25" s="515" t="s">
        <v>312</v>
      </c>
      <c r="C25" s="511">
        <v>-82276235.988320023</v>
      </c>
      <c r="D25" s="691"/>
    </row>
    <row r="26" spans="1:4">
      <c r="A26" s="523">
        <v>18</v>
      </c>
      <c r="B26" s="507" t="s">
        <v>313</v>
      </c>
      <c r="C26" s="518">
        <v>87514297.335779995</v>
      </c>
      <c r="D26" s="691"/>
    </row>
    <row r="27" spans="1:4">
      <c r="A27" s="503" t="s">
        <v>314</v>
      </c>
      <c r="B27" s="504"/>
      <c r="C27" s="506"/>
      <c r="D27" s="691"/>
    </row>
    <row r="28" spans="1:4" ht="30">
      <c r="A28" s="522">
        <v>19</v>
      </c>
      <c r="B28" s="514" t="s">
        <v>315</v>
      </c>
      <c r="C28" s="519">
        <v>0</v>
      </c>
      <c r="D28" s="691"/>
    </row>
    <row r="29" spans="1:4">
      <c r="A29" s="522">
        <v>20</v>
      </c>
      <c r="B29" s="515" t="s">
        <v>316</v>
      </c>
      <c r="C29" s="519">
        <v>0</v>
      </c>
      <c r="D29" s="691"/>
    </row>
    <row r="30" spans="1:4">
      <c r="A30" s="503" t="s">
        <v>747</v>
      </c>
      <c r="B30" s="504"/>
      <c r="C30" s="506"/>
      <c r="D30" s="691"/>
    </row>
    <row r="31" spans="1:4">
      <c r="A31" s="523">
        <v>21</v>
      </c>
      <c r="B31" s="508" t="s">
        <v>317</v>
      </c>
      <c r="C31" s="518">
        <v>311083274.74191421</v>
      </c>
      <c r="D31" s="691"/>
    </row>
    <row r="32" spans="1:4">
      <c r="A32" s="523">
        <v>22</v>
      </c>
      <c r="B32" s="507" t="s">
        <v>318</v>
      </c>
      <c r="C32" s="518">
        <v>2337966312.9216042</v>
      </c>
      <c r="D32" s="691"/>
    </row>
    <row r="33" spans="1:4">
      <c r="A33" s="503" t="s">
        <v>319</v>
      </c>
      <c r="B33" s="504"/>
      <c r="C33" s="506"/>
      <c r="D33" s="691"/>
    </row>
    <row r="34" spans="1:4">
      <c r="A34" s="512">
        <v>23</v>
      </c>
      <c r="B34" s="507" t="s">
        <v>319</v>
      </c>
      <c r="C34" s="597">
        <v>0.13305721003018803</v>
      </c>
      <c r="D34" s="691"/>
    </row>
    <row r="35" spans="1:4">
      <c r="A35" s="503" t="s">
        <v>320</v>
      </c>
      <c r="B35" s="504"/>
      <c r="C35" s="506"/>
      <c r="D35" s="691"/>
    </row>
    <row r="36" spans="1:4">
      <c r="A36" s="520" t="s">
        <v>321</v>
      </c>
      <c r="B36" s="514" t="s">
        <v>322</v>
      </c>
      <c r="C36" s="519">
        <v>0</v>
      </c>
      <c r="D36" s="691"/>
    </row>
    <row r="37" spans="1:4" ht="30">
      <c r="A37" s="520" t="s">
        <v>323</v>
      </c>
      <c r="B37" s="510" t="s">
        <v>324</v>
      </c>
      <c r="C37" s="519">
        <v>0</v>
      </c>
      <c r="D37" s="691"/>
    </row>
  </sheetData>
  <pageMargins left="0.7" right="0.7" top="0.75" bottom="0.75" header="0.3" footer="0.3"/>
  <headerFooter>
    <oddHeader>&amp;C&amp;"Calibri"&amp;10&amp;K0078D7 Classification: Restricted to Partners&amp;1#_x000D_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C15" sqref="C15"/>
    </sheetView>
  </sheetViews>
  <sheetFormatPr defaultColWidth="8.85546875" defaultRowHeight="15"/>
  <cols>
    <col min="1" max="1" width="11.42578125" customWidth="1"/>
    <col min="2" max="2" width="76.85546875" style="196" customWidth="1"/>
    <col min="3" max="6" width="25.42578125" customWidth="1"/>
  </cols>
  <sheetData>
    <row r="1" spans="1:6">
      <c r="A1" s="2" t="s">
        <v>30</v>
      </c>
      <c r="B1" s="3" t="str">
        <f>'Info '!C2</f>
        <v>JSC ProCredit Bank</v>
      </c>
    </row>
    <row r="2" spans="1:6">
      <c r="A2" s="2" t="s">
        <v>31</v>
      </c>
      <c r="B2" s="217">
        <f>'1. key ratios'!B2</f>
        <v>46022</v>
      </c>
    </row>
    <row r="3" spans="1:6">
      <c r="A3" s="4"/>
      <c r="B3"/>
    </row>
    <row r="4" spans="1:6">
      <c r="A4" s="500" t="s">
        <v>737</v>
      </c>
    </row>
    <row r="5" spans="1:6" ht="60">
      <c r="B5" s="495"/>
      <c r="C5" s="501" t="s">
        <v>738</v>
      </c>
      <c r="D5" s="501" t="s">
        <v>740</v>
      </c>
      <c r="E5" s="501" t="s">
        <v>739</v>
      </c>
      <c r="F5" s="501" t="s">
        <v>741</v>
      </c>
    </row>
    <row r="6" spans="1:6">
      <c r="B6" s="502" t="s">
        <v>715</v>
      </c>
      <c r="C6" s="489" t="b">
        <f>IF(C7&gt;0,C7,IF(C8&gt;0,C8,IF(C9&gt;0,C9)))</f>
        <v>0</v>
      </c>
      <c r="D6" s="489">
        <f>D9</f>
        <v>0</v>
      </c>
      <c r="E6" s="489">
        <f t="shared" ref="E6:F6" si="0">E9</f>
        <v>0</v>
      </c>
      <c r="F6" s="489">
        <f t="shared" si="0"/>
        <v>0</v>
      </c>
    </row>
    <row r="7" spans="1:6">
      <c r="B7" s="490" t="s">
        <v>728</v>
      </c>
      <c r="C7" s="598"/>
      <c r="D7" s="598"/>
      <c r="E7" s="598"/>
      <c r="F7" s="598"/>
    </row>
    <row r="8" spans="1:6">
      <c r="B8" s="490" t="s">
        <v>729</v>
      </c>
      <c r="C8" s="598"/>
      <c r="D8" s="598"/>
      <c r="E8" s="598"/>
      <c r="F8" s="598"/>
    </row>
    <row r="9" spans="1:6">
      <c r="B9" s="490" t="s">
        <v>736</v>
      </c>
      <c r="C9" s="598"/>
      <c r="D9" s="598"/>
      <c r="E9" s="598"/>
      <c r="F9" s="598"/>
    </row>
  </sheetData>
  <pageMargins left="0.7" right="0.7" top="0.75" bottom="0.75" header="0.3" footer="0.3"/>
  <headerFooter>
    <oddHeader>&amp;C&amp;"Calibri"&amp;10&amp;K0078D7 Classification: Restricted to Partners&amp;1#_x000D_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R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M19" sqref="M19"/>
    </sheetView>
  </sheetViews>
  <sheetFormatPr defaultRowHeight="15"/>
  <cols>
    <col min="1" max="1" width="8.85546875" style="116"/>
    <col min="2" max="2" width="82.5703125" style="123" customWidth="1"/>
    <col min="3" max="7" width="17.5703125" style="116" customWidth="1"/>
  </cols>
  <sheetData>
    <row r="1" spans="1:18">
      <c r="A1" s="116" t="s">
        <v>30</v>
      </c>
      <c r="B1" s="3" t="str">
        <f>'Info '!C2</f>
        <v>JSC ProCredit Bank</v>
      </c>
    </row>
    <row r="2" spans="1:18">
      <c r="A2" s="116" t="s">
        <v>31</v>
      </c>
      <c r="B2" s="217">
        <f>'1. key ratios'!B2</f>
        <v>46022</v>
      </c>
    </row>
    <row r="4" spans="1:18" ht="15.75" thickBot="1">
      <c r="A4" s="116" t="s">
        <v>376</v>
      </c>
      <c r="B4" s="223" t="s">
        <v>337</v>
      </c>
    </row>
    <row r="5" spans="1:18">
      <c r="A5" s="224"/>
      <c r="B5" s="225"/>
      <c r="C5" s="786" t="s">
        <v>338</v>
      </c>
      <c r="D5" s="786"/>
      <c r="E5" s="786"/>
      <c r="F5" s="786"/>
      <c r="G5" s="787" t="s">
        <v>339</v>
      </c>
    </row>
    <row r="6" spans="1:18">
      <c r="A6" s="226"/>
      <c r="B6" s="227"/>
      <c r="C6" s="228" t="s">
        <v>340</v>
      </c>
      <c r="D6" s="228" t="s">
        <v>341</v>
      </c>
      <c r="E6" s="228" t="s">
        <v>342</v>
      </c>
      <c r="F6" s="228" t="s">
        <v>343</v>
      </c>
      <c r="G6" s="788"/>
    </row>
    <row r="7" spans="1:18">
      <c r="A7" s="229"/>
      <c r="B7" s="230" t="s">
        <v>344</v>
      </c>
      <c r="C7" s="231"/>
      <c r="D7" s="231"/>
      <c r="E7" s="231"/>
      <c r="F7" s="231"/>
      <c r="G7" s="232"/>
    </row>
    <row r="8" spans="1:18">
      <c r="A8" s="233">
        <v>1</v>
      </c>
      <c r="B8" s="234" t="s">
        <v>345</v>
      </c>
      <c r="C8" s="235">
        <v>311083274.74191421</v>
      </c>
      <c r="D8" s="235">
        <v>0</v>
      </c>
      <c r="E8" s="235">
        <v>0</v>
      </c>
      <c r="F8" s="235">
        <v>378375362.82532507</v>
      </c>
      <c r="G8" s="236">
        <v>689458637.56723928</v>
      </c>
      <c r="H8" s="692"/>
      <c r="I8" s="692"/>
      <c r="J8" s="692"/>
      <c r="K8" s="692"/>
      <c r="L8" s="692"/>
      <c r="M8" s="692"/>
      <c r="N8" s="692"/>
      <c r="O8" s="692"/>
      <c r="P8" s="692"/>
      <c r="Q8" s="692"/>
      <c r="R8" s="692"/>
    </row>
    <row r="9" spans="1:18">
      <c r="A9" s="233">
        <v>2</v>
      </c>
      <c r="B9" s="237" t="s">
        <v>346</v>
      </c>
      <c r="C9" s="235">
        <v>311083274.74191421</v>
      </c>
      <c r="D9" s="235">
        <v>0</v>
      </c>
      <c r="E9" s="235">
        <v>0</v>
      </c>
      <c r="F9" s="235">
        <v>59903800</v>
      </c>
      <c r="G9" s="236">
        <v>370987074.74191421</v>
      </c>
      <c r="H9" s="692"/>
      <c r="I9" s="692"/>
      <c r="J9" s="692"/>
      <c r="K9" s="692"/>
      <c r="L9" s="692"/>
      <c r="M9" s="692"/>
      <c r="N9" s="692"/>
      <c r="O9" s="692"/>
      <c r="P9" s="692"/>
      <c r="Q9" s="692"/>
      <c r="R9" s="692"/>
    </row>
    <row r="10" spans="1:18">
      <c r="A10" s="233">
        <v>3</v>
      </c>
      <c r="B10" s="237" t="s">
        <v>347</v>
      </c>
      <c r="C10" s="599"/>
      <c r="D10" s="599"/>
      <c r="E10" s="599"/>
      <c r="F10" s="235">
        <v>318471562.82532507</v>
      </c>
      <c r="G10" s="236">
        <v>318471562.82532507</v>
      </c>
      <c r="H10" s="692"/>
      <c r="I10" s="692"/>
      <c r="J10" s="692"/>
      <c r="K10" s="692"/>
      <c r="L10" s="692"/>
      <c r="M10" s="692"/>
      <c r="N10" s="692"/>
      <c r="O10" s="692"/>
      <c r="P10" s="692"/>
      <c r="Q10" s="692"/>
      <c r="R10" s="692"/>
    </row>
    <row r="11" spans="1:18" ht="14.45" customHeight="1">
      <c r="A11" s="233">
        <v>4</v>
      </c>
      <c r="B11" s="234" t="s">
        <v>348</v>
      </c>
      <c r="C11" s="235">
        <v>269528546.14822471</v>
      </c>
      <c r="D11" s="235">
        <v>164199305.30884999</v>
      </c>
      <c r="E11" s="235">
        <v>160253233.80200002</v>
      </c>
      <c r="F11" s="235">
        <v>17567407.4712</v>
      </c>
      <c r="G11" s="236">
        <v>565833561.60993087</v>
      </c>
      <c r="H11" s="692"/>
      <c r="I11" s="692"/>
      <c r="J11" s="692"/>
      <c r="K11" s="692"/>
      <c r="L11" s="692"/>
      <c r="M11" s="692"/>
      <c r="N11" s="692"/>
      <c r="O11" s="692"/>
      <c r="P11" s="692"/>
      <c r="Q11" s="692"/>
      <c r="R11" s="692"/>
    </row>
    <row r="12" spans="1:18">
      <c r="A12" s="233">
        <v>5</v>
      </c>
      <c r="B12" s="237" t="s">
        <v>349</v>
      </c>
      <c r="C12" s="235">
        <v>251360495.34232473</v>
      </c>
      <c r="D12" s="238">
        <v>157154621.50694999</v>
      </c>
      <c r="E12" s="235">
        <v>154151935.26050001</v>
      </c>
      <c r="F12" s="235">
        <v>15242537.323100001</v>
      </c>
      <c r="G12" s="236">
        <v>549014109.96123087</v>
      </c>
      <c r="H12" s="692"/>
      <c r="I12" s="692"/>
      <c r="J12" s="692"/>
      <c r="K12" s="692"/>
      <c r="L12" s="692"/>
      <c r="M12" s="692"/>
      <c r="N12" s="692"/>
      <c r="O12" s="692"/>
      <c r="P12" s="692"/>
      <c r="Q12" s="692"/>
      <c r="R12" s="692"/>
    </row>
    <row r="13" spans="1:18">
      <c r="A13" s="233">
        <v>6</v>
      </c>
      <c r="B13" s="237" t="s">
        <v>350</v>
      </c>
      <c r="C13" s="235">
        <v>18168050.8059</v>
      </c>
      <c r="D13" s="238">
        <v>7044683.8019000003</v>
      </c>
      <c r="E13" s="235">
        <v>6101298.5415000003</v>
      </c>
      <c r="F13" s="235">
        <v>2324870.1480999999</v>
      </c>
      <c r="G13" s="236">
        <v>16819451.648699999</v>
      </c>
      <c r="H13" s="692"/>
      <c r="I13" s="692"/>
      <c r="J13" s="692"/>
      <c r="K13" s="692"/>
      <c r="L13" s="692"/>
      <c r="M13" s="692"/>
      <c r="N13" s="692"/>
      <c r="O13" s="692"/>
      <c r="P13" s="692"/>
      <c r="Q13" s="692"/>
      <c r="R13" s="692"/>
    </row>
    <row r="14" spans="1:18">
      <c r="A14" s="233">
        <v>7</v>
      </c>
      <c r="B14" s="234" t="s">
        <v>351</v>
      </c>
      <c r="C14" s="235">
        <v>537722299.76289999</v>
      </c>
      <c r="D14" s="235">
        <v>165349311.82510003</v>
      </c>
      <c r="E14" s="235">
        <v>179804876.25569999</v>
      </c>
      <c r="F14" s="235">
        <v>824620.14610000001</v>
      </c>
      <c r="G14" s="236">
        <v>428464335.48259991</v>
      </c>
      <c r="H14" s="692"/>
      <c r="I14" s="692"/>
      <c r="J14" s="692"/>
      <c r="K14" s="692"/>
      <c r="L14" s="692"/>
      <c r="M14" s="692"/>
      <c r="N14" s="692"/>
      <c r="O14" s="692"/>
      <c r="P14" s="692"/>
      <c r="Q14" s="692"/>
      <c r="R14" s="692"/>
    </row>
    <row r="15" spans="1:18" ht="39">
      <c r="A15" s="233">
        <v>8</v>
      </c>
      <c r="B15" s="237" t="s">
        <v>352</v>
      </c>
      <c r="C15" s="235">
        <v>526872445.31830001</v>
      </c>
      <c r="D15" s="238">
        <v>149426729.24510002</v>
      </c>
      <c r="E15" s="235">
        <v>129147710.9096</v>
      </c>
      <c r="F15" s="235">
        <v>824620.14610000001</v>
      </c>
      <c r="G15" s="236">
        <v>403135752.80954993</v>
      </c>
      <c r="H15" s="692"/>
      <c r="I15" s="692"/>
      <c r="J15" s="692"/>
      <c r="K15" s="692"/>
      <c r="L15" s="692"/>
      <c r="M15" s="692"/>
      <c r="N15" s="692"/>
      <c r="O15" s="692"/>
      <c r="P15" s="692"/>
      <c r="Q15" s="692"/>
      <c r="R15" s="692"/>
    </row>
    <row r="16" spans="1:18" ht="26.25">
      <c r="A16" s="233">
        <v>9</v>
      </c>
      <c r="B16" s="237" t="s">
        <v>353</v>
      </c>
      <c r="C16" s="235">
        <v>10849854.444599999</v>
      </c>
      <c r="D16" s="238">
        <v>15922582.58</v>
      </c>
      <c r="E16" s="235">
        <v>50657165.346100003</v>
      </c>
      <c r="F16" s="235">
        <v>0</v>
      </c>
      <c r="G16" s="236">
        <v>25328582.673050001</v>
      </c>
      <c r="H16" s="692"/>
      <c r="I16" s="692"/>
      <c r="J16" s="692"/>
      <c r="K16" s="692"/>
      <c r="L16" s="692"/>
      <c r="M16" s="692"/>
      <c r="N16" s="692"/>
      <c r="O16" s="692"/>
      <c r="P16" s="692"/>
      <c r="Q16" s="692"/>
      <c r="R16" s="692"/>
    </row>
    <row r="17" spans="1:18">
      <c r="A17" s="233">
        <v>10</v>
      </c>
      <c r="B17" s="234" t="s">
        <v>354</v>
      </c>
      <c r="C17" s="235">
        <v>0</v>
      </c>
      <c r="D17" s="238">
        <v>0</v>
      </c>
      <c r="E17" s="235">
        <v>0</v>
      </c>
      <c r="F17" s="235">
        <v>0</v>
      </c>
      <c r="G17" s="236">
        <v>0</v>
      </c>
      <c r="H17" s="692"/>
      <c r="I17" s="692"/>
      <c r="J17" s="692"/>
      <c r="K17" s="692"/>
      <c r="L17" s="692"/>
      <c r="M17" s="692"/>
      <c r="N17" s="692"/>
      <c r="O17" s="692"/>
      <c r="P17" s="692"/>
      <c r="Q17" s="692"/>
      <c r="R17" s="692"/>
    </row>
    <row r="18" spans="1:18">
      <c r="A18" s="233">
        <v>11</v>
      </c>
      <c r="B18" s="234" t="s">
        <v>355</v>
      </c>
      <c r="C18" s="235">
        <v>0</v>
      </c>
      <c r="D18" s="238">
        <v>64874243.079571962</v>
      </c>
      <c r="E18" s="235">
        <v>3735725.9225000003</v>
      </c>
      <c r="F18" s="235">
        <v>1947222.2962000002</v>
      </c>
      <c r="G18" s="236">
        <v>0</v>
      </c>
      <c r="H18" s="692"/>
      <c r="I18" s="692"/>
      <c r="J18" s="692"/>
      <c r="K18" s="692"/>
      <c r="L18" s="692"/>
      <c r="M18" s="692"/>
      <c r="N18" s="692"/>
      <c r="O18" s="692"/>
      <c r="P18" s="692"/>
      <c r="Q18" s="692"/>
      <c r="R18" s="692"/>
    </row>
    <row r="19" spans="1:18">
      <c r="A19" s="233">
        <v>12</v>
      </c>
      <c r="B19" s="237" t="s">
        <v>356</v>
      </c>
      <c r="C19" s="599">
        <v>0</v>
      </c>
      <c r="D19" s="238">
        <v>4813412.9417000003</v>
      </c>
      <c r="E19" s="235">
        <v>0</v>
      </c>
      <c r="F19" s="235">
        <v>0</v>
      </c>
      <c r="G19" s="236">
        <v>0</v>
      </c>
      <c r="H19" s="692"/>
      <c r="I19" s="692"/>
      <c r="J19" s="692"/>
      <c r="K19" s="692"/>
      <c r="L19" s="692"/>
      <c r="M19" s="692"/>
      <c r="N19" s="692"/>
      <c r="O19" s="692"/>
      <c r="P19" s="692"/>
      <c r="Q19" s="692"/>
      <c r="R19" s="692"/>
    </row>
    <row r="20" spans="1:18">
      <c r="A20" s="233">
        <v>13</v>
      </c>
      <c r="B20" s="237" t="s">
        <v>357</v>
      </c>
      <c r="C20" s="235">
        <v>0</v>
      </c>
      <c r="D20" s="235">
        <v>60060830.137871966</v>
      </c>
      <c r="E20" s="235">
        <v>3735725.9225000003</v>
      </c>
      <c r="F20" s="235">
        <v>1947222.2962000002</v>
      </c>
      <c r="G20" s="236">
        <v>0</v>
      </c>
      <c r="H20" s="692"/>
      <c r="I20" s="692"/>
      <c r="J20" s="692"/>
      <c r="K20" s="692"/>
      <c r="L20" s="692"/>
      <c r="M20" s="692"/>
      <c r="N20" s="692"/>
      <c r="O20" s="692"/>
      <c r="P20" s="692"/>
      <c r="Q20" s="692"/>
      <c r="R20" s="692"/>
    </row>
    <row r="21" spans="1:18">
      <c r="A21" s="239">
        <v>14</v>
      </c>
      <c r="B21" s="240" t="s">
        <v>358</v>
      </c>
      <c r="C21" s="599"/>
      <c r="D21" s="599"/>
      <c r="E21" s="599"/>
      <c r="F21" s="599"/>
      <c r="G21" s="241">
        <v>1683756534.6597703</v>
      </c>
      <c r="H21" s="692"/>
      <c r="I21" s="692"/>
      <c r="J21" s="692"/>
      <c r="K21" s="692"/>
      <c r="L21" s="692"/>
      <c r="M21" s="692"/>
      <c r="N21" s="692"/>
      <c r="O21" s="692"/>
      <c r="P21" s="692"/>
      <c r="Q21" s="692"/>
      <c r="R21" s="692"/>
    </row>
    <row r="22" spans="1:18">
      <c r="A22" s="242"/>
      <c r="B22" s="243" t="s">
        <v>359</v>
      </c>
      <c r="C22" s="244"/>
      <c r="D22" s="245"/>
      <c r="E22" s="244"/>
      <c r="F22" s="244"/>
      <c r="G22" s="246"/>
      <c r="H22" s="692"/>
      <c r="I22" s="692"/>
      <c r="J22" s="692"/>
      <c r="K22" s="692"/>
      <c r="L22" s="692"/>
      <c r="M22" s="692"/>
      <c r="N22" s="692"/>
      <c r="O22" s="692"/>
      <c r="P22" s="692"/>
      <c r="Q22" s="692"/>
      <c r="R22" s="692"/>
    </row>
    <row r="23" spans="1:18">
      <c r="A23" s="233">
        <v>15</v>
      </c>
      <c r="B23" s="234" t="s">
        <v>360</v>
      </c>
      <c r="C23" s="247">
        <v>446629282.42970002</v>
      </c>
      <c r="D23" s="248">
        <v>368676169.41729999</v>
      </c>
      <c r="E23" s="247">
        <v>0</v>
      </c>
      <c r="F23" s="247">
        <v>0</v>
      </c>
      <c r="G23" s="236">
        <v>19049888.470865</v>
      </c>
      <c r="H23" s="692"/>
      <c r="I23" s="692"/>
      <c r="J23" s="692"/>
      <c r="K23" s="692"/>
      <c r="L23" s="692"/>
      <c r="M23" s="692"/>
      <c r="N23" s="692"/>
      <c r="O23" s="692"/>
      <c r="P23" s="692"/>
      <c r="Q23" s="692"/>
      <c r="R23" s="692"/>
    </row>
    <row r="24" spans="1:18">
      <c r="A24" s="233">
        <v>16</v>
      </c>
      <c r="B24" s="234" t="s">
        <v>361</v>
      </c>
      <c r="C24" s="235">
        <v>0</v>
      </c>
      <c r="D24" s="238">
        <v>138678510.685</v>
      </c>
      <c r="E24" s="235">
        <v>253366002.3531</v>
      </c>
      <c r="F24" s="235">
        <v>921429744.62979996</v>
      </c>
      <c r="G24" s="236">
        <v>928582225.90321994</v>
      </c>
      <c r="H24" s="692"/>
      <c r="I24" s="692"/>
      <c r="J24" s="692"/>
      <c r="K24" s="692"/>
      <c r="L24" s="692"/>
      <c r="M24" s="692"/>
      <c r="N24" s="692"/>
      <c r="O24" s="692"/>
      <c r="P24" s="692"/>
      <c r="Q24" s="692"/>
      <c r="R24" s="692"/>
    </row>
    <row r="25" spans="1:18">
      <c r="A25" s="233">
        <v>17</v>
      </c>
      <c r="B25" s="237" t="s">
        <v>362</v>
      </c>
      <c r="C25" s="235">
        <v>0</v>
      </c>
      <c r="D25" s="238">
        <v>0</v>
      </c>
      <c r="E25" s="235">
        <v>0</v>
      </c>
      <c r="F25" s="235">
        <v>0</v>
      </c>
      <c r="G25" s="236">
        <v>0</v>
      </c>
      <c r="H25" s="692"/>
      <c r="I25" s="692"/>
      <c r="J25" s="692"/>
      <c r="K25" s="692"/>
      <c r="L25" s="692"/>
      <c r="M25" s="692"/>
      <c r="N25" s="692"/>
      <c r="O25" s="692"/>
      <c r="P25" s="692"/>
      <c r="Q25" s="692"/>
      <c r="R25" s="692"/>
    </row>
    <row r="26" spans="1:18" ht="26.25">
      <c r="A26" s="233">
        <v>18</v>
      </c>
      <c r="B26" s="237" t="s">
        <v>363</v>
      </c>
      <c r="C26" s="235">
        <v>0</v>
      </c>
      <c r="D26" s="238">
        <v>0</v>
      </c>
      <c r="E26" s="235">
        <v>347241.41</v>
      </c>
      <c r="F26" s="235">
        <v>0</v>
      </c>
      <c r="G26" s="236">
        <v>173620.70499999999</v>
      </c>
      <c r="H26" s="692"/>
      <c r="I26" s="692"/>
      <c r="J26" s="692"/>
      <c r="K26" s="692"/>
      <c r="L26" s="692"/>
      <c r="M26" s="692"/>
      <c r="N26" s="692"/>
      <c r="O26" s="692"/>
      <c r="P26" s="692"/>
      <c r="Q26" s="692"/>
      <c r="R26" s="692"/>
    </row>
    <row r="27" spans="1:18">
      <c r="A27" s="233">
        <v>19</v>
      </c>
      <c r="B27" s="237" t="s">
        <v>364</v>
      </c>
      <c r="C27" s="235">
        <v>0</v>
      </c>
      <c r="D27" s="238">
        <v>101480481.57499999</v>
      </c>
      <c r="E27" s="235">
        <v>193558370.2985</v>
      </c>
      <c r="F27" s="235">
        <v>747914606.62</v>
      </c>
      <c r="G27" s="236">
        <v>751368560.10538495</v>
      </c>
      <c r="H27" s="692"/>
      <c r="I27" s="692"/>
      <c r="J27" s="692"/>
      <c r="K27" s="692"/>
      <c r="L27" s="692"/>
      <c r="M27" s="692"/>
      <c r="N27" s="692"/>
      <c r="O27" s="692"/>
      <c r="P27" s="692"/>
      <c r="Q27" s="692"/>
      <c r="R27" s="692"/>
    </row>
    <row r="28" spans="1:18">
      <c r="A28" s="233">
        <v>20</v>
      </c>
      <c r="B28" s="249" t="s">
        <v>365</v>
      </c>
      <c r="C28" s="235">
        <v>0</v>
      </c>
      <c r="D28" s="238">
        <v>0</v>
      </c>
      <c r="E28" s="235">
        <v>0</v>
      </c>
      <c r="F28" s="235">
        <v>0</v>
      </c>
      <c r="G28" s="236">
        <v>0</v>
      </c>
      <c r="H28" s="692"/>
      <c r="I28" s="692"/>
      <c r="J28" s="692"/>
      <c r="K28" s="692"/>
      <c r="L28" s="692"/>
      <c r="M28" s="692"/>
      <c r="N28" s="692"/>
      <c r="O28" s="692"/>
      <c r="P28" s="692"/>
      <c r="Q28" s="692"/>
      <c r="R28" s="692"/>
    </row>
    <row r="29" spans="1:18">
      <c r="A29" s="233">
        <v>21</v>
      </c>
      <c r="B29" s="237" t="s">
        <v>366</v>
      </c>
      <c r="C29" s="235">
        <v>0</v>
      </c>
      <c r="D29" s="238">
        <v>33842996.4965</v>
      </c>
      <c r="E29" s="235">
        <v>58617070.369099997</v>
      </c>
      <c r="F29" s="235">
        <v>169748115.39629999</v>
      </c>
      <c r="G29" s="236">
        <v>172666153.91130999</v>
      </c>
      <c r="H29" s="692"/>
      <c r="I29" s="692"/>
      <c r="J29" s="692"/>
      <c r="K29" s="692"/>
      <c r="L29" s="692"/>
      <c r="M29" s="692"/>
      <c r="N29" s="692"/>
      <c r="O29" s="692"/>
      <c r="P29" s="692"/>
      <c r="Q29" s="692"/>
      <c r="R29" s="692"/>
    </row>
    <row r="30" spans="1:18">
      <c r="A30" s="233">
        <v>22</v>
      </c>
      <c r="B30" s="249" t="s">
        <v>365</v>
      </c>
      <c r="C30" s="235">
        <v>0</v>
      </c>
      <c r="D30" s="238">
        <v>9622933.0388999991</v>
      </c>
      <c r="E30" s="235">
        <v>17674220.870700002</v>
      </c>
      <c r="F30" s="235">
        <v>60892239.409100004</v>
      </c>
      <c r="G30" s="236">
        <v>55739987.894210003</v>
      </c>
      <c r="H30" s="692"/>
      <c r="I30" s="692"/>
      <c r="J30" s="692"/>
      <c r="K30" s="692"/>
      <c r="L30" s="692"/>
      <c r="M30" s="692"/>
      <c r="N30" s="692"/>
      <c r="O30" s="692"/>
      <c r="P30" s="692"/>
      <c r="Q30" s="692"/>
      <c r="R30" s="692"/>
    </row>
    <row r="31" spans="1:18">
      <c r="A31" s="233">
        <v>23</v>
      </c>
      <c r="B31" s="237" t="s">
        <v>367</v>
      </c>
      <c r="C31" s="235">
        <v>0</v>
      </c>
      <c r="D31" s="238">
        <v>3355032.6134999981</v>
      </c>
      <c r="E31" s="235">
        <v>843320.27549999999</v>
      </c>
      <c r="F31" s="235">
        <v>3767022.6135</v>
      </c>
      <c r="G31" s="236">
        <v>4373891.1815249994</v>
      </c>
      <c r="H31" s="692"/>
      <c r="I31" s="692"/>
      <c r="J31" s="692"/>
      <c r="K31" s="692"/>
      <c r="L31" s="692"/>
      <c r="M31" s="692"/>
      <c r="N31" s="692"/>
      <c r="O31" s="692"/>
      <c r="P31" s="692"/>
      <c r="Q31" s="692"/>
      <c r="R31" s="692"/>
    </row>
    <row r="32" spans="1:18">
      <c r="A32" s="233">
        <v>24</v>
      </c>
      <c r="B32" s="234" t="s">
        <v>368</v>
      </c>
      <c r="C32" s="235">
        <v>0</v>
      </c>
      <c r="D32" s="238">
        <v>0</v>
      </c>
      <c r="E32" s="235">
        <v>0</v>
      </c>
      <c r="F32" s="235">
        <v>0</v>
      </c>
      <c r="G32" s="236">
        <v>0</v>
      </c>
      <c r="H32" s="692"/>
      <c r="I32" s="692"/>
      <c r="J32" s="692"/>
      <c r="K32" s="692"/>
      <c r="L32" s="692"/>
      <c r="M32" s="692"/>
      <c r="N32" s="692"/>
      <c r="O32" s="692"/>
      <c r="P32" s="692"/>
      <c r="Q32" s="692"/>
      <c r="R32" s="692"/>
    </row>
    <row r="33" spans="1:18">
      <c r="A33" s="233">
        <v>25</v>
      </c>
      <c r="B33" s="234" t="s">
        <v>369</v>
      </c>
      <c r="C33" s="235">
        <v>4752834.9831235185</v>
      </c>
      <c r="D33" s="235">
        <v>22204710.879268587</v>
      </c>
      <c r="E33" s="235">
        <v>11190504.774369374</v>
      </c>
      <c r="F33" s="235">
        <v>89273609.461599991</v>
      </c>
      <c r="G33" s="236">
        <v>108124936.50428249</v>
      </c>
      <c r="H33" s="692"/>
      <c r="I33" s="692"/>
      <c r="J33" s="692"/>
      <c r="K33" s="692"/>
      <c r="L33" s="692"/>
      <c r="M33" s="692"/>
      <c r="N33" s="692"/>
      <c r="O33" s="692"/>
      <c r="P33" s="692"/>
      <c r="Q33" s="692"/>
      <c r="R33" s="692"/>
    </row>
    <row r="34" spans="1:18">
      <c r="A34" s="233">
        <v>26</v>
      </c>
      <c r="B34" s="237" t="s">
        <v>370</v>
      </c>
      <c r="C34" s="599"/>
      <c r="D34" s="238">
        <v>4809797.1320000002</v>
      </c>
      <c r="E34" s="235">
        <v>0</v>
      </c>
      <c r="F34" s="235">
        <v>0</v>
      </c>
      <c r="G34" s="236">
        <v>4809797.1320000002</v>
      </c>
      <c r="H34" s="692"/>
      <c r="I34" s="692"/>
      <c r="J34" s="692"/>
      <c r="K34" s="692"/>
      <c r="L34" s="692"/>
      <c r="M34" s="692"/>
      <c r="N34" s="692"/>
      <c r="O34" s="692"/>
      <c r="P34" s="692"/>
      <c r="Q34" s="692"/>
      <c r="R34" s="692"/>
    </row>
    <row r="35" spans="1:18">
      <c r="A35" s="233">
        <v>27</v>
      </c>
      <c r="B35" s="237" t="s">
        <v>371</v>
      </c>
      <c r="C35" s="235">
        <v>4752834.9831235185</v>
      </c>
      <c r="D35" s="238">
        <v>17394913.747268587</v>
      </c>
      <c r="E35" s="235">
        <v>11190504.774369374</v>
      </c>
      <c r="F35" s="235">
        <v>89273609.461599991</v>
      </c>
      <c r="G35" s="236">
        <v>103315139.37228249</v>
      </c>
      <c r="H35" s="692"/>
      <c r="I35" s="692"/>
      <c r="J35" s="692"/>
      <c r="K35" s="692"/>
      <c r="L35" s="692"/>
      <c r="M35" s="692"/>
      <c r="N35" s="692"/>
      <c r="O35" s="692"/>
      <c r="P35" s="692"/>
      <c r="Q35" s="692"/>
      <c r="R35" s="692"/>
    </row>
    <row r="36" spans="1:18">
      <c r="A36" s="233">
        <v>28</v>
      </c>
      <c r="B36" s="234" t="s">
        <v>372</v>
      </c>
      <c r="C36" s="235">
        <v>0</v>
      </c>
      <c r="D36" s="238">
        <v>108712551.03129996</v>
      </c>
      <c r="E36" s="235">
        <v>20572070.403599992</v>
      </c>
      <c r="F36" s="235">
        <v>40505911.8891</v>
      </c>
      <c r="G36" s="236">
        <v>13153360.630899999</v>
      </c>
      <c r="H36" s="692"/>
      <c r="I36" s="692"/>
      <c r="J36" s="692"/>
      <c r="K36" s="692"/>
      <c r="L36" s="692"/>
      <c r="M36" s="692"/>
      <c r="N36" s="692"/>
      <c r="O36" s="692"/>
      <c r="P36" s="692"/>
      <c r="Q36" s="692"/>
      <c r="R36" s="692"/>
    </row>
    <row r="37" spans="1:18">
      <c r="A37" s="239">
        <v>29</v>
      </c>
      <c r="B37" s="240" t="s">
        <v>373</v>
      </c>
      <c r="C37" s="599"/>
      <c r="D37" s="599"/>
      <c r="E37" s="599"/>
      <c r="F37" s="599"/>
      <c r="G37" s="241">
        <v>1068910411.5092674</v>
      </c>
      <c r="H37" s="692"/>
      <c r="I37" s="692"/>
      <c r="J37" s="692"/>
      <c r="K37" s="692"/>
      <c r="L37" s="692"/>
      <c r="M37" s="692"/>
      <c r="N37" s="692"/>
      <c r="O37" s="692"/>
      <c r="P37" s="692"/>
      <c r="Q37" s="692"/>
      <c r="R37" s="692"/>
    </row>
    <row r="38" spans="1:18">
      <c r="A38" s="229"/>
      <c r="B38" s="250"/>
      <c r="C38" s="251"/>
      <c r="D38" s="251"/>
      <c r="E38" s="251"/>
      <c r="F38" s="251"/>
      <c r="G38" s="252"/>
      <c r="H38" s="692"/>
      <c r="I38" s="692"/>
      <c r="J38" s="692"/>
      <c r="K38" s="692"/>
      <c r="L38" s="692"/>
      <c r="M38" s="692"/>
      <c r="N38" s="692"/>
      <c r="O38" s="692"/>
      <c r="P38" s="692"/>
      <c r="Q38" s="692"/>
      <c r="R38" s="692"/>
    </row>
    <row r="39" spans="1:18" ht="15.75" thickBot="1">
      <c r="A39" s="253">
        <v>30</v>
      </c>
      <c r="B39" s="254" t="s">
        <v>374</v>
      </c>
      <c r="C39" s="167"/>
      <c r="D39" s="168"/>
      <c r="E39" s="168"/>
      <c r="F39" s="169"/>
      <c r="G39" s="255">
        <v>1.5752082836225345</v>
      </c>
      <c r="H39" s="692"/>
      <c r="I39" s="692"/>
      <c r="J39" s="692"/>
      <c r="K39" s="692"/>
      <c r="L39" s="692"/>
      <c r="M39" s="692"/>
      <c r="N39" s="692"/>
      <c r="O39" s="692"/>
      <c r="P39" s="692"/>
      <c r="Q39" s="692"/>
      <c r="R39" s="692"/>
    </row>
    <row r="42" spans="1:18" ht="39">
      <c r="B42" s="123" t="s">
        <v>375</v>
      </c>
    </row>
  </sheetData>
  <mergeCells count="2">
    <mergeCell ref="C5:F5"/>
    <mergeCell ref="G5:G6"/>
  </mergeCells>
  <pageMargins left="0.7" right="0.7" top="0.75" bottom="0.75" header="0.3" footer="0.3"/>
  <headerFooter>
    <oddHeader>&amp;C&amp;"Calibri"&amp;10&amp;K0078D7 Classification: Restricted to Partners&amp;1#_x000D_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I37"/>
  <sheetViews>
    <sheetView showGridLines="0" zoomScale="80" zoomScaleNormal="80" workbookViewId="0">
      <selection activeCell="I41" sqref="I41"/>
    </sheetView>
  </sheetViews>
  <sheetFormatPr defaultColWidth="9.140625" defaultRowHeight="12.75"/>
  <cols>
    <col min="1" max="1" width="11.85546875" style="261" bestFit="1" customWidth="1"/>
    <col min="2" max="2" width="105.140625" style="261" bestFit="1" customWidth="1"/>
    <col min="3" max="4" width="15.85546875" style="261" bestFit="1" customWidth="1"/>
    <col min="5" max="5" width="17.7109375" style="261" bestFit="1" customWidth="1"/>
    <col min="6" max="6" width="15.85546875" style="261" bestFit="1" customWidth="1"/>
    <col min="7" max="7" width="19.85546875" style="261" bestFit="1" customWidth="1"/>
    <col min="8" max="8" width="17.42578125" style="261" bestFit="1" customWidth="1"/>
    <col min="9" max="16384" width="9.140625" style="261"/>
  </cols>
  <sheetData>
    <row r="1" spans="1:8" ht="13.5">
      <c r="A1" s="259" t="s">
        <v>30</v>
      </c>
      <c r="B1" s="332" t="str">
        <f>'Info '!C2</f>
        <v>JSC ProCredit Bank</v>
      </c>
    </row>
    <row r="2" spans="1:8">
      <c r="A2" s="259" t="s">
        <v>31</v>
      </c>
      <c r="B2" s="331">
        <f>'1. key ratios'!B2</f>
        <v>46022</v>
      </c>
    </row>
    <row r="3" spans="1:8">
      <c r="A3" s="260" t="s">
        <v>380</v>
      </c>
    </row>
    <row r="5" spans="1:8" ht="12" customHeight="1">
      <c r="A5" s="789" t="s">
        <v>381</v>
      </c>
      <c r="B5" s="790"/>
      <c r="C5" s="795" t="s">
        <v>382</v>
      </c>
      <c r="D5" s="796"/>
      <c r="E5" s="796"/>
      <c r="F5" s="796"/>
      <c r="G5" s="796"/>
      <c r="H5" s="797"/>
    </row>
    <row r="6" spans="1:8">
      <c r="A6" s="791"/>
      <c r="B6" s="792"/>
      <c r="C6" s="798"/>
      <c r="D6" s="799"/>
      <c r="E6" s="799"/>
      <c r="F6" s="799"/>
      <c r="G6" s="799"/>
      <c r="H6" s="800"/>
    </row>
    <row r="7" spans="1:8">
      <c r="A7" s="793"/>
      <c r="B7" s="794"/>
      <c r="C7" s="330" t="s">
        <v>383</v>
      </c>
      <c r="D7" s="330" t="s">
        <v>384</v>
      </c>
      <c r="E7" s="330" t="s">
        <v>385</v>
      </c>
      <c r="F7" s="330" t="s">
        <v>386</v>
      </c>
      <c r="G7" s="330" t="s">
        <v>387</v>
      </c>
      <c r="H7" s="330" t="s">
        <v>64</v>
      </c>
    </row>
    <row r="8" spans="1:8">
      <c r="A8" s="326">
        <v>1</v>
      </c>
      <c r="B8" s="325" t="s">
        <v>51</v>
      </c>
      <c r="C8" s="600">
        <v>306705878.3915</v>
      </c>
      <c r="D8" s="600">
        <v>197161628.07010001</v>
      </c>
      <c r="E8" s="600">
        <v>22354481.73</v>
      </c>
      <c r="F8" s="600">
        <v>0</v>
      </c>
      <c r="G8" s="600">
        <v>0</v>
      </c>
      <c r="H8" s="600">
        <v>526221988.19160002</v>
      </c>
    </row>
    <row r="9" spans="1:8">
      <c r="A9" s="326">
        <v>2</v>
      </c>
      <c r="B9" s="325" t="s">
        <v>52</v>
      </c>
      <c r="C9" s="600"/>
      <c r="D9" s="600">
        <v>0</v>
      </c>
      <c r="E9" s="600">
        <v>0</v>
      </c>
      <c r="F9" s="600">
        <v>0</v>
      </c>
      <c r="G9" s="600">
        <v>0</v>
      </c>
      <c r="H9" s="600">
        <v>0</v>
      </c>
    </row>
    <row r="10" spans="1:8">
      <c r="A10" s="326">
        <v>3</v>
      </c>
      <c r="B10" s="325" t="s">
        <v>152</v>
      </c>
      <c r="C10" s="600"/>
      <c r="D10" s="600">
        <v>0</v>
      </c>
      <c r="E10" s="600">
        <v>0</v>
      </c>
      <c r="F10" s="600">
        <v>0</v>
      </c>
      <c r="G10" s="600">
        <v>0</v>
      </c>
      <c r="H10" s="600">
        <v>0</v>
      </c>
    </row>
    <row r="11" spans="1:8">
      <c r="A11" s="326">
        <v>4</v>
      </c>
      <c r="B11" s="325" t="s">
        <v>53</v>
      </c>
      <c r="C11" s="600"/>
      <c r="D11" s="600">
        <v>0</v>
      </c>
      <c r="E11" s="600">
        <v>0</v>
      </c>
      <c r="F11" s="600">
        <v>0</v>
      </c>
      <c r="G11" s="600">
        <v>0</v>
      </c>
      <c r="H11" s="600">
        <v>0</v>
      </c>
    </row>
    <row r="12" spans="1:8">
      <c r="A12" s="326">
        <v>5</v>
      </c>
      <c r="B12" s="325" t="s">
        <v>54</v>
      </c>
      <c r="C12" s="600"/>
      <c r="D12" s="600">
        <v>0</v>
      </c>
      <c r="E12" s="600">
        <v>0</v>
      </c>
      <c r="F12" s="600">
        <v>0</v>
      </c>
      <c r="G12" s="600">
        <v>0</v>
      </c>
      <c r="H12" s="600">
        <v>0</v>
      </c>
    </row>
    <row r="13" spans="1:8">
      <c r="A13" s="326">
        <v>6</v>
      </c>
      <c r="B13" s="325" t="s">
        <v>55</v>
      </c>
      <c r="C13" s="600">
        <v>79431736.820546806</v>
      </c>
      <c r="D13" s="600">
        <v>147565848.8351</v>
      </c>
      <c r="E13" s="600">
        <v>0</v>
      </c>
      <c r="F13" s="600">
        <v>0</v>
      </c>
      <c r="G13" s="600">
        <v>0</v>
      </c>
      <c r="H13" s="600">
        <v>226997585.6556468</v>
      </c>
    </row>
    <row r="14" spans="1:8">
      <c r="A14" s="326">
        <v>7</v>
      </c>
      <c r="B14" s="325" t="s">
        <v>56</v>
      </c>
      <c r="C14" s="600"/>
      <c r="D14" s="600">
        <v>222462106.25361067</v>
      </c>
      <c r="E14" s="600">
        <v>263103289.04914644</v>
      </c>
      <c r="F14" s="600">
        <v>364798305.58396631</v>
      </c>
      <c r="G14" s="600">
        <v>1564141.0718</v>
      </c>
      <c r="H14" s="600">
        <v>851927841.95852351</v>
      </c>
    </row>
    <row r="15" spans="1:8">
      <c r="A15" s="326">
        <v>8</v>
      </c>
      <c r="B15" s="327" t="s">
        <v>57</v>
      </c>
      <c r="C15" s="600"/>
      <c r="D15" s="600">
        <v>77166568.178381562</v>
      </c>
      <c r="E15" s="600">
        <v>164676806.11539072</v>
      </c>
      <c r="F15" s="600">
        <v>187353482.47630614</v>
      </c>
      <c r="G15" s="600">
        <v>172707.71719420498</v>
      </c>
      <c r="H15" s="600">
        <v>429369564.48727262</v>
      </c>
    </row>
    <row r="16" spans="1:8">
      <c r="A16" s="326">
        <v>9</v>
      </c>
      <c r="B16" s="325" t="s">
        <v>58</v>
      </c>
      <c r="C16" s="600"/>
      <c r="D16" s="600">
        <v>21875540.897607774</v>
      </c>
      <c r="E16" s="600">
        <v>30354350.203362785</v>
      </c>
      <c r="F16" s="600">
        <v>45538919.104427584</v>
      </c>
      <c r="G16" s="600">
        <v>59843.326905795017</v>
      </c>
      <c r="H16" s="600">
        <v>97828653.532303944</v>
      </c>
    </row>
    <row r="17" spans="1:9">
      <c r="A17" s="326">
        <v>10</v>
      </c>
      <c r="B17" s="329" t="s">
        <v>395</v>
      </c>
      <c r="C17" s="600"/>
      <c r="D17" s="600">
        <v>319330.26909999998</v>
      </c>
      <c r="E17" s="600">
        <v>2782530.9909000001</v>
      </c>
      <c r="F17" s="600">
        <v>609273.50190000003</v>
      </c>
      <c r="G17" s="600">
        <v>1573180.0618</v>
      </c>
      <c r="H17" s="600">
        <v>5284314.8237000005</v>
      </c>
    </row>
    <row r="18" spans="1:9">
      <c r="A18" s="326">
        <v>11</v>
      </c>
      <c r="B18" s="325" t="s">
        <v>60</v>
      </c>
      <c r="C18" s="600"/>
      <c r="D18" s="600">
        <v>0</v>
      </c>
      <c r="E18" s="600">
        <v>0</v>
      </c>
      <c r="F18" s="600">
        <v>0</v>
      </c>
      <c r="G18" s="600">
        <v>3989419.59</v>
      </c>
      <c r="H18" s="600">
        <v>3989419.59</v>
      </c>
    </row>
    <row r="19" spans="1:9">
      <c r="A19" s="326">
        <v>12</v>
      </c>
      <c r="B19" s="325" t="s">
        <v>61</v>
      </c>
      <c r="C19" s="600"/>
      <c r="D19" s="600">
        <v>0</v>
      </c>
      <c r="E19" s="600">
        <v>0</v>
      </c>
      <c r="F19" s="600">
        <v>0</v>
      </c>
      <c r="G19" s="600">
        <v>0</v>
      </c>
      <c r="H19" s="600">
        <v>0</v>
      </c>
    </row>
    <row r="20" spans="1:9">
      <c r="A20" s="328">
        <v>13</v>
      </c>
      <c r="B20" s="327" t="s">
        <v>144</v>
      </c>
      <c r="C20" s="600"/>
      <c r="D20" s="600">
        <v>0</v>
      </c>
      <c r="E20" s="600">
        <v>0</v>
      </c>
      <c r="F20" s="600">
        <v>0</v>
      </c>
      <c r="G20" s="600">
        <v>0</v>
      </c>
      <c r="H20" s="600">
        <v>0</v>
      </c>
    </row>
    <row r="21" spans="1:9">
      <c r="A21" s="326">
        <v>14</v>
      </c>
      <c r="B21" s="325" t="s">
        <v>63</v>
      </c>
      <c r="C21" s="600">
        <v>58152893.618999995</v>
      </c>
      <c r="D21" s="600">
        <v>334616.37548936927</v>
      </c>
      <c r="E21" s="600">
        <v>0</v>
      </c>
      <c r="F21" s="600">
        <v>0</v>
      </c>
      <c r="G21" s="600">
        <v>56031448.556327827</v>
      </c>
      <c r="H21" s="600">
        <v>114518958.55081719</v>
      </c>
    </row>
    <row r="22" spans="1:9">
      <c r="A22" s="324">
        <v>15</v>
      </c>
      <c r="B22" s="323" t="s">
        <v>64</v>
      </c>
      <c r="C22" s="600">
        <v>444290508.83104682</v>
      </c>
      <c r="D22" s="600">
        <v>666566308.61028934</v>
      </c>
      <c r="E22" s="600">
        <v>480488927.09789991</v>
      </c>
      <c r="F22" s="600">
        <v>597690707.16470003</v>
      </c>
      <c r="G22" s="600">
        <v>61817560.262227826</v>
      </c>
      <c r="H22" s="600">
        <v>2250854011.9661646</v>
      </c>
    </row>
    <row r="24" spans="1:9">
      <c r="C24" s="706"/>
      <c r="D24" s="706"/>
      <c r="E24" s="706"/>
      <c r="F24" s="706"/>
      <c r="G24" s="706"/>
      <c r="H24" s="706"/>
      <c r="I24" s="706"/>
    </row>
    <row r="25" spans="1:9">
      <c r="C25" s="706"/>
      <c r="D25" s="706"/>
      <c r="E25" s="706"/>
      <c r="F25" s="706"/>
      <c r="G25" s="706"/>
      <c r="H25" s="706"/>
      <c r="I25" s="706"/>
    </row>
    <row r="26" spans="1:9" ht="25.5">
      <c r="B26" s="264" t="s">
        <v>482</v>
      </c>
      <c r="C26" s="706"/>
      <c r="D26" s="706"/>
      <c r="E26" s="706"/>
      <c r="F26" s="706"/>
      <c r="G26" s="706"/>
      <c r="H26" s="706"/>
      <c r="I26" s="706"/>
    </row>
    <row r="27" spans="1:9">
      <c r="C27" s="706"/>
      <c r="D27" s="706"/>
      <c r="E27" s="706"/>
      <c r="F27" s="706"/>
      <c r="G27" s="706"/>
      <c r="H27" s="706"/>
      <c r="I27" s="706"/>
    </row>
    <row r="28" spans="1:9">
      <c r="C28" s="706"/>
      <c r="D28" s="706"/>
      <c r="E28" s="706"/>
      <c r="F28" s="706"/>
      <c r="G28" s="706"/>
      <c r="H28" s="706"/>
      <c r="I28" s="706"/>
    </row>
    <row r="29" spans="1:9">
      <c r="C29" s="706"/>
      <c r="D29" s="706"/>
      <c r="E29" s="706"/>
      <c r="F29" s="706"/>
      <c r="G29" s="706"/>
      <c r="H29" s="706"/>
      <c r="I29" s="706"/>
    </row>
    <row r="30" spans="1:9">
      <c r="C30" s="706"/>
      <c r="D30" s="706"/>
      <c r="E30" s="706"/>
      <c r="F30" s="706"/>
      <c r="G30" s="706"/>
      <c r="H30" s="706"/>
      <c r="I30" s="706"/>
    </row>
    <row r="31" spans="1:9">
      <c r="C31" s="706"/>
      <c r="D31" s="706"/>
      <c r="E31" s="706"/>
      <c r="F31" s="706"/>
      <c r="G31" s="706"/>
      <c r="H31" s="706"/>
      <c r="I31" s="706"/>
    </row>
    <row r="32" spans="1:9">
      <c r="C32" s="706"/>
      <c r="D32" s="706"/>
      <c r="E32" s="706"/>
      <c r="F32" s="706"/>
      <c r="G32" s="706"/>
      <c r="H32" s="706"/>
      <c r="I32" s="706"/>
    </row>
    <row r="33" spans="3:9">
      <c r="C33" s="706"/>
      <c r="D33" s="706"/>
      <c r="E33" s="706"/>
      <c r="F33" s="706"/>
      <c r="G33" s="706"/>
      <c r="H33" s="706"/>
      <c r="I33" s="706"/>
    </row>
    <row r="34" spans="3:9">
      <c r="C34" s="706"/>
      <c r="D34" s="706"/>
      <c r="E34" s="706"/>
      <c r="F34" s="706"/>
      <c r="G34" s="706"/>
      <c r="H34" s="706"/>
      <c r="I34" s="706"/>
    </row>
    <row r="35" spans="3:9">
      <c r="C35" s="706"/>
      <c r="D35" s="706"/>
      <c r="E35" s="706"/>
      <c r="F35" s="706"/>
      <c r="G35" s="706"/>
      <c r="H35" s="706"/>
      <c r="I35" s="706"/>
    </row>
    <row r="36" spans="3:9">
      <c r="C36" s="706"/>
      <c r="D36" s="706"/>
      <c r="E36" s="706"/>
      <c r="F36" s="706"/>
      <c r="G36" s="706"/>
      <c r="H36" s="706"/>
      <c r="I36" s="706"/>
    </row>
    <row r="37" spans="3:9">
      <c r="C37" s="706"/>
      <c r="D37" s="706"/>
      <c r="E37" s="706"/>
      <c r="F37" s="706"/>
      <c r="G37" s="706"/>
      <c r="H37" s="706"/>
      <c r="I37" s="706"/>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Q26"/>
  <sheetViews>
    <sheetView showGridLines="0" zoomScale="80" zoomScaleNormal="80" workbookViewId="0">
      <selection activeCell="K27" sqref="K27"/>
    </sheetView>
  </sheetViews>
  <sheetFormatPr defaultColWidth="9.140625" defaultRowHeight="12.75"/>
  <cols>
    <col min="1" max="1" width="11.85546875" style="333" bestFit="1" customWidth="1"/>
    <col min="2" max="2" width="86.85546875" style="261" customWidth="1"/>
    <col min="3" max="4" width="31.5703125" style="261" customWidth="1"/>
    <col min="5" max="5" width="15.140625" style="261" bestFit="1" customWidth="1"/>
    <col min="6" max="6" width="11.85546875" style="261" bestFit="1" customWidth="1"/>
    <col min="7" max="7" width="21.5703125" style="261" bestFit="1" customWidth="1"/>
    <col min="8" max="8" width="14.42578125" style="261" bestFit="1" customWidth="1"/>
    <col min="9" max="16384" width="9.140625" style="261"/>
  </cols>
  <sheetData>
    <row r="1" spans="1:17" ht="13.5">
      <c r="A1" s="259" t="s">
        <v>30</v>
      </c>
      <c r="B1" s="332" t="str">
        <f>'Info '!C2</f>
        <v>JSC ProCredit Bank</v>
      </c>
      <c r="C1" s="345"/>
      <c r="D1" s="345"/>
      <c r="E1" s="345"/>
      <c r="F1" s="345"/>
      <c r="G1" s="345"/>
      <c r="H1" s="345"/>
    </row>
    <row r="2" spans="1:17">
      <c r="A2" s="259" t="s">
        <v>31</v>
      </c>
      <c r="B2" s="331">
        <f>'1. key ratios'!B2</f>
        <v>46022</v>
      </c>
      <c r="C2" s="345"/>
      <c r="D2" s="345"/>
      <c r="E2" s="345"/>
      <c r="F2" s="345"/>
      <c r="G2" s="345"/>
      <c r="H2" s="345"/>
    </row>
    <row r="3" spans="1:17">
      <c r="A3" s="260" t="s">
        <v>388</v>
      </c>
      <c r="B3" s="345"/>
      <c r="C3" s="345"/>
      <c r="D3" s="345"/>
      <c r="E3" s="345"/>
      <c r="F3" s="345"/>
      <c r="G3" s="345"/>
      <c r="H3" s="345"/>
    </row>
    <row r="4" spans="1:17">
      <c r="A4" s="346"/>
      <c r="B4" s="345"/>
      <c r="C4" s="344" t="s">
        <v>0</v>
      </c>
      <c r="D4" s="344" t="s">
        <v>1</v>
      </c>
      <c r="E4" s="344" t="s">
        <v>2</v>
      </c>
      <c r="F4" s="344" t="s">
        <v>3</v>
      </c>
      <c r="G4" s="344" t="s">
        <v>4</v>
      </c>
      <c r="H4" s="344" t="s">
        <v>5</v>
      </c>
    </row>
    <row r="5" spans="1:17" ht="33.950000000000003" customHeight="1">
      <c r="A5" s="789" t="s">
        <v>389</v>
      </c>
      <c r="B5" s="790"/>
      <c r="C5" s="803" t="s">
        <v>390</v>
      </c>
      <c r="D5" s="803"/>
      <c r="E5" s="803" t="s">
        <v>627</v>
      </c>
      <c r="F5" s="801" t="s">
        <v>391</v>
      </c>
      <c r="G5" s="801" t="s">
        <v>392</v>
      </c>
      <c r="H5" s="342" t="s">
        <v>626</v>
      </c>
    </row>
    <row r="6" spans="1:17" ht="25.5">
      <c r="A6" s="793"/>
      <c r="B6" s="794"/>
      <c r="C6" s="343" t="s">
        <v>393</v>
      </c>
      <c r="D6" s="343" t="s">
        <v>394</v>
      </c>
      <c r="E6" s="803"/>
      <c r="F6" s="802"/>
      <c r="G6" s="802"/>
      <c r="H6" s="342" t="s">
        <v>625</v>
      </c>
    </row>
    <row r="7" spans="1:17">
      <c r="A7" s="340">
        <v>1</v>
      </c>
      <c r="B7" s="325" t="s">
        <v>51</v>
      </c>
      <c r="C7" s="602"/>
      <c r="D7" s="602">
        <v>526306094.99989998</v>
      </c>
      <c r="E7" s="602">
        <v>84106.809099999999</v>
      </c>
      <c r="F7" s="602"/>
      <c r="G7" s="602"/>
      <c r="H7" s="603">
        <v>526221988.19080001</v>
      </c>
      <c r="I7" s="706"/>
      <c r="J7" s="706"/>
      <c r="K7" s="706"/>
      <c r="L7" s="706"/>
      <c r="M7" s="706"/>
      <c r="N7" s="706"/>
      <c r="O7" s="706"/>
      <c r="P7" s="706"/>
      <c r="Q7" s="706"/>
    </row>
    <row r="8" spans="1:17">
      <c r="A8" s="340">
        <v>2</v>
      </c>
      <c r="B8" s="325" t="s">
        <v>52</v>
      </c>
      <c r="C8" s="602"/>
      <c r="D8" s="602"/>
      <c r="E8" s="602"/>
      <c r="F8" s="602"/>
      <c r="G8" s="602"/>
      <c r="H8" s="603">
        <v>0</v>
      </c>
      <c r="I8" s="706"/>
      <c r="J8" s="706"/>
      <c r="K8" s="706"/>
      <c r="L8" s="706"/>
      <c r="M8" s="706"/>
      <c r="N8" s="706"/>
      <c r="O8" s="706"/>
      <c r="P8" s="706"/>
      <c r="Q8" s="706"/>
    </row>
    <row r="9" spans="1:17">
      <c r="A9" s="340">
        <v>3</v>
      </c>
      <c r="B9" s="325" t="s">
        <v>152</v>
      </c>
      <c r="C9" s="602"/>
      <c r="D9" s="602"/>
      <c r="E9" s="602"/>
      <c r="F9" s="602"/>
      <c r="G9" s="602"/>
      <c r="H9" s="603">
        <v>0</v>
      </c>
      <c r="I9" s="706"/>
      <c r="J9" s="706"/>
      <c r="K9" s="706"/>
      <c r="L9" s="706"/>
      <c r="M9" s="706"/>
      <c r="N9" s="706"/>
      <c r="O9" s="706"/>
      <c r="P9" s="706"/>
      <c r="Q9" s="706"/>
    </row>
    <row r="10" spans="1:17">
      <c r="A10" s="340">
        <v>4</v>
      </c>
      <c r="B10" s="325" t="s">
        <v>53</v>
      </c>
      <c r="C10" s="602"/>
      <c r="D10" s="602"/>
      <c r="E10" s="602"/>
      <c r="F10" s="602"/>
      <c r="G10" s="602"/>
      <c r="H10" s="603">
        <v>0</v>
      </c>
      <c r="I10" s="706"/>
      <c r="J10" s="706"/>
      <c r="K10" s="706"/>
      <c r="L10" s="706"/>
      <c r="M10" s="706"/>
      <c r="N10" s="706"/>
      <c r="O10" s="706"/>
      <c r="P10" s="706"/>
      <c r="Q10" s="706"/>
    </row>
    <row r="11" spans="1:17">
      <c r="A11" s="340">
        <v>5</v>
      </c>
      <c r="B11" s="325" t="s">
        <v>54</v>
      </c>
      <c r="C11" s="602"/>
      <c r="D11" s="602"/>
      <c r="E11" s="602"/>
      <c r="F11" s="602"/>
      <c r="G11" s="602"/>
      <c r="H11" s="603">
        <v>0</v>
      </c>
      <c r="I11" s="706"/>
      <c r="J11" s="706"/>
      <c r="K11" s="706"/>
      <c r="L11" s="706"/>
      <c r="M11" s="706"/>
      <c r="N11" s="706"/>
      <c r="O11" s="706"/>
      <c r="P11" s="706"/>
      <c r="Q11" s="706"/>
    </row>
    <row r="12" spans="1:17">
      <c r="A12" s="340">
        <v>6</v>
      </c>
      <c r="B12" s="325" t="s">
        <v>55</v>
      </c>
      <c r="C12" s="602"/>
      <c r="D12" s="602">
        <v>227000013.24450001</v>
      </c>
      <c r="E12" s="602">
        <v>2427.4398481964963</v>
      </c>
      <c r="F12" s="602"/>
      <c r="G12" s="602"/>
      <c r="H12" s="603">
        <v>226997585.80465183</v>
      </c>
      <c r="I12" s="706"/>
      <c r="J12" s="706"/>
      <c r="K12" s="706"/>
      <c r="L12" s="706"/>
      <c r="M12" s="706"/>
      <c r="N12" s="706"/>
      <c r="O12" s="706"/>
      <c r="P12" s="706"/>
      <c r="Q12" s="706"/>
    </row>
    <row r="13" spans="1:17">
      <c r="A13" s="340">
        <v>7</v>
      </c>
      <c r="B13" s="325" t="s">
        <v>56</v>
      </c>
      <c r="C13" s="602">
        <v>27783984.6087</v>
      </c>
      <c r="D13" s="602">
        <v>847046580.00650001</v>
      </c>
      <c r="E13" s="602">
        <v>22902722.6567</v>
      </c>
      <c r="F13" s="602"/>
      <c r="G13" s="602"/>
      <c r="H13" s="603">
        <v>851927841.95850003</v>
      </c>
      <c r="I13" s="706"/>
      <c r="J13" s="706"/>
      <c r="K13" s="706"/>
      <c r="L13" s="706"/>
      <c r="M13" s="706"/>
      <c r="N13" s="706"/>
      <c r="O13" s="706"/>
      <c r="P13" s="706"/>
      <c r="Q13" s="706"/>
    </row>
    <row r="14" spans="1:17">
      <c r="A14" s="340">
        <v>8</v>
      </c>
      <c r="B14" s="327" t="s">
        <v>57</v>
      </c>
      <c r="C14" s="602">
        <v>5791258.1712999996</v>
      </c>
      <c r="D14" s="602">
        <v>430305913.18839997</v>
      </c>
      <c r="E14" s="602">
        <v>6727606.8723999998</v>
      </c>
      <c r="F14" s="602"/>
      <c r="G14" s="602">
        <v>244626.15</v>
      </c>
      <c r="H14" s="603">
        <v>429369564.48729998</v>
      </c>
      <c r="I14" s="706"/>
      <c r="J14" s="706"/>
      <c r="K14" s="706"/>
      <c r="L14" s="706"/>
      <c r="M14" s="706"/>
      <c r="N14" s="706"/>
      <c r="O14" s="706"/>
      <c r="P14" s="706"/>
      <c r="Q14" s="706"/>
    </row>
    <row r="15" spans="1:17">
      <c r="A15" s="340">
        <v>9</v>
      </c>
      <c r="B15" s="325" t="s">
        <v>58</v>
      </c>
      <c r="C15" s="602">
        <v>236795.1678</v>
      </c>
      <c r="D15" s="602">
        <v>98412672.895600006</v>
      </c>
      <c r="E15" s="602">
        <v>820814.53110000002</v>
      </c>
      <c r="F15" s="602"/>
      <c r="G15" s="602"/>
      <c r="H15" s="603">
        <v>97828653.532299995</v>
      </c>
      <c r="I15" s="706"/>
      <c r="J15" s="706"/>
      <c r="K15" s="706"/>
      <c r="L15" s="706"/>
      <c r="M15" s="706"/>
      <c r="N15" s="706"/>
      <c r="O15" s="706"/>
      <c r="P15" s="706"/>
      <c r="Q15" s="706"/>
    </row>
    <row r="16" spans="1:17">
      <c r="A16" s="340">
        <v>10</v>
      </c>
      <c r="B16" s="329" t="s">
        <v>395</v>
      </c>
      <c r="C16" s="602">
        <v>27202020.499400001</v>
      </c>
      <c r="D16" s="602"/>
      <c r="E16" s="602">
        <v>21917705.675700001</v>
      </c>
      <c r="F16" s="602"/>
      <c r="G16" s="602"/>
      <c r="H16" s="603">
        <v>5284314.8236999996</v>
      </c>
      <c r="I16" s="706"/>
      <c r="J16" s="706"/>
      <c r="K16" s="706"/>
      <c r="L16" s="706"/>
      <c r="M16" s="706"/>
      <c r="N16" s="706"/>
      <c r="O16" s="706"/>
      <c r="P16" s="706"/>
      <c r="Q16" s="706"/>
    </row>
    <row r="17" spans="1:17">
      <c r="A17" s="340">
        <v>11</v>
      </c>
      <c r="B17" s="325" t="s">
        <v>60</v>
      </c>
      <c r="C17" s="602"/>
      <c r="D17" s="602">
        <v>3989419.59</v>
      </c>
      <c r="E17" s="602">
        <v>0</v>
      </c>
      <c r="F17" s="602"/>
      <c r="G17" s="602"/>
      <c r="H17" s="603">
        <v>3989419.59</v>
      </c>
      <c r="I17" s="706"/>
      <c r="J17" s="706"/>
      <c r="K17" s="706"/>
      <c r="L17" s="706"/>
      <c r="M17" s="706"/>
      <c r="N17" s="706"/>
      <c r="O17" s="706"/>
      <c r="P17" s="706"/>
      <c r="Q17" s="706"/>
    </row>
    <row r="18" spans="1:17">
      <c r="A18" s="340">
        <v>12</v>
      </c>
      <c r="B18" s="325" t="s">
        <v>61</v>
      </c>
      <c r="C18" s="602"/>
      <c r="D18" s="602"/>
      <c r="E18" s="602"/>
      <c r="F18" s="602"/>
      <c r="G18" s="602"/>
      <c r="H18" s="603">
        <v>0</v>
      </c>
      <c r="I18" s="706"/>
      <c r="J18" s="706"/>
      <c r="K18" s="706"/>
      <c r="L18" s="706"/>
      <c r="M18" s="706"/>
      <c r="N18" s="706"/>
      <c r="O18" s="706"/>
      <c r="P18" s="706"/>
      <c r="Q18" s="706"/>
    </row>
    <row r="19" spans="1:17">
      <c r="A19" s="341">
        <v>13</v>
      </c>
      <c r="B19" s="327" t="s">
        <v>144</v>
      </c>
      <c r="C19" s="602"/>
      <c r="D19" s="602"/>
      <c r="E19" s="602"/>
      <c r="F19" s="602"/>
      <c r="G19" s="602"/>
      <c r="H19" s="603">
        <v>0</v>
      </c>
      <c r="I19" s="706"/>
      <c r="J19" s="706"/>
      <c r="K19" s="706"/>
      <c r="L19" s="706"/>
      <c r="M19" s="706"/>
      <c r="N19" s="706"/>
      <c r="O19" s="706"/>
      <c r="P19" s="706"/>
      <c r="Q19" s="706"/>
    </row>
    <row r="20" spans="1:17">
      <c r="A20" s="340">
        <v>14</v>
      </c>
      <c r="B20" s="325" t="s">
        <v>63</v>
      </c>
      <c r="C20" s="602"/>
      <c r="D20" s="602">
        <v>114544192.017369</v>
      </c>
      <c r="E20" s="602">
        <v>25233.466551803504</v>
      </c>
      <c r="F20" s="602"/>
      <c r="G20" s="602">
        <v>28260</v>
      </c>
      <c r="H20" s="603">
        <v>114518958.55081719</v>
      </c>
      <c r="I20" s="706"/>
      <c r="J20" s="706"/>
      <c r="K20" s="706"/>
      <c r="L20" s="706"/>
      <c r="M20" s="706"/>
      <c r="N20" s="706"/>
      <c r="O20" s="706"/>
      <c r="P20" s="706"/>
      <c r="Q20" s="706"/>
    </row>
    <row r="21" spans="1:17" s="337" customFormat="1">
      <c r="A21" s="339">
        <v>15</v>
      </c>
      <c r="B21" s="338" t="s">
        <v>64</v>
      </c>
      <c r="C21" s="604">
        <v>33812037.947800003</v>
      </c>
      <c r="D21" s="604">
        <v>2247604885.9422693</v>
      </c>
      <c r="E21" s="604">
        <v>30562911.775700003</v>
      </c>
      <c r="F21" s="604">
        <v>0</v>
      </c>
      <c r="G21" s="604">
        <v>272886.15000000002</v>
      </c>
      <c r="H21" s="603">
        <v>2250854012.1143689</v>
      </c>
      <c r="I21" s="706"/>
      <c r="J21" s="706"/>
      <c r="K21" s="706"/>
      <c r="L21" s="706"/>
      <c r="M21" s="706"/>
      <c r="N21" s="706"/>
      <c r="O21" s="706"/>
      <c r="P21" s="706"/>
      <c r="Q21" s="706"/>
    </row>
    <row r="22" spans="1:17">
      <c r="A22" s="336">
        <v>16</v>
      </c>
      <c r="B22" s="335" t="s">
        <v>396</v>
      </c>
      <c r="C22" s="602">
        <v>33812037.947800003</v>
      </c>
      <c r="D22" s="602">
        <v>1375765166.0905001</v>
      </c>
      <c r="E22" s="602">
        <v>30451144.060200002</v>
      </c>
      <c r="F22" s="602">
        <v>0</v>
      </c>
      <c r="G22" s="602">
        <v>244626.15</v>
      </c>
      <c r="H22" s="603">
        <v>1379126059.9781001</v>
      </c>
      <c r="I22" s="706"/>
      <c r="J22" s="706"/>
      <c r="K22" s="706"/>
      <c r="L22" s="706"/>
      <c r="M22" s="706"/>
      <c r="N22" s="706"/>
      <c r="O22" s="706"/>
      <c r="P22" s="706"/>
      <c r="Q22" s="706"/>
    </row>
    <row r="23" spans="1:17">
      <c r="A23" s="336">
        <v>17</v>
      </c>
      <c r="B23" s="335" t="s">
        <v>397</v>
      </c>
      <c r="C23" s="602"/>
      <c r="D23" s="602">
        <v>150029316.84999999</v>
      </c>
      <c r="E23" s="602">
        <v>41983.42</v>
      </c>
      <c r="F23" s="602"/>
      <c r="G23" s="602"/>
      <c r="H23" s="603">
        <v>149987333.43000001</v>
      </c>
      <c r="I23" s="706"/>
      <c r="J23" s="706"/>
      <c r="K23" s="706"/>
      <c r="L23" s="706"/>
      <c r="M23" s="706"/>
      <c r="N23" s="706"/>
      <c r="O23" s="706"/>
      <c r="P23" s="706"/>
      <c r="Q23" s="706"/>
    </row>
    <row r="26" spans="1:17" ht="42.6" customHeight="1">
      <c r="B26" s="264"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headerFooter>
    <oddHeader>&amp;C&amp;"Calibri"&amp;10&amp;K0078D7 Classification: Restricted to Partners&amp;1#_x000D_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election activeCell="I7" sqref="I7:I34"/>
    </sheetView>
  </sheetViews>
  <sheetFormatPr defaultColWidth="9.140625" defaultRowHeight="12.75"/>
  <cols>
    <col min="1" max="1" width="11" style="261" bestFit="1" customWidth="1"/>
    <col min="2" max="2" width="93.42578125" style="261" customWidth="1"/>
    <col min="3" max="4" width="35" style="261" customWidth="1"/>
    <col min="5" max="5" width="15.140625" style="261" bestFit="1" customWidth="1"/>
    <col min="6" max="6" width="11.85546875" style="261" bestFit="1" customWidth="1"/>
    <col min="7" max="7" width="22" style="261" customWidth="1"/>
    <col min="8" max="8" width="19.85546875" style="261" customWidth="1"/>
    <col min="9" max="16384" width="9.140625" style="261"/>
  </cols>
  <sheetData>
    <row r="1" spans="1:9" ht="13.5">
      <c r="A1" s="259" t="s">
        <v>30</v>
      </c>
      <c r="B1" s="332" t="str">
        <f>'Info '!C2</f>
        <v>JSC ProCredit Bank</v>
      </c>
      <c r="C1" s="345"/>
      <c r="D1" s="345"/>
      <c r="E1" s="345"/>
      <c r="F1" s="345"/>
      <c r="G1" s="345"/>
      <c r="H1" s="345"/>
    </row>
    <row r="2" spans="1:9">
      <c r="A2" s="259" t="s">
        <v>31</v>
      </c>
      <c r="B2" s="331">
        <f>'1. key ratios'!B2</f>
        <v>46022</v>
      </c>
      <c r="C2" s="345"/>
      <c r="D2" s="345"/>
      <c r="E2" s="345"/>
      <c r="F2" s="345"/>
      <c r="G2" s="345"/>
      <c r="H2" s="345"/>
    </row>
    <row r="3" spans="1:9">
      <c r="A3" s="260" t="s">
        <v>398</v>
      </c>
      <c r="B3" s="345"/>
      <c r="C3" s="345"/>
      <c r="D3" s="345"/>
      <c r="E3" s="345"/>
      <c r="F3" s="345"/>
      <c r="G3" s="345"/>
      <c r="H3" s="345"/>
    </row>
    <row r="4" spans="1:9">
      <c r="A4" s="346"/>
      <c r="B4" s="345"/>
      <c r="C4" s="344" t="s">
        <v>0</v>
      </c>
      <c r="D4" s="344" t="s">
        <v>1</v>
      </c>
      <c r="E4" s="344" t="s">
        <v>2</v>
      </c>
      <c r="F4" s="344" t="s">
        <v>3</v>
      </c>
      <c r="G4" s="344" t="s">
        <v>4</v>
      </c>
      <c r="H4" s="344" t="s">
        <v>5</v>
      </c>
    </row>
    <row r="5" spans="1:9" ht="41.45" customHeight="1">
      <c r="A5" s="789" t="s">
        <v>389</v>
      </c>
      <c r="B5" s="790"/>
      <c r="C5" s="803" t="s">
        <v>390</v>
      </c>
      <c r="D5" s="803"/>
      <c r="E5" s="803" t="s">
        <v>627</v>
      </c>
      <c r="F5" s="801" t="s">
        <v>391</v>
      </c>
      <c r="G5" s="801" t="s">
        <v>392</v>
      </c>
      <c r="H5" s="342" t="s">
        <v>626</v>
      </c>
    </row>
    <row r="6" spans="1:9" ht="25.5">
      <c r="A6" s="793"/>
      <c r="B6" s="794"/>
      <c r="C6" s="343" t="s">
        <v>393</v>
      </c>
      <c r="D6" s="343" t="s">
        <v>394</v>
      </c>
      <c r="E6" s="803"/>
      <c r="F6" s="802"/>
      <c r="G6" s="802"/>
      <c r="H6" s="342" t="s">
        <v>625</v>
      </c>
    </row>
    <row r="7" spans="1:9">
      <c r="A7" s="334">
        <v>1</v>
      </c>
      <c r="B7" s="349" t="s">
        <v>486</v>
      </c>
      <c r="C7" s="602"/>
      <c r="D7" s="602">
        <v>527201903.39770001</v>
      </c>
      <c r="E7" s="602">
        <v>110675.9709</v>
      </c>
      <c r="F7" s="602"/>
      <c r="G7" s="602"/>
      <c r="H7" s="603">
        <v>527091227.42680001</v>
      </c>
      <c r="I7" s="706"/>
    </row>
    <row r="8" spans="1:9">
      <c r="A8" s="334">
        <v>2</v>
      </c>
      <c r="B8" s="349" t="s">
        <v>399</v>
      </c>
      <c r="C8" s="602"/>
      <c r="D8" s="602">
        <v>237617346.87810001</v>
      </c>
      <c r="E8" s="602">
        <v>158759.2255</v>
      </c>
      <c r="F8" s="602"/>
      <c r="G8" s="602"/>
      <c r="H8" s="603">
        <v>237458587.65260002</v>
      </c>
      <c r="I8" s="706"/>
    </row>
    <row r="9" spans="1:9">
      <c r="A9" s="334">
        <v>3</v>
      </c>
      <c r="B9" s="349" t="s">
        <v>400</v>
      </c>
      <c r="C9" s="602"/>
      <c r="D9" s="602"/>
      <c r="E9" s="602"/>
      <c r="F9" s="602"/>
      <c r="G9" s="602"/>
      <c r="H9" s="603">
        <v>0</v>
      </c>
      <c r="I9" s="706"/>
    </row>
    <row r="10" spans="1:9">
      <c r="A10" s="334">
        <v>4</v>
      </c>
      <c r="B10" s="349" t="s">
        <v>487</v>
      </c>
      <c r="C10" s="602"/>
      <c r="D10" s="602">
        <v>55396192.087099999</v>
      </c>
      <c r="E10" s="602">
        <v>338533.20569999999</v>
      </c>
      <c r="F10" s="602"/>
      <c r="G10" s="602"/>
      <c r="H10" s="603">
        <v>55057658.881399997</v>
      </c>
      <c r="I10" s="706"/>
    </row>
    <row r="11" spans="1:9">
      <c r="A11" s="334">
        <v>5</v>
      </c>
      <c r="B11" s="349" t="s">
        <v>401</v>
      </c>
      <c r="C11" s="602"/>
      <c r="D11" s="602">
        <v>157358232.85949999</v>
      </c>
      <c r="E11" s="602">
        <v>678912.55070000002</v>
      </c>
      <c r="F11" s="602"/>
      <c r="G11" s="602"/>
      <c r="H11" s="603">
        <v>156679320.30879998</v>
      </c>
      <c r="I11" s="706"/>
    </row>
    <row r="12" spans="1:9">
      <c r="A12" s="334">
        <v>6</v>
      </c>
      <c r="B12" s="349" t="s">
        <v>402</v>
      </c>
      <c r="C12" s="602">
        <v>4914045.9095000001</v>
      </c>
      <c r="D12" s="602">
        <v>32465990.657499999</v>
      </c>
      <c r="E12" s="602">
        <v>4600241.6801000005</v>
      </c>
      <c r="F12" s="602"/>
      <c r="G12" s="602"/>
      <c r="H12" s="603">
        <v>32779794.8869</v>
      </c>
      <c r="I12" s="706"/>
    </row>
    <row r="13" spans="1:9">
      <c r="A13" s="334">
        <v>7</v>
      </c>
      <c r="B13" s="349" t="s">
        <v>403</v>
      </c>
      <c r="C13" s="602">
        <v>469619.68</v>
      </c>
      <c r="D13" s="602">
        <v>138242584.50740001</v>
      </c>
      <c r="E13" s="602">
        <v>762154.9952</v>
      </c>
      <c r="F13" s="602"/>
      <c r="G13" s="602"/>
      <c r="H13" s="603">
        <v>137950049.19220001</v>
      </c>
      <c r="I13" s="706"/>
    </row>
    <row r="14" spans="1:9">
      <c r="A14" s="334">
        <v>8</v>
      </c>
      <c r="B14" s="349" t="s">
        <v>404</v>
      </c>
      <c r="C14" s="602">
        <v>231236.51379999999</v>
      </c>
      <c r="D14" s="602">
        <v>99215068.1875</v>
      </c>
      <c r="E14" s="602">
        <v>446602.12780000002</v>
      </c>
      <c r="F14" s="602"/>
      <c r="G14" s="602"/>
      <c r="H14" s="603">
        <v>98999702.573499992</v>
      </c>
      <c r="I14" s="706"/>
    </row>
    <row r="15" spans="1:9">
      <c r="A15" s="334">
        <v>9</v>
      </c>
      <c r="B15" s="349" t="s">
        <v>405</v>
      </c>
      <c r="C15" s="602">
        <v>12973290.4957</v>
      </c>
      <c r="D15" s="602">
        <v>102628157.5482</v>
      </c>
      <c r="E15" s="602">
        <v>9226817.9266999997</v>
      </c>
      <c r="F15" s="602"/>
      <c r="G15" s="602"/>
      <c r="H15" s="603">
        <v>106374630.1172</v>
      </c>
      <c r="I15" s="706"/>
    </row>
    <row r="16" spans="1:9">
      <c r="A16" s="334">
        <v>10</v>
      </c>
      <c r="B16" s="349" t="s">
        <v>406</v>
      </c>
      <c r="C16" s="602"/>
      <c r="D16" s="602">
        <v>77008109.377299994</v>
      </c>
      <c r="E16" s="602">
        <v>506836.07750000001</v>
      </c>
      <c r="F16" s="602"/>
      <c r="G16" s="602"/>
      <c r="H16" s="603">
        <v>76501273.299799994</v>
      </c>
      <c r="I16" s="706"/>
    </row>
    <row r="17" spans="1:9">
      <c r="A17" s="334">
        <v>11</v>
      </c>
      <c r="B17" s="349" t="s">
        <v>407</v>
      </c>
      <c r="C17" s="602">
        <v>115792.67</v>
      </c>
      <c r="D17" s="602">
        <v>13596670.951099999</v>
      </c>
      <c r="E17" s="602">
        <v>149448.04329999999</v>
      </c>
      <c r="F17" s="602"/>
      <c r="G17" s="602"/>
      <c r="H17" s="603">
        <v>13563015.5778</v>
      </c>
      <c r="I17" s="706"/>
    </row>
    <row r="18" spans="1:9">
      <c r="A18" s="334">
        <v>12</v>
      </c>
      <c r="B18" s="349" t="s">
        <v>408</v>
      </c>
      <c r="C18" s="602">
        <v>96872.62</v>
      </c>
      <c r="D18" s="602">
        <v>127789085.9105</v>
      </c>
      <c r="E18" s="602">
        <v>451796.326</v>
      </c>
      <c r="F18" s="602"/>
      <c r="G18" s="602"/>
      <c r="H18" s="603">
        <v>127434162.2045</v>
      </c>
      <c r="I18" s="706"/>
    </row>
    <row r="19" spans="1:9">
      <c r="A19" s="334">
        <v>13</v>
      </c>
      <c r="B19" s="349" t="s">
        <v>409</v>
      </c>
      <c r="C19" s="602">
        <v>98729.65</v>
      </c>
      <c r="D19" s="602">
        <v>68267227.5211</v>
      </c>
      <c r="E19" s="602">
        <v>413193.2597</v>
      </c>
      <c r="F19" s="602"/>
      <c r="G19" s="602"/>
      <c r="H19" s="603">
        <v>67952763.911400005</v>
      </c>
      <c r="I19" s="706"/>
    </row>
    <row r="20" spans="1:9">
      <c r="A20" s="334">
        <v>14</v>
      </c>
      <c r="B20" s="349" t="s">
        <v>410</v>
      </c>
      <c r="C20" s="602">
        <v>5099371.2024999997</v>
      </c>
      <c r="D20" s="602">
        <v>54579929.575099997</v>
      </c>
      <c r="E20" s="602">
        <v>3470998.017</v>
      </c>
      <c r="F20" s="602"/>
      <c r="G20" s="602"/>
      <c r="H20" s="603">
        <v>56208302.760600001</v>
      </c>
      <c r="I20" s="706"/>
    </row>
    <row r="21" spans="1:9">
      <c r="A21" s="334">
        <v>15</v>
      </c>
      <c r="B21" s="349" t="s">
        <v>411</v>
      </c>
      <c r="C21" s="602">
        <v>105468.4957</v>
      </c>
      <c r="D21" s="602">
        <v>18191158.9276</v>
      </c>
      <c r="E21" s="602">
        <v>173600.98050000001</v>
      </c>
      <c r="F21" s="602"/>
      <c r="G21" s="602"/>
      <c r="H21" s="603">
        <v>18123026.4428</v>
      </c>
      <c r="I21" s="706"/>
    </row>
    <row r="22" spans="1:9">
      <c r="A22" s="334">
        <v>16</v>
      </c>
      <c r="B22" s="349" t="s">
        <v>412</v>
      </c>
      <c r="C22" s="602"/>
      <c r="D22" s="602">
        <v>965974.83759999997</v>
      </c>
      <c r="E22" s="602">
        <v>6484.2619000000004</v>
      </c>
      <c r="F22" s="602"/>
      <c r="G22" s="602"/>
      <c r="H22" s="603">
        <v>959490.57569999993</v>
      </c>
      <c r="I22" s="706"/>
    </row>
    <row r="23" spans="1:9">
      <c r="A23" s="334">
        <v>17</v>
      </c>
      <c r="B23" s="349" t="s">
        <v>490</v>
      </c>
      <c r="C23" s="602"/>
      <c r="D23" s="602">
        <v>1436832.69</v>
      </c>
      <c r="E23" s="602">
        <v>13727.38</v>
      </c>
      <c r="F23" s="602"/>
      <c r="G23" s="602"/>
      <c r="H23" s="603">
        <v>1423105.31</v>
      </c>
      <c r="I23" s="706"/>
    </row>
    <row r="24" spans="1:9">
      <c r="A24" s="334">
        <v>18</v>
      </c>
      <c r="B24" s="349" t="s">
        <v>413</v>
      </c>
      <c r="C24" s="602"/>
      <c r="D24" s="602">
        <v>11654179.568399999</v>
      </c>
      <c r="E24" s="602">
        <v>49214.319600000003</v>
      </c>
      <c r="F24" s="602"/>
      <c r="G24" s="602"/>
      <c r="H24" s="603">
        <v>11604965.2488</v>
      </c>
      <c r="I24" s="706"/>
    </row>
    <row r="25" spans="1:9">
      <c r="A25" s="334">
        <v>19</v>
      </c>
      <c r="B25" s="349" t="s">
        <v>414</v>
      </c>
      <c r="C25" s="602"/>
      <c r="D25" s="602">
        <v>1303163.4169999999</v>
      </c>
      <c r="E25" s="602">
        <v>1672.636</v>
      </c>
      <c r="F25" s="602"/>
      <c r="G25" s="602"/>
      <c r="H25" s="603">
        <v>1301490.781</v>
      </c>
      <c r="I25" s="706"/>
    </row>
    <row r="26" spans="1:9">
      <c r="A26" s="334">
        <v>20</v>
      </c>
      <c r="B26" s="349" t="s">
        <v>489</v>
      </c>
      <c r="C26" s="602"/>
      <c r="D26" s="602">
        <v>65107610.376599997</v>
      </c>
      <c r="E26" s="602">
        <v>120680.1001</v>
      </c>
      <c r="F26" s="602"/>
      <c r="G26" s="602"/>
      <c r="H26" s="603">
        <v>64986930.276499994</v>
      </c>
      <c r="I26" s="706"/>
    </row>
    <row r="27" spans="1:9">
      <c r="A27" s="334">
        <v>21</v>
      </c>
      <c r="B27" s="349" t="s">
        <v>415</v>
      </c>
      <c r="C27" s="602">
        <v>23370.7431</v>
      </c>
      <c r="D27" s="602">
        <v>33939993.279299997</v>
      </c>
      <c r="E27" s="602">
        <v>101282.16220000001</v>
      </c>
      <c r="F27" s="602"/>
      <c r="G27" s="602"/>
      <c r="H27" s="603">
        <v>33862081.860200003</v>
      </c>
      <c r="I27" s="706"/>
    </row>
    <row r="28" spans="1:9">
      <c r="A28" s="334">
        <v>22</v>
      </c>
      <c r="B28" s="349" t="s">
        <v>416</v>
      </c>
      <c r="C28" s="602"/>
      <c r="D28" s="602">
        <v>19097129.828299999</v>
      </c>
      <c r="E28" s="602">
        <v>25049.400600000001</v>
      </c>
      <c r="F28" s="602"/>
      <c r="G28" s="602">
        <v>28873.15</v>
      </c>
      <c r="H28" s="603">
        <v>19072080.427699998</v>
      </c>
      <c r="I28" s="706"/>
    </row>
    <row r="29" spans="1:9">
      <c r="A29" s="334">
        <v>23</v>
      </c>
      <c r="B29" s="349" t="s">
        <v>417</v>
      </c>
      <c r="C29" s="602">
        <v>6476015.6157999998</v>
      </c>
      <c r="D29" s="602">
        <v>164566391.4677</v>
      </c>
      <c r="E29" s="602">
        <v>4826176.0491000004</v>
      </c>
      <c r="F29" s="602"/>
      <c r="G29" s="602">
        <v>22512.68</v>
      </c>
      <c r="H29" s="603">
        <v>166216231.03439999</v>
      </c>
      <c r="I29" s="706"/>
    </row>
    <row r="30" spans="1:9">
      <c r="A30" s="334">
        <v>24</v>
      </c>
      <c r="B30" s="349" t="s">
        <v>488</v>
      </c>
      <c r="C30" s="602">
        <v>1864384.0659</v>
      </c>
      <c r="D30" s="602">
        <v>34005549.916199997</v>
      </c>
      <c r="E30" s="602">
        <v>2030046.7881</v>
      </c>
      <c r="F30" s="602"/>
      <c r="G30" s="602"/>
      <c r="H30" s="603">
        <v>33839887.193999998</v>
      </c>
      <c r="I30" s="706"/>
    </row>
    <row r="31" spans="1:9">
      <c r="A31" s="334">
        <v>25</v>
      </c>
      <c r="B31" s="349" t="s">
        <v>418</v>
      </c>
      <c r="C31" s="602">
        <v>90497.553599999999</v>
      </c>
      <c r="D31" s="602">
        <v>5035166.9972000001</v>
      </c>
      <c r="E31" s="602">
        <v>142101.4608</v>
      </c>
      <c r="F31" s="602"/>
      <c r="G31" s="602"/>
      <c r="H31" s="603">
        <v>4983563.09</v>
      </c>
      <c r="I31" s="706"/>
    </row>
    <row r="32" spans="1:9">
      <c r="A32" s="334">
        <v>26</v>
      </c>
      <c r="B32" s="349" t="s">
        <v>485</v>
      </c>
      <c r="C32" s="602">
        <v>1253342.7322</v>
      </c>
      <c r="D32" s="602">
        <v>82401623.570899993</v>
      </c>
      <c r="E32" s="602">
        <v>1731870.7307</v>
      </c>
      <c r="F32" s="602"/>
      <c r="G32" s="602">
        <v>193240.32000000001</v>
      </c>
      <c r="H32" s="603">
        <v>81923095.572399989</v>
      </c>
      <c r="I32" s="706"/>
    </row>
    <row r="33" spans="1:9">
      <c r="A33" s="334">
        <v>27</v>
      </c>
      <c r="B33" s="334" t="s">
        <v>419</v>
      </c>
      <c r="C33" s="602">
        <v>0</v>
      </c>
      <c r="D33" s="602">
        <v>118533611.60736942</v>
      </c>
      <c r="E33" s="602">
        <v>26036.099999997765</v>
      </c>
      <c r="F33" s="602"/>
      <c r="G33" s="602">
        <v>28260</v>
      </c>
      <c r="H33" s="603">
        <v>118507575.50736943</v>
      </c>
      <c r="I33" s="706"/>
    </row>
    <row r="34" spans="1:9">
      <c r="A34" s="334">
        <v>28</v>
      </c>
      <c r="B34" s="338" t="s">
        <v>64</v>
      </c>
      <c r="C34" s="604">
        <v>33812037.947800003</v>
      </c>
      <c r="D34" s="604">
        <v>2247604885.9422693</v>
      </c>
      <c r="E34" s="604">
        <v>30562911.775700003</v>
      </c>
      <c r="F34" s="604">
        <v>0</v>
      </c>
      <c r="G34" s="604">
        <v>272886.15000000002</v>
      </c>
      <c r="H34" s="603">
        <v>2250854012.1143694</v>
      </c>
      <c r="I34" s="706"/>
    </row>
    <row r="36" spans="1:9">
      <c r="B36" s="348"/>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E15"/>
  <sheetViews>
    <sheetView showGridLines="0" zoomScale="80" zoomScaleNormal="80" workbookViewId="0">
      <selection activeCell="J12" sqref="J12"/>
    </sheetView>
  </sheetViews>
  <sheetFormatPr defaultColWidth="9.140625" defaultRowHeight="12.75"/>
  <cols>
    <col min="1" max="1" width="11.85546875" style="261" bestFit="1" customWidth="1"/>
    <col min="2" max="2" width="108" style="261" bestFit="1" customWidth="1"/>
    <col min="3" max="3" width="35.5703125" style="261" customWidth="1"/>
    <col min="4" max="4" width="38.42578125" style="261" customWidth="1"/>
    <col min="5" max="16384" width="9.140625" style="261"/>
  </cols>
  <sheetData>
    <row r="1" spans="1:5" ht="13.5">
      <c r="A1" s="259" t="s">
        <v>30</v>
      </c>
      <c r="B1" s="332" t="str">
        <f>'Info '!C2</f>
        <v>JSC ProCredit Bank</v>
      </c>
    </row>
    <row r="2" spans="1:5">
      <c r="A2" s="259" t="s">
        <v>31</v>
      </c>
      <c r="B2" s="331">
        <f>'1. key ratios'!B2</f>
        <v>46022</v>
      </c>
    </row>
    <row r="3" spans="1:5">
      <c r="A3" s="260" t="s">
        <v>420</v>
      </c>
    </row>
    <row r="5" spans="1:5">
      <c r="A5" s="804" t="s">
        <v>634</v>
      </c>
      <c r="B5" s="804"/>
      <c r="C5" s="330" t="s">
        <v>437</v>
      </c>
      <c r="D5" s="330" t="s">
        <v>478</v>
      </c>
    </row>
    <row r="6" spans="1:5">
      <c r="A6" s="357">
        <v>1</v>
      </c>
      <c r="B6" s="350" t="s">
        <v>633</v>
      </c>
      <c r="C6" s="605">
        <v>29302801.743099999</v>
      </c>
      <c r="D6" s="605"/>
      <c r="E6" s="706"/>
    </row>
    <row r="7" spans="1:5">
      <c r="A7" s="354">
        <v>2</v>
      </c>
      <c r="B7" s="350" t="s">
        <v>632</v>
      </c>
      <c r="C7" s="605">
        <v>4081326.5367000001</v>
      </c>
      <c r="D7" s="605">
        <v>0</v>
      </c>
      <c r="E7" s="706"/>
    </row>
    <row r="8" spans="1:5">
      <c r="A8" s="356">
        <v>2.1</v>
      </c>
      <c r="B8" s="355" t="s">
        <v>493</v>
      </c>
      <c r="C8" s="605">
        <v>661085.45259999996</v>
      </c>
      <c r="D8" s="605"/>
      <c r="E8" s="706"/>
    </row>
    <row r="9" spans="1:5">
      <c r="A9" s="356">
        <v>2.2000000000000002</v>
      </c>
      <c r="B9" s="355" t="s">
        <v>491</v>
      </c>
      <c r="C9" s="605">
        <v>3420241.0841000001</v>
      </c>
      <c r="D9" s="605"/>
      <c r="E9" s="706"/>
    </row>
    <row r="10" spans="1:5">
      <c r="A10" s="357">
        <v>3</v>
      </c>
      <c r="B10" s="350" t="s">
        <v>631</v>
      </c>
      <c r="C10" s="605">
        <v>2755714.5759000001</v>
      </c>
      <c r="D10" s="605">
        <v>0</v>
      </c>
      <c r="E10" s="706"/>
    </row>
    <row r="11" spans="1:5">
      <c r="A11" s="356">
        <v>3.1</v>
      </c>
      <c r="B11" s="355" t="s">
        <v>422</v>
      </c>
      <c r="C11" s="605">
        <v>244626.15</v>
      </c>
      <c r="D11" s="605"/>
      <c r="E11" s="706"/>
    </row>
    <row r="12" spans="1:5">
      <c r="A12" s="356">
        <v>3.2</v>
      </c>
      <c r="B12" s="355" t="s">
        <v>630</v>
      </c>
      <c r="C12" s="605">
        <v>2028366.0342000001</v>
      </c>
      <c r="D12" s="605"/>
      <c r="E12" s="706"/>
    </row>
    <row r="13" spans="1:5">
      <c r="A13" s="356">
        <v>3.3</v>
      </c>
      <c r="B13" s="355" t="s">
        <v>492</v>
      </c>
      <c r="C13" s="605">
        <v>482722.39169999998</v>
      </c>
      <c r="D13" s="605"/>
      <c r="E13" s="706"/>
    </row>
    <row r="14" spans="1:5">
      <c r="A14" s="354">
        <v>4</v>
      </c>
      <c r="B14" s="353" t="s">
        <v>629</v>
      </c>
      <c r="C14" s="605">
        <v>-177269.6441</v>
      </c>
      <c r="D14" s="605"/>
      <c r="E14" s="706"/>
    </row>
    <row r="15" spans="1:5">
      <c r="A15" s="351">
        <v>5</v>
      </c>
      <c r="B15" s="350" t="s">
        <v>628</v>
      </c>
      <c r="C15" s="600">
        <v>30451144.059500001</v>
      </c>
      <c r="D15" s="600">
        <v>0</v>
      </c>
      <c r="E15" s="706"/>
    </row>
  </sheetData>
  <mergeCells count="1">
    <mergeCell ref="A5:B5"/>
  </mergeCells>
  <pageMargins left="0.7" right="0.7" top="0.75" bottom="0.75" header="0.3" footer="0.3"/>
  <pageSetup orientation="portrait" horizontalDpi="4294967292" verticalDpi="0" r:id="rId1"/>
  <headerFooter>
    <oddHeader>&amp;C&amp;"Calibri"&amp;10&amp;K0078D7 Classification: Restricted to Partners&amp;1#_x000D_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E23"/>
  <sheetViews>
    <sheetView showGridLines="0" zoomScale="80" zoomScaleNormal="80" workbookViewId="0">
      <selection activeCell="J26" sqref="J26"/>
    </sheetView>
  </sheetViews>
  <sheetFormatPr defaultColWidth="9.140625" defaultRowHeight="12.75"/>
  <cols>
    <col min="1" max="1" width="11.85546875" style="261" bestFit="1" customWidth="1"/>
    <col min="2" max="2" width="128.85546875" style="261" bestFit="1" customWidth="1"/>
    <col min="3" max="3" width="37" style="261" customWidth="1"/>
    <col min="4" max="4" width="50.5703125" style="261" customWidth="1"/>
    <col min="5" max="16384" width="9.140625" style="261"/>
  </cols>
  <sheetData>
    <row r="1" spans="1:5" ht="13.5">
      <c r="A1" s="259" t="s">
        <v>30</v>
      </c>
      <c r="B1" s="332" t="str">
        <f>'Info '!C2</f>
        <v>JSC ProCredit Bank</v>
      </c>
    </row>
    <row r="2" spans="1:5">
      <c r="A2" s="259" t="s">
        <v>31</v>
      </c>
      <c r="B2" s="331">
        <f>'1. key ratios'!B2</f>
        <v>46022</v>
      </c>
    </row>
    <row r="3" spans="1:5">
      <c r="A3" s="260" t="s">
        <v>424</v>
      </c>
    </row>
    <row r="4" spans="1:5">
      <c r="A4" s="260"/>
    </row>
    <row r="5" spans="1:5" ht="15" customHeight="1">
      <c r="A5" s="805" t="s">
        <v>494</v>
      </c>
      <c r="B5" s="806"/>
      <c r="C5" s="809" t="s">
        <v>425</v>
      </c>
      <c r="D5" s="809" t="s">
        <v>426</v>
      </c>
    </row>
    <row r="6" spans="1:5">
      <c r="A6" s="807"/>
      <c r="B6" s="808"/>
      <c r="C6" s="809"/>
      <c r="D6" s="809"/>
    </row>
    <row r="7" spans="1:5">
      <c r="A7" s="323">
        <v>1</v>
      </c>
      <c r="B7" s="323" t="s">
        <v>421</v>
      </c>
      <c r="C7" s="605">
        <v>34070979.4375</v>
      </c>
      <c r="D7" s="606"/>
      <c r="E7" s="706"/>
    </row>
    <row r="8" spans="1:5">
      <c r="A8" s="352">
        <v>2</v>
      </c>
      <c r="B8" s="352" t="s">
        <v>427</v>
      </c>
      <c r="C8" s="605">
        <v>1074265.8358</v>
      </c>
      <c r="D8" s="606"/>
      <c r="E8" s="706"/>
    </row>
    <row r="9" spans="1:5">
      <c r="A9" s="352">
        <v>3</v>
      </c>
      <c r="B9" s="360" t="s">
        <v>637</v>
      </c>
      <c r="C9" s="605"/>
      <c r="D9" s="606"/>
      <c r="E9" s="706"/>
    </row>
    <row r="10" spans="1:5">
      <c r="A10" s="352">
        <v>4</v>
      </c>
      <c r="B10" s="352" t="s">
        <v>428</v>
      </c>
      <c r="C10" s="605">
        <v>1333207.3254999993</v>
      </c>
      <c r="D10" s="606"/>
      <c r="E10" s="706"/>
    </row>
    <row r="11" spans="1:5">
      <c r="A11" s="352">
        <v>5</v>
      </c>
      <c r="B11" s="359" t="s">
        <v>636</v>
      </c>
      <c r="C11" s="605"/>
      <c r="D11" s="606"/>
      <c r="E11" s="706"/>
    </row>
    <row r="12" spans="1:5">
      <c r="A12" s="352">
        <v>6</v>
      </c>
      <c r="B12" s="359" t="s">
        <v>429</v>
      </c>
      <c r="C12" s="605">
        <v>873788.44129999925</v>
      </c>
      <c r="D12" s="606"/>
      <c r="E12" s="706"/>
    </row>
    <row r="13" spans="1:5">
      <c r="A13" s="352">
        <v>7</v>
      </c>
      <c r="B13" s="359" t="s">
        <v>432</v>
      </c>
      <c r="C13" s="605">
        <v>244626.15</v>
      </c>
      <c r="D13" s="606"/>
      <c r="E13" s="706"/>
    </row>
    <row r="14" spans="1:5">
      <c r="A14" s="352">
        <v>8</v>
      </c>
      <c r="B14" s="359" t="s">
        <v>430</v>
      </c>
      <c r="C14" s="605"/>
      <c r="D14" s="605">
        <v>0</v>
      </c>
      <c r="E14" s="706"/>
    </row>
    <row r="15" spans="1:5">
      <c r="A15" s="352">
        <v>9</v>
      </c>
      <c r="B15" s="359" t="s">
        <v>431</v>
      </c>
      <c r="C15" s="605"/>
      <c r="D15" s="605"/>
      <c r="E15" s="706"/>
    </row>
    <row r="16" spans="1:5">
      <c r="A16" s="352">
        <v>10</v>
      </c>
      <c r="B16" s="359" t="s">
        <v>433</v>
      </c>
      <c r="C16" s="605"/>
      <c r="D16" s="605"/>
      <c r="E16" s="706"/>
    </row>
    <row r="17" spans="1:5">
      <c r="A17" s="352">
        <v>11</v>
      </c>
      <c r="B17" s="359" t="s">
        <v>635</v>
      </c>
      <c r="C17" s="605">
        <v>214792.73420000001</v>
      </c>
      <c r="D17" s="606"/>
      <c r="E17" s="706"/>
    </row>
    <row r="18" spans="1:5">
      <c r="A18" s="323">
        <v>12</v>
      </c>
      <c r="B18" s="358" t="s">
        <v>423</v>
      </c>
      <c r="C18" s="600">
        <v>33812037.947800003</v>
      </c>
      <c r="D18" s="606"/>
      <c r="E18" s="706"/>
    </row>
    <row r="21" spans="1:5">
      <c r="B21" s="259"/>
    </row>
    <row r="22" spans="1:5">
      <c r="B22" s="259"/>
    </row>
    <row r="23" spans="1:5">
      <c r="B23" s="260"/>
    </row>
  </sheetData>
  <mergeCells count="3">
    <mergeCell ref="A5:B6"/>
    <mergeCell ref="C5:C6"/>
    <mergeCell ref="D5:D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3"/>
  <sheetViews>
    <sheetView showGridLines="0" zoomScale="80" zoomScaleNormal="80" workbookViewId="0">
      <selection activeCell="L41" sqref="L41"/>
    </sheetView>
  </sheetViews>
  <sheetFormatPr defaultColWidth="9.140625" defaultRowHeight="12.75"/>
  <cols>
    <col min="1" max="1" width="11.85546875" style="345" bestFit="1" customWidth="1"/>
    <col min="2" max="2" width="63.85546875" style="345" customWidth="1"/>
    <col min="3" max="3" width="15.5703125" style="345" customWidth="1"/>
    <col min="4" max="18" width="22.140625" style="345" customWidth="1"/>
    <col min="19" max="19" width="23.140625" style="345" bestFit="1" customWidth="1"/>
    <col min="20" max="26" width="22.140625" style="345" customWidth="1"/>
    <col min="27" max="27" width="23.140625" style="345" bestFit="1" customWidth="1"/>
    <col min="28" max="28" width="20" style="345" customWidth="1"/>
    <col min="29" max="16384" width="9.140625" style="345"/>
  </cols>
  <sheetData>
    <row r="1" spans="1:28" ht="13.5">
      <c r="A1" s="259" t="s">
        <v>30</v>
      </c>
      <c r="B1" s="332" t="str">
        <f>'Info '!C2</f>
        <v>JSC ProCredit Bank</v>
      </c>
    </row>
    <row r="2" spans="1:28">
      <c r="A2" s="259" t="s">
        <v>31</v>
      </c>
      <c r="B2" s="331">
        <f>'1. key ratios'!B2</f>
        <v>46022</v>
      </c>
      <c r="C2" s="346"/>
    </row>
    <row r="3" spans="1:28">
      <c r="A3" s="260" t="s">
        <v>434</v>
      </c>
    </row>
    <row r="5" spans="1:28" ht="15" customHeight="1">
      <c r="A5" s="811" t="s">
        <v>649</v>
      </c>
      <c r="B5" s="812"/>
      <c r="C5" s="817" t="s">
        <v>435</v>
      </c>
      <c r="D5" s="818"/>
      <c r="E5" s="818"/>
      <c r="F5" s="818"/>
      <c r="G5" s="818"/>
      <c r="H5" s="818"/>
      <c r="I5" s="818"/>
      <c r="J5" s="818"/>
      <c r="K5" s="818"/>
      <c r="L5" s="818"/>
      <c r="M5" s="818"/>
      <c r="N5" s="818"/>
      <c r="O5" s="818"/>
      <c r="P5" s="818"/>
      <c r="Q5" s="818"/>
      <c r="R5" s="818"/>
      <c r="S5" s="818"/>
      <c r="T5" s="368"/>
      <c r="U5" s="368"/>
      <c r="V5" s="368"/>
      <c r="W5" s="368"/>
      <c r="X5" s="368"/>
      <c r="Y5" s="368"/>
      <c r="Z5" s="368"/>
      <c r="AA5" s="367"/>
      <c r="AB5" s="362"/>
    </row>
    <row r="6" spans="1:28" ht="12" customHeight="1">
      <c r="A6" s="813"/>
      <c r="B6" s="814"/>
      <c r="C6" s="819" t="s">
        <v>64</v>
      </c>
      <c r="D6" s="821" t="s">
        <v>648</v>
      </c>
      <c r="E6" s="821"/>
      <c r="F6" s="821"/>
      <c r="G6" s="821"/>
      <c r="H6" s="821" t="s">
        <v>647</v>
      </c>
      <c r="I6" s="821"/>
      <c r="J6" s="821"/>
      <c r="K6" s="821"/>
      <c r="L6" s="365"/>
      <c r="M6" s="822" t="s">
        <v>646</v>
      </c>
      <c r="N6" s="822"/>
      <c r="O6" s="822"/>
      <c r="P6" s="822"/>
      <c r="Q6" s="822"/>
      <c r="R6" s="822"/>
      <c r="S6" s="802"/>
      <c r="T6" s="366"/>
      <c r="U6" s="810" t="s">
        <v>645</v>
      </c>
      <c r="V6" s="810"/>
      <c r="W6" s="810"/>
      <c r="X6" s="810"/>
      <c r="Y6" s="810"/>
      <c r="Z6" s="810"/>
      <c r="AA6" s="803"/>
      <c r="AB6" s="365"/>
    </row>
    <row r="7" spans="1:28" ht="25.5">
      <c r="A7" s="815"/>
      <c r="B7" s="816"/>
      <c r="C7" s="820"/>
      <c r="D7" s="364"/>
      <c r="E7" s="342" t="s">
        <v>436</v>
      </c>
      <c r="F7" s="342" t="s">
        <v>643</v>
      </c>
      <c r="G7" s="344" t="s">
        <v>644</v>
      </c>
      <c r="H7" s="346"/>
      <c r="I7" s="342" t="s">
        <v>436</v>
      </c>
      <c r="J7" s="342" t="s">
        <v>643</v>
      </c>
      <c r="K7" s="344" t="s">
        <v>644</v>
      </c>
      <c r="L7" s="363"/>
      <c r="M7" s="342" t="s">
        <v>436</v>
      </c>
      <c r="N7" s="342" t="s">
        <v>643</v>
      </c>
      <c r="O7" s="342" t="s">
        <v>642</v>
      </c>
      <c r="P7" s="342" t="s">
        <v>641</v>
      </c>
      <c r="Q7" s="342" t="s">
        <v>640</v>
      </c>
      <c r="R7" s="342" t="s">
        <v>639</v>
      </c>
      <c r="S7" s="342" t="s">
        <v>638</v>
      </c>
      <c r="T7" s="363"/>
      <c r="U7" s="342" t="s">
        <v>436</v>
      </c>
      <c r="V7" s="342" t="s">
        <v>643</v>
      </c>
      <c r="W7" s="342" t="s">
        <v>642</v>
      </c>
      <c r="X7" s="342" t="s">
        <v>641</v>
      </c>
      <c r="Y7" s="342" t="s">
        <v>640</v>
      </c>
      <c r="Z7" s="342" t="s">
        <v>639</v>
      </c>
      <c r="AA7" s="342" t="s">
        <v>638</v>
      </c>
      <c r="AB7" s="362"/>
    </row>
    <row r="8" spans="1:28">
      <c r="A8" s="361">
        <v>1</v>
      </c>
      <c r="B8" s="338" t="s">
        <v>437</v>
      </c>
      <c r="C8" s="604">
        <v>1409577204.0383</v>
      </c>
      <c r="D8" s="602">
        <v>1322191508.4402001</v>
      </c>
      <c r="E8" s="602">
        <v>7341175.5474999994</v>
      </c>
      <c r="F8" s="602">
        <v>0</v>
      </c>
      <c r="G8" s="602">
        <v>0</v>
      </c>
      <c r="H8" s="602">
        <v>53573657.650300004</v>
      </c>
      <c r="I8" s="602">
        <v>6462060.7052999996</v>
      </c>
      <c r="J8" s="602">
        <v>535713.59149999998</v>
      </c>
      <c r="K8" s="602">
        <v>0</v>
      </c>
      <c r="L8" s="602">
        <v>33680342.025400005</v>
      </c>
      <c r="M8" s="602">
        <v>5022350.7151999995</v>
      </c>
      <c r="N8" s="602">
        <v>946283.50860000006</v>
      </c>
      <c r="O8" s="602">
        <v>6641111.0478000008</v>
      </c>
      <c r="P8" s="602">
        <v>7035167.6732999999</v>
      </c>
      <c r="Q8" s="602">
        <v>6819657.4391000001</v>
      </c>
      <c r="R8" s="602">
        <v>6574388.4167999998</v>
      </c>
      <c r="S8" s="602">
        <v>0</v>
      </c>
      <c r="T8" s="602">
        <v>131695.92240000001</v>
      </c>
      <c r="U8" s="602">
        <v>0</v>
      </c>
      <c r="V8" s="602">
        <v>0</v>
      </c>
      <c r="W8" s="602">
        <v>131695.92240000001</v>
      </c>
      <c r="X8" s="602">
        <v>0</v>
      </c>
      <c r="Y8" s="602">
        <v>0</v>
      </c>
      <c r="Z8" s="602">
        <v>0</v>
      </c>
      <c r="AA8" s="602">
        <v>0</v>
      </c>
    </row>
    <row r="9" spans="1:28">
      <c r="A9" s="334">
        <v>1.1000000000000001</v>
      </c>
      <c r="B9" s="354" t="s">
        <v>438</v>
      </c>
      <c r="C9" s="607">
        <v>0</v>
      </c>
      <c r="D9" s="602"/>
      <c r="E9" s="602"/>
      <c r="F9" s="602"/>
      <c r="G9" s="602"/>
      <c r="H9" s="602"/>
      <c r="I9" s="602"/>
      <c r="J9" s="602"/>
      <c r="K9" s="602"/>
      <c r="L9" s="602"/>
      <c r="M9" s="602"/>
      <c r="N9" s="602"/>
      <c r="O9" s="602"/>
      <c r="P9" s="602"/>
      <c r="Q9" s="602"/>
      <c r="R9" s="602"/>
      <c r="S9" s="602"/>
      <c r="T9" s="602"/>
      <c r="U9" s="602"/>
      <c r="V9" s="602"/>
      <c r="W9" s="602"/>
      <c r="X9" s="602"/>
      <c r="Y9" s="602"/>
      <c r="Z9" s="602"/>
      <c r="AA9" s="602"/>
    </row>
    <row r="10" spans="1:28">
      <c r="A10" s="334">
        <v>1.2</v>
      </c>
      <c r="B10" s="354" t="s">
        <v>439</v>
      </c>
      <c r="C10" s="607">
        <v>0</v>
      </c>
      <c r="D10" s="602"/>
      <c r="E10" s="602"/>
      <c r="F10" s="602"/>
      <c r="G10" s="602"/>
      <c r="H10" s="602"/>
      <c r="I10" s="602"/>
      <c r="J10" s="602"/>
      <c r="K10" s="602"/>
      <c r="L10" s="602"/>
      <c r="M10" s="602"/>
      <c r="N10" s="602"/>
      <c r="O10" s="602"/>
      <c r="P10" s="602"/>
      <c r="Q10" s="602"/>
      <c r="R10" s="602"/>
      <c r="S10" s="602"/>
      <c r="T10" s="602"/>
      <c r="U10" s="602"/>
      <c r="V10" s="602"/>
      <c r="W10" s="602"/>
      <c r="X10" s="602"/>
      <c r="Y10" s="602"/>
      <c r="Z10" s="602"/>
      <c r="AA10" s="602"/>
    </row>
    <row r="11" spans="1:28">
      <c r="A11" s="334">
        <v>1.3</v>
      </c>
      <c r="B11" s="354" t="s">
        <v>440</v>
      </c>
      <c r="C11" s="607">
        <v>0</v>
      </c>
      <c r="D11" s="602"/>
      <c r="E11" s="602"/>
      <c r="F11" s="602"/>
      <c r="G11" s="602"/>
      <c r="H11" s="602"/>
      <c r="I11" s="602"/>
      <c r="J11" s="602"/>
      <c r="K11" s="602"/>
      <c r="L11" s="602"/>
      <c r="M11" s="602"/>
      <c r="N11" s="602"/>
      <c r="O11" s="602"/>
      <c r="P11" s="602"/>
      <c r="Q11" s="602"/>
      <c r="R11" s="602"/>
      <c r="S11" s="602"/>
      <c r="T11" s="602"/>
      <c r="U11" s="602"/>
      <c r="V11" s="602"/>
      <c r="W11" s="602"/>
      <c r="X11" s="602"/>
      <c r="Y11" s="602"/>
      <c r="Z11" s="602"/>
      <c r="AA11" s="602"/>
    </row>
    <row r="12" spans="1:28">
      <c r="A12" s="334">
        <v>1.4</v>
      </c>
      <c r="B12" s="354" t="s">
        <v>441</v>
      </c>
      <c r="C12" s="607">
        <v>350000</v>
      </c>
      <c r="D12" s="602">
        <v>350000</v>
      </c>
      <c r="E12" s="602"/>
      <c r="F12" s="602"/>
      <c r="G12" s="602"/>
      <c r="H12" s="602"/>
      <c r="I12" s="602"/>
      <c r="J12" s="602"/>
      <c r="K12" s="602"/>
      <c r="L12" s="602"/>
      <c r="M12" s="602"/>
      <c r="N12" s="602"/>
      <c r="O12" s="602"/>
      <c r="P12" s="602"/>
      <c r="Q12" s="602"/>
      <c r="R12" s="602"/>
      <c r="S12" s="602"/>
      <c r="T12" s="602"/>
      <c r="U12" s="602"/>
      <c r="V12" s="602"/>
      <c r="W12" s="602"/>
      <c r="X12" s="602"/>
      <c r="Y12" s="602"/>
      <c r="Z12" s="602"/>
      <c r="AA12" s="602"/>
    </row>
    <row r="13" spans="1:28">
      <c r="A13" s="334">
        <v>1.5</v>
      </c>
      <c r="B13" s="354" t="s">
        <v>442</v>
      </c>
      <c r="C13" s="607">
        <v>1119152081.0471001</v>
      </c>
      <c r="D13" s="602">
        <v>1042723735.5498</v>
      </c>
      <c r="E13" s="602">
        <v>5366623.1076999996</v>
      </c>
      <c r="F13" s="602"/>
      <c r="G13" s="602"/>
      <c r="H13" s="602">
        <v>45146675.337200001</v>
      </c>
      <c r="I13" s="602">
        <v>2559898.4663999998</v>
      </c>
      <c r="J13" s="602">
        <v>535713.59149999998</v>
      </c>
      <c r="K13" s="602"/>
      <c r="L13" s="602">
        <v>31281670.160100002</v>
      </c>
      <c r="M13" s="602">
        <v>4922968.3740999997</v>
      </c>
      <c r="N13" s="602">
        <v>334938.90850000002</v>
      </c>
      <c r="O13" s="602">
        <v>6203469.5250000004</v>
      </c>
      <c r="P13" s="602">
        <v>6298717.2274000002</v>
      </c>
      <c r="Q13" s="602">
        <v>6735639.1456000004</v>
      </c>
      <c r="R13" s="602">
        <v>6574388.4167999998</v>
      </c>
      <c r="S13" s="602"/>
      <c r="T13" s="602"/>
      <c r="U13" s="602"/>
      <c r="V13" s="602"/>
      <c r="W13" s="602"/>
      <c r="X13" s="602"/>
      <c r="Y13" s="602"/>
      <c r="Z13" s="602"/>
      <c r="AA13" s="602"/>
    </row>
    <row r="14" spans="1:28">
      <c r="A14" s="334">
        <v>1.6</v>
      </c>
      <c r="B14" s="354" t="s">
        <v>443</v>
      </c>
      <c r="C14" s="607">
        <v>290075122.99119997</v>
      </c>
      <c r="D14" s="602">
        <v>279117772.89039999</v>
      </c>
      <c r="E14" s="602">
        <v>1974552.4398000001</v>
      </c>
      <c r="F14" s="602"/>
      <c r="G14" s="602"/>
      <c r="H14" s="602">
        <v>8426982.3131000008</v>
      </c>
      <c r="I14" s="602">
        <v>3902162.2389000002</v>
      </c>
      <c r="J14" s="602"/>
      <c r="K14" s="602"/>
      <c r="L14" s="602">
        <v>2398671.8653000002</v>
      </c>
      <c r="M14" s="602">
        <v>99382.341100000005</v>
      </c>
      <c r="N14" s="602">
        <v>611344.60010000004</v>
      </c>
      <c r="O14" s="602">
        <v>437641.52279999998</v>
      </c>
      <c r="P14" s="602">
        <v>736450.44590000005</v>
      </c>
      <c r="Q14" s="602">
        <v>84018.2935</v>
      </c>
      <c r="R14" s="602"/>
      <c r="S14" s="602"/>
      <c r="T14" s="602">
        <v>131695.92240000001</v>
      </c>
      <c r="U14" s="602"/>
      <c r="V14" s="602"/>
      <c r="W14" s="602">
        <v>131695.92240000001</v>
      </c>
      <c r="X14" s="602"/>
      <c r="Y14" s="602"/>
      <c r="Z14" s="602"/>
      <c r="AA14" s="602"/>
    </row>
    <row r="15" spans="1:28">
      <c r="A15" s="361">
        <v>2</v>
      </c>
      <c r="B15" s="338" t="s">
        <v>444</v>
      </c>
      <c r="C15" s="604">
        <v>149546745.07999998</v>
      </c>
      <c r="D15" s="602">
        <v>149546745.07999998</v>
      </c>
      <c r="E15" s="602">
        <v>0</v>
      </c>
      <c r="F15" s="602">
        <v>0</v>
      </c>
      <c r="G15" s="602">
        <v>0</v>
      </c>
      <c r="H15" s="602">
        <v>0</v>
      </c>
      <c r="I15" s="602">
        <v>0</v>
      </c>
      <c r="J15" s="602">
        <v>0</v>
      </c>
      <c r="K15" s="602">
        <v>0</v>
      </c>
      <c r="L15" s="602">
        <v>0</v>
      </c>
      <c r="M15" s="602">
        <v>0</v>
      </c>
      <c r="N15" s="602">
        <v>0</v>
      </c>
      <c r="O15" s="602">
        <v>0</v>
      </c>
      <c r="P15" s="602">
        <v>0</v>
      </c>
      <c r="Q15" s="602">
        <v>0</v>
      </c>
      <c r="R15" s="602">
        <v>0</v>
      </c>
      <c r="S15" s="602">
        <v>0</v>
      </c>
      <c r="T15" s="602">
        <v>0</v>
      </c>
      <c r="U15" s="602">
        <v>0</v>
      </c>
      <c r="V15" s="602">
        <v>0</v>
      </c>
      <c r="W15" s="602">
        <v>0</v>
      </c>
      <c r="X15" s="602">
        <v>0</v>
      </c>
      <c r="Y15" s="602">
        <v>0</v>
      </c>
      <c r="Z15" s="602">
        <v>0</v>
      </c>
      <c r="AA15" s="602">
        <v>0</v>
      </c>
    </row>
    <row r="16" spans="1:28">
      <c r="A16" s="334">
        <v>2.1</v>
      </c>
      <c r="B16" s="354" t="s">
        <v>438</v>
      </c>
      <c r="C16" s="607">
        <v>39576379.310000002</v>
      </c>
      <c r="D16" s="602">
        <v>39576379.310000002</v>
      </c>
      <c r="E16" s="602"/>
      <c r="F16" s="602"/>
      <c r="G16" s="602"/>
      <c r="H16" s="602"/>
      <c r="I16" s="602"/>
      <c r="J16" s="602"/>
      <c r="K16" s="602"/>
      <c r="L16" s="602"/>
      <c r="M16" s="602"/>
      <c r="N16" s="602"/>
      <c r="O16" s="602"/>
      <c r="P16" s="602"/>
      <c r="Q16" s="602"/>
      <c r="R16" s="602"/>
      <c r="S16" s="602"/>
      <c r="T16" s="602"/>
      <c r="U16" s="602"/>
      <c r="V16" s="602"/>
      <c r="W16" s="602"/>
      <c r="X16" s="602"/>
      <c r="Y16" s="602"/>
      <c r="Z16" s="602"/>
      <c r="AA16" s="602"/>
    </row>
    <row r="17" spans="1:28">
      <c r="A17" s="334">
        <v>2.2000000000000002</v>
      </c>
      <c r="B17" s="354" t="s">
        <v>439</v>
      </c>
      <c r="C17" s="607">
        <v>109970365.77</v>
      </c>
      <c r="D17" s="602">
        <v>109970365.77</v>
      </c>
      <c r="E17" s="602"/>
      <c r="F17" s="602"/>
      <c r="G17" s="602"/>
      <c r="H17" s="602"/>
      <c r="I17" s="602"/>
      <c r="J17" s="602"/>
      <c r="K17" s="602"/>
      <c r="L17" s="602"/>
      <c r="M17" s="602"/>
      <c r="N17" s="602"/>
      <c r="O17" s="602"/>
      <c r="P17" s="602"/>
      <c r="Q17" s="602"/>
      <c r="R17" s="602"/>
      <c r="S17" s="602"/>
      <c r="T17" s="602"/>
      <c r="U17" s="602"/>
      <c r="V17" s="602"/>
      <c r="W17" s="602"/>
      <c r="X17" s="602"/>
      <c r="Y17" s="602"/>
      <c r="Z17" s="602"/>
      <c r="AA17" s="602"/>
    </row>
    <row r="18" spans="1:28">
      <c r="A18" s="334">
        <v>2.2999999999999998</v>
      </c>
      <c r="B18" s="354" t="s">
        <v>440</v>
      </c>
      <c r="C18" s="607"/>
      <c r="D18" s="602"/>
      <c r="E18" s="602"/>
      <c r="F18" s="602"/>
      <c r="G18" s="602"/>
      <c r="H18" s="602"/>
      <c r="I18" s="602"/>
      <c r="J18" s="602"/>
      <c r="K18" s="602"/>
      <c r="L18" s="602"/>
      <c r="M18" s="602"/>
      <c r="N18" s="602"/>
      <c r="O18" s="602"/>
      <c r="P18" s="602"/>
      <c r="Q18" s="602"/>
      <c r="R18" s="602"/>
      <c r="S18" s="602"/>
      <c r="T18" s="602"/>
      <c r="U18" s="602"/>
      <c r="V18" s="602"/>
      <c r="W18" s="602"/>
      <c r="X18" s="602"/>
      <c r="Y18" s="602"/>
      <c r="Z18" s="602"/>
      <c r="AA18" s="602"/>
    </row>
    <row r="19" spans="1:28">
      <c r="A19" s="334">
        <v>2.4</v>
      </c>
      <c r="B19" s="354" t="s">
        <v>441</v>
      </c>
      <c r="C19" s="607"/>
      <c r="D19" s="602"/>
      <c r="E19" s="602"/>
      <c r="F19" s="602"/>
      <c r="G19" s="602"/>
      <c r="H19" s="602"/>
      <c r="I19" s="602"/>
      <c r="J19" s="602"/>
      <c r="K19" s="602"/>
      <c r="L19" s="602"/>
      <c r="M19" s="602"/>
      <c r="N19" s="602"/>
      <c r="O19" s="602"/>
      <c r="P19" s="602"/>
      <c r="Q19" s="602"/>
      <c r="R19" s="602"/>
      <c r="S19" s="602"/>
      <c r="T19" s="602"/>
      <c r="U19" s="602"/>
      <c r="V19" s="602"/>
      <c r="W19" s="602"/>
      <c r="X19" s="602"/>
      <c r="Y19" s="602"/>
      <c r="Z19" s="602"/>
      <c r="AA19" s="602"/>
    </row>
    <row r="20" spans="1:28">
      <c r="A20" s="334">
        <v>2.5</v>
      </c>
      <c r="B20" s="354" t="s">
        <v>442</v>
      </c>
      <c r="C20" s="607"/>
      <c r="D20" s="602"/>
      <c r="E20" s="602"/>
      <c r="F20" s="602"/>
      <c r="G20" s="602"/>
      <c r="H20" s="602"/>
      <c r="I20" s="602"/>
      <c r="J20" s="602"/>
      <c r="K20" s="602"/>
      <c r="L20" s="602"/>
      <c r="M20" s="602"/>
      <c r="N20" s="602"/>
      <c r="O20" s="602"/>
      <c r="P20" s="602"/>
      <c r="Q20" s="602"/>
      <c r="R20" s="602"/>
      <c r="S20" s="602"/>
      <c r="T20" s="602"/>
      <c r="U20" s="602"/>
      <c r="V20" s="602"/>
      <c r="W20" s="602"/>
      <c r="X20" s="602"/>
      <c r="Y20" s="602"/>
      <c r="Z20" s="602"/>
      <c r="AA20" s="602"/>
    </row>
    <row r="21" spans="1:28">
      <c r="A21" s="334">
        <v>2.6</v>
      </c>
      <c r="B21" s="354" t="s">
        <v>443</v>
      </c>
      <c r="C21" s="607"/>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row>
    <row r="22" spans="1:28">
      <c r="A22" s="361">
        <v>3</v>
      </c>
      <c r="B22" s="338" t="s">
        <v>484</v>
      </c>
      <c r="C22" s="604">
        <v>169893011.13710001</v>
      </c>
      <c r="D22" s="604">
        <v>105398970.4323</v>
      </c>
      <c r="E22" s="608"/>
      <c r="F22" s="608"/>
      <c r="G22" s="608"/>
      <c r="H22" s="604">
        <v>756651.32870000007</v>
      </c>
      <c r="I22" s="608"/>
      <c r="J22" s="608"/>
      <c r="K22" s="608"/>
      <c r="L22" s="604">
        <v>0</v>
      </c>
      <c r="M22" s="608"/>
      <c r="N22" s="608"/>
      <c r="O22" s="608"/>
      <c r="P22" s="608"/>
      <c r="Q22" s="608"/>
      <c r="R22" s="608"/>
      <c r="S22" s="608"/>
      <c r="T22" s="604">
        <v>0</v>
      </c>
      <c r="U22" s="608"/>
      <c r="V22" s="608"/>
      <c r="W22" s="608"/>
      <c r="X22" s="608"/>
      <c r="Y22" s="608"/>
      <c r="Z22" s="608"/>
      <c r="AA22" s="608"/>
    </row>
    <row r="23" spans="1:28">
      <c r="A23" s="334">
        <v>3.1</v>
      </c>
      <c r="B23" s="354" t="s">
        <v>438</v>
      </c>
      <c r="C23" s="607"/>
      <c r="D23" s="604"/>
      <c r="E23" s="608"/>
      <c r="F23" s="608"/>
      <c r="G23" s="608"/>
      <c r="H23" s="604"/>
      <c r="I23" s="608"/>
      <c r="J23" s="608"/>
      <c r="K23" s="608"/>
      <c r="L23" s="604"/>
      <c r="M23" s="608"/>
      <c r="N23" s="608"/>
      <c r="O23" s="608"/>
      <c r="P23" s="608"/>
      <c r="Q23" s="608"/>
      <c r="R23" s="608"/>
      <c r="S23" s="608"/>
      <c r="T23" s="604"/>
      <c r="U23" s="608"/>
      <c r="V23" s="608"/>
      <c r="W23" s="608"/>
      <c r="X23" s="608"/>
      <c r="Y23" s="608"/>
      <c r="Z23" s="608"/>
      <c r="AA23" s="608"/>
    </row>
    <row r="24" spans="1:28">
      <c r="A24" s="334">
        <v>3.2</v>
      </c>
      <c r="B24" s="354" t="s">
        <v>439</v>
      </c>
      <c r="C24" s="607"/>
      <c r="D24" s="604"/>
      <c r="E24" s="608"/>
      <c r="F24" s="608"/>
      <c r="G24" s="608"/>
      <c r="H24" s="604"/>
      <c r="I24" s="608"/>
      <c r="J24" s="608"/>
      <c r="K24" s="608"/>
      <c r="L24" s="604"/>
      <c r="M24" s="608"/>
      <c r="N24" s="608"/>
      <c r="O24" s="608"/>
      <c r="P24" s="608"/>
      <c r="Q24" s="608"/>
      <c r="R24" s="608"/>
      <c r="S24" s="608"/>
      <c r="T24" s="604"/>
      <c r="U24" s="608"/>
      <c r="V24" s="608"/>
      <c r="W24" s="608"/>
      <c r="X24" s="608"/>
      <c r="Y24" s="608"/>
      <c r="Z24" s="608"/>
      <c r="AA24" s="608"/>
    </row>
    <row r="25" spans="1:28">
      <c r="A25" s="334">
        <v>3.3</v>
      </c>
      <c r="B25" s="354" t="s">
        <v>440</v>
      </c>
      <c r="C25" s="607"/>
      <c r="D25" s="604"/>
      <c r="E25" s="608"/>
      <c r="F25" s="608"/>
      <c r="G25" s="608"/>
      <c r="H25" s="604"/>
      <c r="I25" s="608"/>
      <c r="J25" s="608"/>
      <c r="K25" s="608"/>
      <c r="L25" s="604"/>
      <c r="M25" s="608"/>
      <c r="N25" s="608"/>
      <c r="O25" s="608"/>
      <c r="P25" s="608"/>
      <c r="Q25" s="608"/>
      <c r="R25" s="608"/>
      <c r="S25" s="608"/>
      <c r="T25" s="604"/>
      <c r="U25" s="608"/>
      <c r="V25" s="608"/>
      <c r="W25" s="608"/>
      <c r="X25" s="608"/>
      <c r="Y25" s="608"/>
      <c r="Z25" s="608"/>
      <c r="AA25" s="608"/>
    </row>
    <row r="26" spans="1:28">
      <c r="A26" s="334">
        <v>3.4</v>
      </c>
      <c r="B26" s="354" t="s">
        <v>441</v>
      </c>
      <c r="C26" s="607">
        <v>2556046.2799999998</v>
      </c>
      <c r="D26" s="604">
        <v>2000000</v>
      </c>
      <c r="E26" s="608"/>
      <c r="F26" s="608"/>
      <c r="G26" s="608"/>
      <c r="H26" s="604"/>
      <c r="I26" s="608"/>
      <c r="J26" s="608"/>
      <c r="K26" s="608"/>
      <c r="L26" s="604"/>
      <c r="M26" s="608"/>
      <c r="N26" s="608"/>
      <c r="O26" s="608"/>
      <c r="P26" s="608"/>
      <c r="Q26" s="608"/>
      <c r="R26" s="608"/>
      <c r="S26" s="608"/>
      <c r="T26" s="604"/>
      <c r="U26" s="608"/>
      <c r="V26" s="608"/>
      <c r="W26" s="608"/>
      <c r="X26" s="608"/>
      <c r="Y26" s="608"/>
      <c r="Z26" s="608"/>
      <c r="AA26" s="608"/>
    </row>
    <row r="27" spans="1:28">
      <c r="A27" s="334">
        <v>3.5</v>
      </c>
      <c r="B27" s="354" t="s">
        <v>442</v>
      </c>
      <c r="C27" s="607">
        <v>165711940.9614</v>
      </c>
      <c r="D27" s="604">
        <v>101781141.0766</v>
      </c>
      <c r="E27" s="608"/>
      <c r="F27" s="608"/>
      <c r="G27" s="608"/>
      <c r="H27" s="604">
        <v>749456.78870000003</v>
      </c>
      <c r="I27" s="608"/>
      <c r="J27" s="608"/>
      <c r="K27" s="608"/>
      <c r="L27" s="604"/>
      <c r="M27" s="608"/>
      <c r="N27" s="608"/>
      <c r="O27" s="608"/>
      <c r="P27" s="608"/>
      <c r="Q27" s="608"/>
      <c r="R27" s="608"/>
      <c r="S27" s="608"/>
      <c r="T27" s="604"/>
      <c r="U27" s="608"/>
      <c r="V27" s="608"/>
      <c r="W27" s="608"/>
      <c r="X27" s="608"/>
      <c r="Y27" s="608"/>
      <c r="Z27" s="608"/>
      <c r="AA27" s="608"/>
    </row>
    <row r="28" spans="1:28">
      <c r="A28" s="334">
        <v>3.6</v>
      </c>
      <c r="B28" s="354" t="s">
        <v>443</v>
      </c>
      <c r="C28" s="607">
        <v>1625023.8957</v>
      </c>
      <c r="D28" s="604">
        <v>1617829.3557</v>
      </c>
      <c r="E28" s="608"/>
      <c r="F28" s="608"/>
      <c r="G28" s="608"/>
      <c r="H28" s="604">
        <v>7194.54</v>
      </c>
      <c r="I28" s="608"/>
      <c r="J28" s="608"/>
      <c r="K28" s="608"/>
      <c r="L28" s="604"/>
      <c r="M28" s="608"/>
      <c r="N28" s="608"/>
      <c r="O28" s="608"/>
      <c r="P28" s="608"/>
      <c r="Q28" s="608"/>
      <c r="R28" s="608"/>
      <c r="S28" s="608"/>
      <c r="T28" s="604"/>
      <c r="U28" s="608"/>
      <c r="V28" s="608"/>
      <c r="W28" s="608"/>
      <c r="X28" s="608"/>
      <c r="Y28" s="608"/>
      <c r="Z28" s="608"/>
      <c r="AA28" s="608"/>
    </row>
    <row r="30" spans="1:28">
      <c r="C30" s="707"/>
      <c r="D30" s="707"/>
      <c r="E30" s="707"/>
      <c r="F30" s="707"/>
      <c r="G30" s="707"/>
      <c r="H30" s="707"/>
      <c r="I30" s="707"/>
      <c r="J30" s="707"/>
      <c r="K30" s="707"/>
      <c r="L30" s="707"/>
      <c r="M30" s="707"/>
      <c r="N30" s="707"/>
      <c r="O30" s="707"/>
      <c r="P30" s="707"/>
      <c r="Q30" s="707"/>
      <c r="R30" s="707"/>
      <c r="S30" s="707"/>
      <c r="T30" s="707"/>
      <c r="U30" s="707"/>
      <c r="V30" s="707"/>
      <c r="W30" s="707"/>
      <c r="X30" s="707"/>
      <c r="Y30" s="707"/>
      <c r="Z30" s="707"/>
      <c r="AA30" s="707"/>
      <c r="AB30" s="707"/>
    </row>
    <row r="31" spans="1:28">
      <c r="C31" s="707"/>
      <c r="D31" s="707"/>
      <c r="E31" s="707"/>
      <c r="F31" s="707"/>
      <c r="G31" s="707"/>
      <c r="H31" s="707"/>
      <c r="I31" s="707"/>
      <c r="J31" s="707"/>
      <c r="K31" s="707"/>
      <c r="L31" s="707"/>
      <c r="M31" s="707"/>
      <c r="N31" s="707"/>
      <c r="O31" s="707"/>
      <c r="P31" s="707"/>
      <c r="Q31" s="707"/>
      <c r="R31" s="707"/>
      <c r="S31" s="707"/>
      <c r="T31" s="707"/>
      <c r="U31" s="707"/>
      <c r="V31" s="707"/>
      <c r="W31" s="707"/>
      <c r="X31" s="707"/>
      <c r="Y31" s="707"/>
      <c r="Z31" s="707"/>
      <c r="AA31" s="707"/>
      <c r="AB31" s="707"/>
    </row>
    <row r="32" spans="1:28">
      <c r="C32" s="707"/>
      <c r="D32" s="707"/>
      <c r="E32" s="707"/>
      <c r="F32" s="707"/>
      <c r="G32" s="707"/>
      <c r="H32" s="707"/>
      <c r="I32" s="707"/>
      <c r="J32" s="707"/>
      <c r="K32" s="707"/>
      <c r="L32" s="707"/>
      <c r="M32" s="707"/>
      <c r="N32" s="707"/>
      <c r="O32" s="707"/>
      <c r="P32" s="707"/>
      <c r="Q32" s="707"/>
      <c r="R32" s="707"/>
      <c r="S32" s="707"/>
      <c r="T32" s="707"/>
      <c r="U32" s="707"/>
      <c r="V32" s="707"/>
      <c r="W32" s="707"/>
      <c r="X32" s="707"/>
      <c r="Y32" s="707"/>
      <c r="Z32" s="707"/>
      <c r="AA32" s="707"/>
      <c r="AB32" s="707"/>
    </row>
    <row r="33" spans="3:28">
      <c r="C33" s="707"/>
      <c r="D33" s="707"/>
      <c r="E33" s="707"/>
      <c r="F33" s="707"/>
      <c r="G33" s="707"/>
      <c r="H33" s="707"/>
      <c r="I33" s="707"/>
      <c r="J33" s="707"/>
      <c r="K33" s="707"/>
      <c r="L33" s="707"/>
      <c r="M33" s="707"/>
      <c r="N33" s="707"/>
      <c r="O33" s="707"/>
      <c r="P33" s="707"/>
      <c r="Q33" s="707"/>
      <c r="R33" s="707"/>
      <c r="S33" s="707"/>
      <c r="T33" s="707"/>
      <c r="U33" s="707"/>
      <c r="V33" s="707"/>
      <c r="W33" s="707"/>
      <c r="X33" s="707"/>
      <c r="Y33" s="707"/>
      <c r="Z33" s="707"/>
      <c r="AA33" s="707"/>
      <c r="AB33" s="707"/>
    </row>
    <row r="34" spans="3:28">
      <c r="C34" s="707"/>
      <c r="D34" s="707"/>
      <c r="E34" s="707"/>
      <c r="F34" s="707"/>
      <c r="G34" s="707"/>
      <c r="H34" s="707"/>
      <c r="I34" s="707"/>
      <c r="J34" s="707"/>
      <c r="K34" s="707"/>
      <c r="L34" s="707"/>
      <c r="M34" s="707"/>
      <c r="N34" s="707"/>
      <c r="O34" s="707"/>
      <c r="P34" s="707"/>
      <c r="Q34" s="707"/>
      <c r="R34" s="707"/>
      <c r="S34" s="707"/>
      <c r="T34" s="707"/>
      <c r="U34" s="707"/>
      <c r="V34" s="707"/>
      <c r="W34" s="707"/>
      <c r="X34" s="707"/>
      <c r="Y34" s="707"/>
      <c r="Z34" s="707"/>
      <c r="AA34" s="707"/>
      <c r="AB34" s="707"/>
    </row>
    <row r="35" spans="3:28">
      <c r="C35" s="707"/>
      <c r="D35" s="707"/>
      <c r="E35" s="707"/>
      <c r="F35" s="707"/>
      <c r="G35" s="707"/>
      <c r="H35" s="707"/>
      <c r="I35" s="707"/>
      <c r="J35" s="707"/>
      <c r="K35" s="707"/>
      <c r="L35" s="707"/>
      <c r="M35" s="707"/>
      <c r="N35" s="707"/>
      <c r="O35" s="707"/>
      <c r="P35" s="707"/>
      <c r="Q35" s="707"/>
      <c r="R35" s="707"/>
      <c r="S35" s="707"/>
      <c r="T35" s="707"/>
      <c r="U35" s="707"/>
      <c r="V35" s="707"/>
      <c r="W35" s="707"/>
      <c r="X35" s="707"/>
      <c r="Y35" s="707"/>
      <c r="Z35" s="707"/>
      <c r="AA35" s="707"/>
      <c r="AB35" s="707"/>
    </row>
    <row r="36" spans="3:28">
      <c r="C36" s="707"/>
      <c r="D36" s="707"/>
      <c r="E36" s="707"/>
      <c r="F36" s="707"/>
      <c r="G36" s="707"/>
      <c r="H36" s="707"/>
      <c r="I36" s="707"/>
      <c r="J36" s="707"/>
      <c r="K36" s="707"/>
      <c r="L36" s="707"/>
      <c r="M36" s="707"/>
      <c r="N36" s="707"/>
      <c r="O36" s="707"/>
      <c r="P36" s="707"/>
      <c r="Q36" s="707"/>
      <c r="R36" s="707"/>
      <c r="S36" s="707"/>
      <c r="T36" s="707"/>
      <c r="U36" s="707"/>
      <c r="V36" s="707"/>
      <c r="W36" s="707"/>
      <c r="X36" s="707"/>
      <c r="Y36" s="707"/>
      <c r="Z36" s="707"/>
      <c r="AA36" s="707"/>
      <c r="AB36" s="707"/>
    </row>
    <row r="37" spans="3:28">
      <c r="C37" s="707"/>
      <c r="D37" s="707"/>
      <c r="E37" s="707"/>
      <c r="F37" s="707"/>
      <c r="G37" s="707"/>
      <c r="H37" s="707"/>
      <c r="I37" s="707"/>
      <c r="J37" s="707"/>
      <c r="K37" s="707"/>
      <c r="L37" s="707"/>
      <c r="M37" s="707"/>
      <c r="N37" s="707"/>
      <c r="O37" s="707"/>
      <c r="P37" s="707"/>
      <c r="Q37" s="707"/>
      <c r="R37" s="707"/>
      <c r="S37" s="707"/>
      <c r="T37" s="707"/>
      <c r="U37" s="707"/>
      <c r="V37" s="707"/>
      <c r="W37" s="707"/>
      <c r="X37" s="707"/>
      <c r="Y37" s="707"/>
      <c r="Z37" s="707"/>
      <c r="AA37" s="707"/>
      <c r="AB37" s="707"/>
    </row>
    <row r="38" spans="3:28">
      <c r="C38" s="707"/>
      <c r="D38" s="707"/>
      <c r="E38" s="707"/>
      <c r="F38" s="707"/>
      <c r="G38" s="707"/>
      <c r="H38" s="707"/>
      <c r="I38" s="707"/>
      <c r="J38" s="707"/>
      <c r="K38" s="707"/>
      <c r="L38" s="707"/>
      <c r="M38" s="707"/>
      <c r="N38" s="707"/>
      <c r="O38" s="707"/>
      <c r="P38" s="707"/>
      <c r="Q38" s="707"/>
      <c r="R38" s="707"/>
      <c r="S38" s="707"/>
      <c r="T38" s="707"/>
      <c r="U38" s="707"/>
      <c r="V38" s="707"/>
      <c r="W38" s="707"/>
      <c r="X38" s="707"/>
      <c r="Y38" s="707"/>
      <c r="Z38" s="707"/>
      <c r="AA38" s="707"/>
      <c r="AB38" s="707"/>
    </row>
    <row r="39" spans="3:28">
      <c r="C39" s="707"/>
      <c r="D39" s="707"/>
      <c r="E39" s="707"/>
      <c r="F39" s="707"/>
      <c r="G39" s="707"/>
      <c r="H39" s="707"/>
      <c r="I39" s="707"/>
      <c r="J39" s="707"/>
      <c r="K39" s="707"/>
      <c r="L39" s="707"/>
      <c r="M39" s="707"/>
      <c r="N39" s="707"/>
      <c r="O39" s="707"/>
      <c r="P39" s="707"/>
      <c r="Q39" s="707"/>
      <c r="R39" s="707"/>
      <c r="S39" s="707"/>
      <c r="T39" s="707"/>
      <c r="U39" s="707"/>
      <c r="V39" s="707"/>
      <c r="W39" s="707"/>
      <c r="X39" s="707"/>
      <c r="Y39" s="707"/>
      <c r="Z39" s="707"/>
      <c r="AA39" s="707"/>
      <c r="AB39" s="707"/>
    </row>
    <row r="40" spans="3:28">
      <c r="C40" s="707"/>
      <c r="D40" s="707"/>
      <c r="E40" s="707"/>
      <c r="F40" s="707"/>
      <c r="G40" s="707"/>
      <c r="H40" s="707"/>
      <c r="I40" s="707"/>
      <c r="J40" s="707"/>
      <c r="K40" s="707"/>
      <c r="L40" s="707"/>
      <c r="M40" s="707"/>
      <c r="N40" s="707"/>
      <c r="O40" s="707"/>
      <c r="P40" s="707"/>
      <c r="Q40" s="707"/>
      <c r="R40" s="707"/>
      <c r="S40" s="707"/>
      <c r="T40" s="707"/>
      <c r="U40" s="707"/>
      <c r="V40" s="707"/>
      <c r="W40" s="707"/>
      <c r="X40" s="707"/>
      <c r="Y40" s="707"/>
      <c r="Z40" s="707"/>
      <c r="AA40" s="707"/>
      <c r="AB40" s="707"/>
    </row>
    <row r="41" spans="3:28">
      <c r="C41" s="707"/>
      <c r="D41" s="707"/>
      <c r="E41" s="707"/>
      <c r="F41" s="707"/>
      <c r="G41" s="707"/>
      <c r="H41" s="707"/>
      <c r="I41" s="707"/>
      <c r="J41" s="707"/>
      <c r="K41" s="707"/>
      <c r="L41" s="707"/>
      <c r="M41" s="707"/>
      <c r="N41" s="707"/>
      <c r="O41" s="707"/>
      <c r="P41" s="707"/>
      <c r="Q41" s="707"/>
      <c r="R41" s="707"/>
      <c r="S41" s="707"/>
      <c r="T41" s="707"/>
      <c r="U41" s="707"/>
      <c r="V41" s="707"/>
      <c r="W41" s="707"/>
      <c r="X41" s="707"/>
      <c r="Y41" s="707"/>
      <c r="Z41" s="707"/>
      <c r="AA41" s="707"/>
      <c r="AB41" s="707"/>
    </row>
    <row r="42" spans="3:28">
      <c r="C42" s="707"/>
      <c r="D42" s="707"/>
      <c r="E42" s="707"/>
      <c r="F42" s="707"/>
      <c r="G42" s="707"/>
      <c r="H42" s="707"/>
      <c r="I42" s="707"/>
      <c r="J42" s="707"/>
      <c r="K42" s="707"/>
      <c r="L42" s="707"/>
      <c r="M42" s="707"/>
      <c r="N42" s="707"/>
      <c r="O42" s="707"/>
      <c r="P42" s="707"/>
      <c r="Q42" s="707"/>
      <c r="R42" s="707"/>
      <c r="S42" s="707"/>
      <c r="T42" s="707"/>
      <c r="U42" s="707"/>
      <c r="V42" s="707"/>
      <c r="W42" s="707"/>
      <c r="X42" s="707"/>
      <c r="Y42" s="707"/>
      <c r="Z42" s="707"/>
      <c r="AA42" s="707"/>
      <c r="AB42" s="707"/>
    </row>
    <row r="43" spans="3:28">
      <c r="C43" s="707"/>
      <c r="D43" s="707"/>
      <c r="E43" s="707"/>
      <c r="F43" s="707"/>
      <c r="G43" s="707"/>
      <c r="H43" s="707"/>
      <c r="I43" s="707"/>
      <c r="J43" s="707"/>
      <c r="K43" s="707"/>
      <c r="L43" s="707"/>
      <c r="M43" s="707"/>
      <c r="N43" s="707"/>
      <c r="O43" s="707"/>
      <c r="P43" s="707"/>
      <c r="Q43" s="707"/>
      <c r="R43" s="707"/>
      <c r="S43" s="707"/>
      <c r="T43" s="707"/>
      <c r="U43" s="707"/>
      <c r="V43" s="707"/>
      <c r="W43" s="707"/>
      <c r="X43" s="707"/>
      <c r="Y43" s="707"/>
      <c r="Z43" s="707"/>
      <c r="AA43" s="707"/>
      <c r="AB43" s="707"/>
    </row>
    <row r="44" spans="3:28">
      <c r="C44" s="707"/>
      <c r="D44" s="707"/>
      <c r="E44" s="707"/>
      <c r="F44" s="707"/>
      <c r="G44" s="707"/>
      <c r="H44" s="707"/>
      <c r="I44" s="707"/>
      <c r="J44" s="707"/>
      <c r="K44" s="707"/>
      <c r="L44" s="707"/>
      <c r="M44" s="707"/>
      <c r="N44" s="707"/>
      <c r="O44" s="707"/>
      <c r="P44" s="707"/>
      <c r="Q44" s="707"/>
      <c r="R44" s="707"/>
      <c r="S44" s="707"/>
      <c r="T44" s="707"/>
      <c r="U44" s="707"/>
      <c r="V44" s="707"/>
      <c r="W44" s="707"/>
      <c r="X44" s="707"/>
      <c r="Y44" s="707"/>
      <c r="Z44" s="707"/>
      <c r="AA44" s="707"/>
      <c r="AB44" s="707"/>
    </row>
    <row r="45" spans="3:28">
      <c r="C45" s="707"/>
      <c r="D45" s="707"/>
      <c r="E45" s="707"/>
      <c r="F45" s="707"/>
      <c r="G45" s="707"/>
      <c r="H45" s="707"/>
      <c r="I45" s="707"/>
      <c r="J45" s="707"/>
      <c r="K45" s="707"/>
      <c r="L45" s="707"/>
      <c r="M45" s="707"/>
      <c r="N45" s="707"/>
      <c r="O45" s="707"/>
      <c r="P45" s="707"/>
      <c r="Q45" s="707"/>
      <c r="R45" s="707"/>
      <c r="S45" s="707"/>
      <c r="T45" s="707"/>
      <c r="U45" s="707"/>
      <c r="V45" s="707"/>
      <c r="W45" s="707"/>
      <c r="X45" s="707"/>
      <c r="Y45" s="707"/>
      <c r="Z45" s="707"/>
      <c r="AA45" s="707"/>
      <c r="AB45" s="707"/>
    </row>
    <row r="46" spans="3:28">
      <c r="C46" s="707"/>
      <c r="D46" s="707"/>
      <c r="E46" s="707"/>
      <c r="F46" s="707"/>
      <c r="G46" s="707"/>
      <c r="H46" s="707"/>
      <c r="I46" s="707"/>
      <c r="J46" s="707"/>
      <c r="K46" s="707"/>
      <c r="L46" s="707"/>
      <c r="M46" s="707"/>
      <c r="N46" s="707"/>
      <c r="O46" s="707"/>
      <c r="P46" s="707"/>
      <c r="Q46" s="707"/>
      <c r="R46" s="707"/>
      <c r="S46" s="707"/>
      <c r="T46" s="707"/>
      <c r="U46" s="707"/>
      <c r="V46" s="707"/>
      <c r="W46" s="707"/>
      <c r="X46" s="707"/>
      <c r="Y46" s="707"/>
      <c r="Z46" s="707"/>
      <c r="AA46" s="707"/>
      <c r="AB46" s="707"/>
    </row>
    <row r="47" spans="3:28">
      <c r="C47" s="707"/>
      <c r="D47" s="707"/>
      <c r="E47" s="707"/>
      <c r="F47" s="707"/>
      <c r="G47" s="707"/>
      <c r="H47" s="707"/>
      <c r="I47" s="707"/>
      <c r="J47" s="707"/>
      <c r="K47" s="707"/>
      <c r="L47" s="707"/>
      <c r="M47" s="707"/>
      <c r="N47" s="707"/>
      <c r="O47" s="707"/>
      <c r="P47" s="707"/>
      <c r="Q47" s="707"/>
      <c r="R47" s="707"/>
      <c r="S47" s="707"/>
      <c r="T47" s="707"/>
      <c r="U47" s="707"/>
      <c r="V47" s="707"/>
      <c r="W47" s="707"/>
      <c r="X47" s="707"/>
      <c r="Y47" s="707"/>
      <c r="Z47" s="707"/>
      <c r="AA47" s="707"/>
      <c r="AB47" s="707"/>
    </row>
    <row r="48" spans="3:28">
      <c r="C48" s="707"/>
      <c r="D48" s="707"/>
      <c r="E48" s="707"/>
      <c r="F48" s="707"/>
      <c r="G48" s="707"/>
      <c r="H48" s="707"/>
      <c r="I48" s="707"/>
      <c r="J48" s="707"/>
      <c r="K48" s="707"/>
      <c r="L48" s="707"/>
      <c r="M48" s="707"/>
      <c r="N48" s="707"/>
      <c r="O48" s="707"/>
      <c r="P48" s="707"/>
      <c r="Q48" s="707"/>
      <c r="R48" s="707"/>
      <c r="S48" s="707"/>
      <c r="T48" s="707"/>
      <c r="U48" s="707"/>
      <c r="V48" s="707"/>
      <c r="W48" s="707"/>
      <c r="X48" s="707"/>
      <c r="Y48" s="707"/>
      <c r="Z48" s="707"/>
      <c r="AA48" s="707"/>
      <c r="AB48" s="707"/>
    </row>
    <row r="49" spans="3:28">
      <c r="C49" s="707"/>
      <c r="D49" s="707"/>
      <c r="E49" s="707"/>
      <c r="F49" s="707"/>
      <c r="G49" s="707"/>
      <c r="H49" s="707"/>
      <c r="I49" s="707"/>
      <c r="J49" s="707"/>
      <c r="K49" s="707"/>
      <c r="L49" s="707"/>
      <c r="M49" s="707"/>
      <c r="N49" s="707"/>
      <c r="O49" s="707"/>
      <c r="P49" s="707"/>
      <c r="Q49" s="707"/>
      <c r="R49" s="707"/>
      <c r="S49" s="707"/>
      <c r="T49" s="707"/>
      <c r="U49" s="707"/>
      <c r="V49" s="707"/>
      <c r="W49" s="707"/>
      <c r="X49" s="707"/>
      <c r="Y49" s="707"/>
      <c r="Z49" s="707"/>
      <c r="AA49" s="707"/>
      <c r="AB49" s="707"/>
    </row>
    <row r="50" spans="3:28">
      <c r="C50" s="707"/>
      <c r="D50" s="707"/>
      <c r="E50" s="707"/>
      <c r="F50" s="707"/>
      <c r="G50" s="707"/>
      <c r="H50" s="707"/>
      <c r="I50" s="707"/>
      <c r="J50" s="707"/>
      <c r="K50" s="707"/>
      <c r="L50" s="707"/>
      <c r="M50" s="707"/>
      <c r="N50" s="707"/>
      <c r="O50" s="707"/>
      <c r="P50" s="707"/>
      <c r="Q50" s="707"/>
      <c r="R50" s="707"/>
      <c r="S50" s="707"/>
      <c r="T50" s="707"/>
      <c r="U50" s="707"/>
      <c r="V50" s="707"/>
      <c r="W50" s="707"/>
      <c r="X50" s="707"/>
      <c r="Y50" s="707"/>
      <c r="Z50" s="707"/>
      <c r="AA50" s="707"/>
      <c r="AB50" s="707"/>
    </row>
    <row r="51" spans="3:28">
      <c r="C51" s="707"/>
      <c r="D51" s="707"/>
      <c r="E51" s="707"/>
      <c r="F51" s="707"/>
      <c r="G51" s="707"/>
      <c r="H51" s="707"/>
      <c r="I51" s="707"/>
      <c r="J51" s="707"/>
      <c r="K51" s="707"/>
      <c r="L51" s="707"/>
      <c r="M51" s="707"/>
      <c r="N51" s="707"/>
      <c r="O51" s="707"/>
      <c r="P51" s="707"/>
      <c r="Q51" s="707"/>
      <c r="R51" s="707"/>
      <c r="S51" s="707"/>
      <c r="T51" s="707"/>
      <c r="U51" s="707"/>
      <c r="V51" s="707"/>
      <c r="W51" s="707"/>
      <c r="X51" s="707"/>
      <c r="Y51" s="707"/>
      <c r="Z51" s="707"/>
      <c r="AA51" s="707"/>
      <c r="AB51" s="707"/>
    </row>
    <row r="52" spans="3:28">
      <c r="C52" s="707"/>
      <c r="D52" s="707"/>
      <c r="E52" s="707"/>
      <c r="F52" s="707"/>
      <c r="G52" s="707"/>
      <c r="H52" s="707"/>
      <c r="I52" s="707"/>
      <c r="J52" s="707"/>
      <c r="K52" s="707"/>
      <c r="L52" s="707"/>
      <c r="M52" s="707"/>
      <c r="N52" s="707"/>
      <c r="O52" s="707"/>
      <c r="P52" s="707"/>
      <c r="Q52" s="707"/>
      <c r="R52" s="707"/>
      <c r="S52" s="707"/>
      <c r="T52" s="707"/>
      <c r="U52" s="707"/>
      <c r="V52" s="707"/>
      <c r="W52" s="707"/>
      <c r="X52" s="707"/>
      <c r="Y52" s="707"/>
      <c r="Z52" s="707"/>
      <c r="AA52" s="707"/>
      <c r="AB52" s="707"/>
    </row>
    <row r="53" spans="3:28">
      <c r="C53" s="707"/>
      <c r="D53" s="707"/>
      <c r="E53" s="707"/>
      <c r="F53" s="707"/>
      <c r="G53" s="707"/>
      <c r="H53" s="707"/>
      <c r="I53" s="707"/>
      <c r="J53" s="707"/>
      <c r="K53" s="707"/>
      <c r="L53" s="707"/>
      <c r="M53" s="707"/>
      <c r="N53" s="707"/>
      <c r="O53" s="707"/>
      <c r="P53" s="707"/>
      <c r="Q53" s="707"/>
      <c r="R53" s="707"/>
      <c r="S53" s="707"/>
      <c r="T53" s="707"/>
      <c r="U53" s="707"/>
      <c r="V53" s="707"/>
      <c r="W53" s="707"/>
      <c r="X53" s="707"/>
      <c r="Y53" s="707"/>
      <c r="Z53" s="707"/>
      <c r="AA53" s="707"/>
      <c r="AB53" s="707"/>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&amp;C&amp;"Calibri"&amp;10&amp;K0078D7 Classification: Restricted to Partners&amp;1#_x000D_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42"/>
  <sheetViews>
    <sheetView showGridLines="0" zoomScale="80" zoomScaleNormal="80" workbookViewId="0">
      <selection activeCell="G31" sqref="G31"/>
    </sheetView>
  </sheetViews>
  <sheetFormatPr defaultColWidth="9.140625" defaultRowHeight="12.75"/>
  <cols>
    <col min="1" max="1" width="11.85546875" style="345" bestFit="1" customWidth="1"/>
    <col min="2" max="2" width="90.140625" style="345" bestFit="1" customWidth="1"/>
    <col min="3" max="3" width="20.140625" style="345" customWidth="1"/>
    <col min="4" max="4" width="22.140625" style="345" customWidth="1"/>
    <col min="5" max="7" width="17.140625" style="345" customWidth="1"/>
    <col min="8" max="8" width="22.140625" style="345" customWidth="1"/>
    <col min="9" max="10" width="17.140625" style="345" customWidth="1"/>
    <col min="11" max="27" width="22.140625" style="345" customWidth="1"/>
    <col min="28" max="16384" width="9.140625" style="345"/>
  </cols>
  <sheetData>
    <row r="1" spans="1:27" ht="13.5">
      <c r="A1" s="259" t="s">
        <v>30</v>
      </c>
      <c r="B1" s="332" t="str">
        <f>'Info '!C2</f>
        <v>JSC ProCredit Bank</v>
      </c>
    </row>
    <row r="2" spans="1:27">
      <c r="A2" s="259" t="s">
        <v>31</v>
      </c>
      <c r="B2" s="331">
        <f>'1. key ratios'!B2</f>
        <v>46022</v>
      </c>
    </row>
    <row r="3" spans="1:27">
      <c r="A3" s="260" t="s">
        <v>446</v>
      </c>
      <c r="C3" s="347"/>
    </row>
    <row r="4" spans="1:27" ht="13.5" thickBot="1">
      <c r="A4" s="260"/>
      <c r="B4" s="347"/>
      <c r="C4" s="347"/>
    </row>
    <row r="5" spans="1:27" ht="13.5" customHeight="1">
      <c r="A5" s="823" t="s">
        <v>652</v>
      </c>
      <c r="B5" s="824"/>
      <c r="C5" s="832" t="s">
        <v>651</v>
      </c>
      <c r="D5" s="833"/>
      <c r="E5" s="833"/>
      <c r="F5" s="833"/>
      <c r="G5" s="833"/>
      <c r="H5" s="833"/>
      <c r="I5" s="833"/>
      <c r="J5" s="833"/>
      <c r="K5" s="833"/>
      <c r="L5" s="833"/>
      <c r="M5" s="833"/>
      <c r="N5" s="833"/>
      <c r="O5" s="833"/>
      <c r="P5" s="833"/>
      <c r="Q5" s="833"/>
      <c r="R5" s="833"/>
      <c r="S5" s="834"/>
      <c r="T5" s="368"/>
      <c r="U5" s="368"/>
      <c r="V5" s="368"/>
      <c r="W5" s="368"/>
      <c r="X5" s="368"/>
      <c r="Y5" s="368"/>
      <c r="Z5" s="368"/>
      <c r="AA5" s="367"/>
    </row>
    <row r="6" spans="1:27" ht="12" customHeight="1">
      <c r="A6" s="825"/>
      <c r="B6" s="826"/>
      <c r="C6" s="829" t="s">
        <v>64</v>
      </c>
      <c r="D6" s="821" t="s">
        <v>648</v>
      </c>
      <c r="E6" s="821"/>
      <c r="F6" s="821"/>
      <c r="G6" s="821"/>
      <c r="H6" s="821" t="s">
        <v>647</v>
      </c>
      <c r="I6" s="821"/>
      <c r="J6" s="821"/>
      <c r="K6" s="821"/>
      <c r="L6" s="365"/>
      <c r="M6" s="822" t="s">
        <v>646</v>
      </c>
      <c r="N6" s="822"/>
      <c r="O6" s="822"/>
      <c r="P6" s="822"/>
      <c r="Q6" s="822"/>
      <c r="R6" s="822"/>
      <c r="S6" s="831"/>
      <c r="T6" s="368"/>
      <c r="U6" s="810" t="s">
        <v>645</v>
      </c>
      <c r="V6" s="810"/>
      <c r="W6" s="810"/>
      <c r="X6" s="810"/>
      <c r="Y6" s="810"/>
      <c r="Z6" s="810"/>
      <c r="AA6" s="803"/>
    </row>
    <row r="7" spans="1:27" ht="25.5">
      <c r="A7" s="827"/>
      <c r="B7" s="828"/>
      <c r="C7" s="830"/>
      <c r="D7" s="364"/>
      <c r="E7" s="342" t="s">
        <v>436</v>
      </c>
      <c r="F7" s="342" t="s">
        <v>643</v>
      </c>
      <c r="G7" s="344" t="s">
        <v>644</v>
      </c>
      <c r="H7" s="346"/>
      <c r="I7" s="342" t="s">
        <v>436</v>
      </c>
      <c r="J7" s="342" t="s">
        <v>643</v>
      </c>
      <c r="K7" s="344" t="s">
        <v>644</v>
      </c>
      <c r="L7" s="363"/>
      <c r="M7" s="342" t="s">
        <v>436</v>
      </c>
      <c r="N7" s="342" t="s">
        <v>643</v>
      </c>
      <c r="O7" s="342" t="s">
        <v>642</v>
      </c>
      <c r="P7" s="342" t="s">
        <v>641</v>
      </c>
      <c r="Q7" s="342" t="s">
        <v>640</v>
      </c>
      <c r="R7" s="342" t="s">
        <v>639</v>
      </c>
      <c r="S7" s="388" t="s">
        <v>638</v>
      </c>
      <c r="T7" s="387"/>
      <c r="U7" s="342" t="s">
        <v>436</v>
      </c>
      <c r="V7" s="342" t="s">
        <v>643</v>
      </c>
      <c r="W7" s="342" t="s">
        <v>642</v>
      </c>
      <c r="X7" s="342" t="s">
        <v>641</v>
      </c>
      <c r="Y7" s="342" t="s">
        <v>640</v>
      </c>
      <c r="Z7" s="342" t="s">
        <v>639</v>
      </c>
      <c r="AA7" s="342" t="s">
        <v>638</v>
      </c>
    </row>
    <row r="8" spans="1:27" s="711" customFormat="1">
      <c r="A8" s="708">
        <v>1</v>
      </c>
      <c r="B8" s="386" t="s">
        <v>437</v>
      </c>
      <c r="C8" s="609">
        <v>1409577204.0383</v>
      </c>
      <c r="D8" s="604">
        <v>1322191508.4402001</v>
      </c>
      <c r="E8" s="604">
        <v>7341175.5475000003</v>
      </c>
      <c r="F8" s="604"/>
      <c r="G8" s="604"/>
      <c r="H8" s="604">
        <v>53573657.650300004</v>
      </c>
      <c r="I8" s="604">
        <v>6462060.7052999996</v>
      </c>
      <c r="J8" s="604">
        <v>535713.59149999998</v>
      </c>
      <c r="K8" s="604"/>
      <c r="L8" s="604">
        <v>33680342.025399998</v>
      </c>
      <c r="M8" s="604">
        <v>5022350.7152000004</v>
      </c>
      <c r="N8" s="604">
        <v>946283.50859999994</v>
      </c>
      <c r="O8" s="604">
        <v>6641111.0477999998</v>
      </c>
      <c r="P8" s="604">
        <v>7035167.6732999999</v>
      </c>
      <c r="Q8" s="604">
        <v>6819657.4391000001</v>
      </c>
      <c r="R8" s="604">
        <v>6574388.4167999998</v>
      </c>
      <c r="S8" s="709"/>
      <c r="T8" s="710">
        <v>131695.92240000001</v>
      </c>
      <c r="U8" s="604"/>
      <c r="V8" s="604"/>
      <c r="W8" s="604">
        <v>131695.92240000001</v>
      </c>
      <c r="X8" s="604"/>
      <c r="Y8" s="604"/>
      <c r="Z8" s="604"/>
      <c r="AA8" s="709"/>
    </row>
    <row r="9" spans="1:27">
      <c r="A9" s="379">
        <v>1.1000000000000001</v>
      </c>
      <c r="B9" s="385" t="s">
        <v>447</v>
      </c>
      <c r="C9" s="612">
        <v>1376978034.2347002</v>
      </c>
      <c r="D9" s="602">
        <v>1291525968.2349</v>
      </c>
      <c r="E9" s="602">
        <v>7101782.3975</v>
      </c>
      <c r="F9" s="602"/>
      <c r="G9" s="602"/>
      <c r="H9" s="602">
        <v>53271296.3103</v>
      </c>
      <c r="I9" s="602">
        <v>6442635.6753000002</v>
      </c>
      <c r="J9" s="602">
        <v>535713.59149999998</v>
      </c>
      <c r="K9" s="602"/>
      <c r="L9" s="602">
        <v>32049073.767099999</v>
      </c>
      <c r="M9" s="602">
        <v>4763018.7061999999</v>
      </c>
      <c r="N9" s="602">
        <v>843312.62860000005</v>
      </c>
      <c r="O9" s="602">
        <v>5894384.7484999998</v>
      </c>
      <c r="P9" s="602">
        <v>6610260.7033000002</v>
      </c>
      <c r="Q9" s="602">
        <v>6819657.4391000001</v>
      </c>
      <c r="R9" s="602">
        <v>6574388.4167999998</v>
      </c>
      <c r="S9" s="610"/>
      <c r="T9" s="611">
        <v>131695.92240000001</v>
      </c>
      <c r="U9" s="602"/>
      <c r="V9" s="602"/>
      <c r="W9" s="602">
        <v>131695.92240000001</v>
      </c>
      <c r="X9" s="602"/>
      <c r="Y9" s="602"/>
      <c r="Z9" s="602"/>
      <c r="AA9" s="610"/>
    </row>
    <row r="10" spans="1:27">
      <c r="A10" s="383" t="s">
        <v>14</v>
      </c>
      <c r="B10" s="384" t="s">
        <v>448</v>
      </c>
      <c r="C10" s="613">
        <v>1314382156.0469</v>
      </c>
      <c r="D10" s="602">
        <v>1229580844.8885</v>
      </c>
      <c r="E10" s="602">
        <v>7022629.2874999996</v>
      </c>
      <c r="F10" s="602"/>
      <c r="G10" s="602"/>
      <c r="H10" s="602">
        <v>52740158.668899998</v>
      </c>
      <c r="I10" s="602">
        <v>6243746.2752999999</v>
      </c>
      <c r="J10" s="602">
        <v>503210.9</v>
      </c>
      <c r="K10" s="602"/>
      <c r="L10" s="602">
        <v>31929456.5671</v>
      </c>
      <c r="M10" s="602">
        <v>4763018.7061999999</v>
      </c>
      <c r="N10" s="602">
        <v>843312.62860000005</v>
      </c>
      <c r="O10" s="602">
        <v>5894384.7484999998</v>
      </c>
      <c r="P10" s="602">
        <v>6490643.5033</v>
      </c>
      <c r="Q10" s="602">
        <v>6819657.4391000001</v>
      </c>
      <c r="R10" s="602">
        <v>6574388.4167999998</v>
      </c>
      <c r="S10" s="610"/>
      <c r="T10" s="611">
        <v>131695.92240000001</v>
      </c>
      <c r="U10" s="602"/>
      <c r="V10" s="602"/>
      <c r="W10" s="602">
        <v>131695.92240000001</v>
      </c>
      <c r="X10" s="602"/>
      <c r="Y10" s="602"/>
      <c r="Z10" s="602"/>
      <c r="AA10" s="610"/>
    </row>
    <row r="11" spans="1:27">
      <c r="A11" s="381" t="s">
        <v>449</v>
      </c>
      <c r="B11" s="382" t="s">
        <v>450</v>
      </c>
      <c r="C11" s="614">
        <v>641775043.45380008</v>
      </c>
      <c r="D11" s="602">
        <v>613424517.54229999</v>
      </c>
      <c r="E11" s="602">
        <v>1036391.4129999999</v>
      </c>
      <c r="F11" s="602"/>
      <c r="G11" s="602"/>
      <c r="H11" s="602">
        <v>23063288.6899</v>
      </c>
      <c r="I11" s="602">
        <v>1415747.5600999999</v>
      </c>
      <c r="J11" s="602"/>
      <c r="K11" s="602"/>
      <c r="L11" s="602">
        <v>5155541.2992000002</v>
      </c>
      <c r="M11" s="602">
        <v>2933279.3054999998</v>
      </c>
      <c r="N11" s="602">
        <v>339827.63860000001</v>
      </c>
      <c r="O11" s="602">
        <v>83780.451100000006</v>
      </c>
      <c r="P11" s="602">
        <v>170426.74590000001</v>
      </c>
      <c r="Q11" s="602">
        <v>1084176.0334999999</v>
      </c>
      <c r="R11" s="602"/>
      <c r="S11" s="610"/>
      <c r="T11" s="611">
        <v>131695.92240000001</v>
      </c>
      <c r="U11" s="602"/>
      <c r="V11" s="602"/>
      <c r="W11" s="602">
        <v>131695.92240000001</v>
      </c>
      <c r="X11" s="602"/>
      <c r="Y11" s="602"/>
      <c r="Z11" s="602"/>
      <c r="AA11" s="610"/>
    </row>
    <row r="12" spans="1:27">
      <c r="A12" s="381" t="s">
        <v>451</v>
      </c>
      <c r="B12" s="382" t="s">
        <v>452</v>
      </c>
      <c r="C12" s="614">
        <v>203894419.36649999</v>
      </c>
      <c r="D12" s="602">
        <v>186941025.29570001</v>
      </c>
      <c r="E12" s="602">
        <v>185998.23</v>
      </c>
      <c r="F12" s="602"/>
      <c r="G12" s="602"/>
      <c r="H12" s="602">
        <v>11121439.846899999</v>
      </c>
      <c r="I12" s="602">
        <v>1345777.9528000001</v>
      </c>
      <c r="J12" s="602"/>
      <c r="K12" s="602"/>
      <c r="L12" s="602">
        <v>5831954.2238999996</v>
      </c>
      <c r="M12" s="602"/>
      <c r="N12" s="602">
        <v>503484.99</v>
      </c>
      <c r="O12" s="602">
        <v>262296.07</v>
      </c>
      <c r="P12" s="602">
        <v>4432149.2774</v>
      </c>
      <c r="Q12" s="602">
        <v>634023.88650000002</v>
      </c>
      <c r="R12" s="602"/>
      <c r="S12" s="610"/>
      <c r="T12" s="611"/>
      <c r="U12" s="602"/>
      <c r="V12" s="602"/>
      <c r="W12" s="602"/>
      <c r="X12" s="602"/>
      <c r="Y12" s="602"/>
      <c r="Z12" s="602"/>
      <c r="AA12" s="610"/>
    </row>
    <row r="13" spans="1:27">
      <c r="A13" s="381" t="s">
        <v>453</v>
      </c>
      <c r="B13" s="382" t="s">
        <v>454</v>
      </c>
      <c r="C13" s="614">
        <v>167575646.00570002</v>
      </c>
      <c r="D13" s="602">
        <v>165620378.148</v>
      </c>
      <c r="E13" s="602">
        <v>2240768.5987</v>
      </c>
      <c r="F13" s="602"/>
      <c r="G13" s="602"/>
      <c r="H13" s="602">
        <v>1865588.0577</v>
      </c>
      <c r="I13" s="602">
        <v>811618.45479999995</v>
      </c>
      <c r="J13" s="602">
        <v>108229.58</v>
      </c>
      <c r="K13" s="602"/>
      <c r="L13" s="602">
        <v>89679.8</v>
      </c>
      <c r="M13" s="602"/>
      <c r="N13" s="602"/>
      <c r="O13" s="602"/>
      <c r="P13" s="602">
        <v>89679.8</v>
      </c>
      <c r="Q13" s="602"/>
      <c r="R13" s="602"/>
      <c r="S13" s="610"/>
      <c r="T13" s="611"/>
      <c r="U13" s="602"/>
      <c r="V13" s="602"/>
      <c r="W13" s="602"/>
      <c r="X13" s="602"/>
      <c r="Y13" s="602"/>
      <c r="Z13" s="602"/>
      <c r="AA13" s="610"/>
    </row>
    <row r="14" spans="1:27">
      <c r="A14" s="381" t="s">
        <v>455</v>
      </c>
      <c r="B14" s="382" t="s">
        <v>456</v>
      </c>
      <c r="C14" s="614">
        <v>301137047.2209</v>
      </c>
      <c r="D14" s="602">
        <v>263594923.9025</v>
      </c>
      <c r="E14" s="602">
        <v>3559471.0458</v>
      </c>
      <c r="F14" s="602"/>
      <c r="G14" s="602"/>
      <c r="H14" s="602">
        <v>16689842.0744</v>
      </c>
      <c r="I14" s="602">
        <v>2670602.3075999999</v>
      </c>
      <c r="J14" s="602">
        <v>394981.32</v>
      </c>
      <c r="K14" s="602"/>
      <c r="L14" s="602">
        <v>20852281.243999999</v>
      </c>
      <c r="M14" s="602">
        <v>1829739.4007000001</v>
      </c>
      <c r="N14" s="602"/>
      <c r="O14" s="602">
        <v>5548308.2274000002</v>
      </c>
      <c r="P14" s="602">
        <v>1798387.68</v>
      </c>
      <c r="Q14" s="602">
        <v>5101457.5191000002</v>
      </c>
      <c r="R14" s="602">
        <v>6574388.4167999998</v>
      </c>
      <c r="S14" s="610"/>
      <c r="T14" s="611"/>
      <c r="U14" s="602"/>
      <c r="V14" s="602"/>
      <c r="W14" s="602"/>
      <c r="X14" s="602"/>
      <c r="Y14" s="602"/>
      <c r="Z14" s="602"/>
      <c r="AA14" s="610"/>
    </row>
    <row r="15" spans="1:27">
      <c r="A15" s="380">
        <v>1.2</v>
      </c>
      <c r="B15" s="378" t="s">
        <v>650</v>
      </c>
      <c r="C15" s="612">
        <v>28603856.500200003</v>
      </c>
      <c r="D15" s="602">
        <v>4442026.2221999997</v>
      </c>
      <c r="E15" s="602">
        <v>32863.300199999998</v>
      </c>
      <c r="F15" s="602"/>
      <c r="G15" s="602"/>
      <c r="H15" s="602">
        <v>1793170.1569999999</v>
      </c>
      <c r="I15" s="602">
        <v>311925.61290000001</v>
      </c>
      <c r="J15" s="602">
        <v>5692.5816999999997</v>
      </c>
      <c r="K15" s="602"/>
      <c r="L15" s="602">
        <v>22236964.198600002</v>
      </c>
      <c r="M15" s="602">
        <v>1026111.5601</v>
      </c>
      <c r="N15" s="602">
        <v>231757.29519999999</v>
      </c>
      <c r="O15" s="602">
        <v>3482377.4271</v>
      </c>
      <c r="P15" s="602">
        <v>4884422.0664999997</v>
      </c>
      <c r="Q15" s="602">
        <v>5843488.9612999996</v>
      </c>
      <c r="R15" s="602">
        <v>6603878.1961000003</v>
      </c>
      <c r="S15" s="610"/>
      <c r="T15" s="611">
        <v>131695.92240000001</v>
      </c>
      <c r="U15" s="602"/>
      <c r="V15" s="602"/>
      <c r="W15" s="602">
        <v>131695.92240000001</v>
      </c>
      <c r="X15" s="602"/>
      <c r="Y15" s="602"/>
      <c r="Z15" s="602"/>
      <c r="AA15" s="610"/>
    </row>
    <row r="16" spans="1:27">
      <c r="A16" s="379">
        <v>1.3</v>
      </c>
      <c r="B16" s="378" t="s">
        <v>495</v>
      </c>
      <c r="C16" s="615"/>
      <c r="D16" s="616">
        <v>0</v>
      </c>
      <c r="E16" s="616">
        <v>0</v>
      </c>
      <c r="F16" s="616"/>
      <c r="G16" s="616"/>
      <c r="H16" s="616">
        <v>0</v>
      </c>
      <c r="I16" s="616">
        <v>0</v>
      </c>
      <c r="J16" s="616">
        <v>0</v>
      </c>
      <c r="K16" s="616"/>
      <c r="L16" s="616">
        <v>0</v>
      </c>
      <c r="M16" s="616">
        <v>0</v>
      </c>
      <c r="N16" s="616">
        <v>0</v>
      </c>
      <c r="O16" s="616">
        <v>0</v>
      </c>
      <c r="P16" s="616">
        <v>0</v>
      </c>
      <c r="Q16" s="616">
        <v>0</v>
      </c>
      <c r="R16" s="616">
        <v>0</v>
      </c>
      <c r="S16" s="617"/>
      <c r="T16" s="618">
        <v>0</v>
      </c>
      <c r="U16" s="616"/>
      <c r="V16" s="616"/>
      <c r="W16" s="616">
        <v>0</v>
      </c>
      <c r="X16" s="616"/>
      <c r="Y16" s="616"/>
      <c r="Z16" s="616"/>
      <c r="AA16" s="617"/>
    </row>
    <row r="17" spans="1:27">
      <c r="A17" s="375" t="s">
        <v>457</v>
      </c>
      <c r="B17" s="377" t="s">
        <v>458</v>
      </c>
      <c r="C17" s="619">
        <v>1308921652.4641998</v>
      </c>
      <c r="D17" s="602">
        <v>1233180557.2565999</v>
      </c>
      <c r="E17" s="602">
        <v>7024766.7653999999</v>
      </c>
      <c r="F17" s="602"/>
      <c r="G17" s="602"/>
      <c r="H17" s="602">
        <v>50796588.671499997</v>
      </c>
      <c r="I17" s="602">
        <v>6182947.7346000001</v>
      </c>
      <c r="J17" s="602">
        <v>535713.59149999998</v>
      </c>
      <c r="K17" s="602"/>
      <c r="L17" s="602">
        <v>24812810.613699999</v>
      </c>
      <c r="M17" s="602">
        <v>3270351.8944999999</v>
      </c>
      <c r="N17" s="602">
        <v>842809.17220000003</v>
      </c>
      <c r="O17" s="602">
        <v>5698815.6067000004</v>
      </c>
      <c r="P17" s="602">
        <v>5861967.5656000003</v>
      </c>
      <c r="Q17" s="602">
        <v>3208841.0748000001</v>
      </c>
      <c r="R17" s="602">
        <v>5388385.6063000001</v>
      </c>
      <c r="S17" s="610"/>
      <c r="T17" s="611">
        <v>131695.92239999998</v>
      </c>
      <c r="U17" s="602"/>
      <c r="V17" s="602"/>
      <c r="W17" s="602">
        <v>537860</v>
      </c>
      <c r="X17" s="602"/>
      <c r="Y17" s="602"/>
      <c r="Z17" s="602"/>
      <c r="AA17" s="610"/>
    </row>
    <row r="18" spans="1:27">
      <c r="A18" s="373" t="s">
        <v>459</v>
      </c>
      <c r="B18" s="374" t="s">
        <v>460</v>
      </c>
      <c r="C18" s="620">
        <v>1189236671.9510999</v>
      </c>
      <c r="D18" s="602">
        <v>1120021993.6125</v>
      </c>
      <c r="E18" s="602">
        <v>6172390.2588</v>
      </c>
      <c r="F18" s="602"/>
      <c r="G18" s="602"/>
      <c r="H18" s="602">
        <v>47238551.432700001</v>
      </c>
      <c r="I18" s="602">
        <v>5527712.6953999996</v>
      </c>
      <c r="J18" s="602">
        <v>196725.73</v>
      </c>
      <c r="K18" s="602"/>
      <c r="L18" s="602">
        <v>21844430.9835</v>
      </c>
      <c r="M18" s="602">
        <v>4422199.9952999996</v>
      </c>
      <c r="N18" s="602">
        <v>842809.17220000003</v>
      </c>
      <c r="O18" s="602">
        <v>498330.41950000002</v>
      </c>
      <c r="P18" s="602">
        <v>6209751.4513999997</v>
      </c>
      <c r="Q18" s="602">
        <v>3970736.9339000001</v>
      </c>
      <c r="R18" s="602">
        <v>5358963.3175999997</v>
      </c>
      <c r="S18" s="610"/>
      <c r="T18" s="611">
        <v>131695.92239999998</v>
      </c>
      <c r="U18" s="602"/>
      <c r="V18" s="602"/>
      <c r="W18" s="602">
        <v>537860</v>
      </c>
      <c r="X18" s="602"/>
      <c r="Y18" s="602"/>
      <c r="Z18" s="602"/>
      <c r="AA18" s="610"/>
    </row>
    <row r="19" spans="1:27">
      <c r="A19" s="375" t="s">
        <v>461</v>
      </c>
      <c r="B19" s="376" t="s">
        <v>462</v>
      </c>
      <c r="C19" s="621">
        <v>1287892261.6719</v>
      </c>
      <c r="D19" s="602">
        <v>1224938312.7477</v>
      </c>
      <c r="E19" s="602">
        <v>4954597.8402000004</v>
      </c>
      <c r="F19" s="602"/>
      <c r="G19" s="602"/>
      <c r="H19" s="602">
        <v>42776843.1853</v>
      </c>
      <c r="I19" s="602">
        <v>2416644.2609000001</v>
      </c>
      <c r="J19" s="602">
        <v>451703.6863</v>
      </c>
      <c r="K19" s="602"/>
      <c r="L19" s="602">
        <v>19770941.6613</v>
      </c>
      <c r="M19" s="602">
        <v>8546391.7940999996</v>
      </c>
      <c r="N19" s="602">
        <v>2641143.7993999999</v>
      </c>
      <c r="O19" s="602">
        <v>2183196.7315000002</v>
      </c>
      <c r="P19" s="602">
        <v>1689993.3313</v>
      </c>
      <c r="Q19" s="602">
        <v>1932096.4665000001</v>
      </c>
      <c r="R19" s="602">
        <v>0</v>
      </c>
      <c r="S19" s="610"/>
      <c r="T19" s="611">
        <v>406164.07760000002</v>
      </c>
      <c r="U19" s="602"/>
      <c r="V19" s="602"/>
      <c r="W19" s="602">
        <v>406164.07760000002</v>
      </c>
      <c r="X19" s="602"/>
      <c r="Y19" s="602"/>
      <c r="Z19" s="602"/>
      <c r="AA19" s="610"/>
    </row>
    <row r="20" spans="1:27">
      <c r="A20" s="373" t="s">
        <v>463</v>
      </c>
      <c r="B20" s="374" t="s">
        <v>460</v>
      </c>
      <c r="C20" s="620">
        <v>1155402004.8845</v>
      </c>
      <c r="D20" s="602">
        <v>1097549309.2258</v>
      </c>
      <c r="E20" s="602">
        <v>3565055.9978</v>
      </c>
      <c r="F20" s="602"/>
      <c r="G20" s="602"/>
      <c r="H20" s="602">
        <v>37404551.406400003</v>
      </c>
      <c r="I20" s="602">
        <v>2025066.0888</v>
      </c>
      <c r="J20" s="602">
        <v>4721.0200000000004</v>
      </c>
      <c r="K20" s="602"/>
      <c r="L20" s="602">
        <v>20041980.174699999</v>
      </c>
      <c r="M20" s="602">
        <v>9261753.1975999996</v>
      </c>
      <c r="N20" s="602">
        <v>2641143.7993999999</v>
      </c>
      <c r="O20" s="602">
        <v>495943.3089</v>
      </c>
      <c r="P20" s="602">
        <v>2474632.6749</v>
      </c>
      <c r="Q20" s="602">
        <v>2390387.6554</v>
      </c>
      <c r="R20" s="602">
        <v>0</v>
      </c>
      <c r="S20" s="610"/>
      <c r="T20" s="611">
        <v>406164.07760000002</v>
      </c>
      <c r="U20" s="602"/>
      <c r="V20" s="602"/>
      <c r="W20" s="602">
        <v>406164.07760000002</v>
      </c>
      <c r="X20" s="602"/>
      <c r="Y20" s="602"/>
      <c r="Z20" s="602"/>
      <c r="AA20" s="610"/>
    </row>
    <row r="21" spans="1:27">
      <c r="A21" s="372">
        <v>1.4</v>
      </c>
      <c r="B21" s="371" t="s">
        <v>464</v>
      </c>
      <c r="C21" s="622">
        <v>30100929.02</v>
      </c>
      <c r="D21" s="602">
        <v>28676284.68</v>
      </c>
      <c r="E21" s="602"/>
      <c r="F21" s="602"/>
      <c r="G21" s="602"/>
      <c r="H21" s="602">
        <v>1405217.44</v>
      </c>
      <c r="I21" s="602">
        <v>335177.59999999998</v>
      </c>
      <c r="J21" s="602">
        <v>307634.42</v>
      </c>
      <c r="K21" s="602"/>
      <c r="L21" s="602">
        <v>19426.900000000001</v>
      </c>
      <c r="M21" s="602"/>
      <c r="N21" s="602"/>
      <c r="O21" s="602"/>
      <c r="P21" s="602">
        <v>19426.900000000001</v>
      </c>
      <c r="Q21" s="602"/>
      <c r="R21" s="602"/>
      <c r="S21" s="610"/>
      <c r="T21" s="611"/>
      <c r="U21" s="602"/>
      <c r="V21" s="602"/>
      <c r="W21" s="602"/>
      <c r="X21" s="602"/>
      <c r="Y21" s="602"/>
      <c r="Z21" s="602"/>
      <c r="AA21" s="610"/>
    </row>
    <row r="22" spans="1:27" ht="13.5" thickBot="1">
      <c r="A22" s="370">
        <v>1.5</v>
      </c>
      <c r="B22" s="369" t="s">
        <v>465</v>
      </c>
      <c r="C22" s="623">
        <v>32860737.478399999</v>
      </c>
      <c r="D22" s="624">
        <v>32159129.0693</v>
      </c>
      <c r="E22" s="624">
        <v>94345.672999999995</v>
      </c>
      <c r="F22" s="624"/>
      <c r="G22" s="624"/>
      <c r="H22" s="624">
        <v>701608.40910000005</v>
      </c>
      <c r="I22" s="624"/>
      <c r="J22" s="624"/>
      <c r="K22" s="624"/>
      <c r="L22" s="624"/>
      <c r="M22" s="624"/>
      <c r="N22" s="624"/>
      <c r="O22" s="624"/>
      <c r="P22" s="624"/>
      <c r="Q22" s="624"/>
      <c r="R22" s="624"/>
      <c r="S22" s="625"/>
      <c r="T22" s="626"/>
      <c r="U22" s="624"/>
      <c r="V22" s="624"/>
      <c r="W22" s="624"/>
      <c r="X22" s="624"/>
      <c r="Y22" s="624"/>
      <c r="Z22" s="624"/>
      <c r="AA22" s="625"/>
    </row>
    <row r="25" spans="1:27">
      <c r="C25" s="707"/>
      <c r="D25" s="707"/>
      <c r="E25" s="707"/>
      <c r="F25" s="707"/>
      <c r="G25" s="707"/>
      <c r="H25" s="707"/>
      <c r="I25" s="707"/>
      <c r="J25" s="707"/>
      <c r="K25" s="707"/>
      <c r="L25" s="707"/>
      <c r="M25" s="707"/>
      <c r="N25" s="707"/>
      <c r="O25" s="707"/>
      <c r="P25" s="707"/>
      <c r="Q25" s="707"/>
      <c r="R25" s="707"/>
      <c r="S25" s="707"/>
      <c r="T25" s="707"/>
      <c r="U25" s="707"/>
      <c r="V25" s="707"/>
      <c r="W25" s="707"/>
      <c r="X25" s="707"/>
      <c r="Y25" s="707"/>
      <c r="Z25" s="707"/>
      <c r="AA25" s="707"/>
    </row>
    <row r="26" spans="1:27">
      <c r="C26" s="707"/>
      <c r="D26" s="707"/>
      <c r="E26" s="707"/>
      <c r="F26" s="707"/>
      <c r="G26" s="707"/>
      <c r="H26" s="707"/>
      <c r="I26" s="707"/>
      <c r="J26" s="707"/>
      <c r="K26" s="707"/>
      <c r="L26" s="707"/>
      <c r="M26" s="707"/>
      <c r="N26" s="707"/>
      <c r="O26" s="707"/>
      <c r="P26" s="707"/>
      <c r="Q26" s="707"/>
      <c r="R26" s="707"/>
      <c r="S26" s="707"/>
      <c r="T26" s="707"/>
      <c r="U26" s="707"/>
      <c r="V26" s="707"/>
      <c r="W26" s="707"/>
      <c r="X26" s="707"/>
      <c r="Y26" s="707"/>
      <c r="Z26" s="707"/>
      <c r="AA26" s="707"/>
    </row>
    <row r="27" spans="1:27">
      <c r="C27" s="707"/>
      <c r="D27" s="707"/>
      <c r="E27" s="707"/>
      <c r="F27" s="707"/>
      <c r="G27" s="707"/>
      <c r="H27" s="707"/>
      <c r="I27" s="707"/>
      <c r="J27" s="707"/>
      <c r="K27" s="707"/>
      <c r="L27" s="707"/>
      <c r="M27" s="707"/>
      <c r="N27" s="707"/>
      <c r="O27" s="707"/>
      <c r="P27" s="707"/>
      <c r="Q27" s="707"/>
      <c r="R27" s="707"/>
      <c r="S27" s="707"/>
      <c r="T27" s="707"/>
      <c r="U27" s="707"/>
      <c r="V27" s="707"/>
      <c r="W27" s="707"/>
      <c r="X27" s="707"/>
      <c r="Y27" s="707"/>
      <c r="Z27" s="707"/>
      <c r="AA27" s="707"/>
    </row>
    <row r="28" spans="1:27">
      <c r="C28" s="707"/>
      <c r="D28" s="707"/>
      <c r="E28" s="707"/>
      <c r="F28" s="707"/>
      <c r="G28" s="707"/>
      <c r="H28" s="707"/>
      <c r="I28" s="707"/>
      <c r="J28" s="707"/>
      <c r="K28" s="707"/>
      <c r="L28" s="707"/>
      <c r="M28" s="707"/>
      <c r="N28" s="707"/>
      <c r="O28" s="707"/>
      <c r="P28" s="707"/>
      <c r="Q28" s="707"/>
      <c r="R28" s="707"/>
      <c r="S28" s="707"/>
      <c r="T28" s="707"/>
      <c r="U28" s="707"/>
      <c r="V28" s="707"/>
      <c r="W28" s="707"/>
      <c r="X28" s="707"/>
      <c r="Y28" s="707"/>
      <c r="Z28" s="707"/>
      <c r="AA28" s="707"/>
    </row>
    <row r="29" spans="1:27">
      <c r="C29" s="707"/>
      <c r="D29" s="707"/>
      <c r="E29" s="707"/>
      <c r="F29" s="707"/>
      <c r="G29" s="707"/>
      <c r="H29" s="707"/>
      <c r="I29" s="707"/>
      <c r="J29" s="707"/>
      <c r="K29" s="707"/>
      <c r="L29" s="707"/>
      <c r="M29" s="707"/>
      <c r="N29" s="707"/>
      <c r="O29" s="707"/>
      <c r="P29" s="707"/>
      <c r="Q29" s="707"/>
      <c r="R29" s="707"/>
      <c r="S29" s="707"/>
      <c r="T29" s="707"/>
      <c r="U29" s="707"/>
      <c r="V29" s="707"/>
      <c r="W29" s="707"/>
      <c r="X29" s="707"/>
      <c r="Y29" s="707"/>
      <c r="Z29" s="707"/>
      <c r="AA29" s="707"/>
    </row>
    <row r="30" spans="1:27">
      <c r="C30" s="707"/>
      <c r="D30" s="707"/>
      <c r="E30" s="707"/>
      <c r="F30" s="707"/>
      <c r="G30" s="707"/>
      <c r="H30" s="707"/>
      <c r="I30" s="707"/>
      <c r="J30" s="707"/>
      <c r="K30" s="707"/>
      <c r="L30" s="707"/>
      <c r="M30" s="707"/>
      <c r="N30" s="707"/>
      <c r="O30" s="707"/>
      <c r="P30" s="707"/>
      <c r="Q30" s="707"/>
      <c r="R30" s="707"/>
      <c r="S30" s="707"/>
      <c r="T30" s="707"/>
      <c r="U30" s="707"/>
      <c r="V30" s="707"/>
      <c r="W30" s="707"/>
      <c r="X30" s="707"/>
      <c r="Y30" s="707"/>
      <c r="Z30" s="707"/>
      <c r="AA30" s="707"/>
    </row>
    <row r="31" spans="1:27">
      <c r="C31" s="707"/>
      <c r="D31" s="707"/>
      <c r="E31" s="707"/>
      <c r="F31" s="707"/>
      <c r="G31" s="707"/>
      <c r="H31" s="707"/>
      <c r="I31" s="707"/>
      <c r="J31" s="707"/>
      <c r="K31" s="707"/>
      <c r="L31" s="707"/>
      <c r="M31" s="707"/>
      <c r="N31" s="707"/>
      <c r="O31" s="707"/>
      <c r="P31" s="707"/>
      <c r="Q31" s="707"/>
      <c r="R31" s="707"/>
      <c r="S31" s="707"/>
      <c r="T31" s="707"/>
      <c r="U31" s="707"/>
      <c r="V31" s="707"/>
      <c r="W31" s="707"/>
      <c r="X31" s="707"/>
      <c r="Y31" s="707"/>
      <c r="Z31" s="707"/>
      <c r="AA31" s="707"/>
    </row>
    <row r="32" spans="1:27">
      <c r="C32" s="707"/>
      <c r="D32" s="707"/>
      <c r="E32" s="707"/>
      <c r="F32" s="707"/>
      <c r="G32" s="707"/>
      <c r="H32" s="707"/>
      <c r="I32" s="707"/>
      <c r="J32" s="707"/>
      <c r="K32" s="707"/>
      <c r="L32" s="707"/>
      <c r="M32" s="707"/>
      <c r="N32" s="707"/>
      <c r="O32" s="707"/>
      <c r="P32" s="707"/>
      <c r="Q32" s="707"/>
      <c r="R32" s="707"/>
      <c r="S32" s="707"/>
      <c r="T32" s="707"/>
      <c r="U32" s="707"/>
      <c r="V32" s="707"/>
      <c r="W32" s="707"/>
      <c r="X32" s="707"/>
      <c r="Y32" s="707"/>
      <c r="Z32" s="707"/>
      <c r="AA32" s="707"/>
    </row>
    <row r="33" spans="3:27">
      <c r="C33" s="707"/>
      <c r="D33" s="707"/>
      <c r="E33" s="707"/>
      <c r="F33" s="707"/>
      <c r="G33" s="707"/>
      <c r="H33" s="707"/>
      <c r="I33" s="707"/>
      <c r="J33" s="707"/>
      <c r="K33" s="707"/>
      <c r="L33" s="707"/>
      <c r="M33" s="707"/>
      <c r="N33" s="707"/>
      <c r="O33" s="707"/>
      <c r="P33" s="707"/>
      <c r="Q33" s="707"/>
      <c r="R33" s="707"/>
      <c r="S33" s="707"/>
      <c r="T33" s="707"/>
      <c r="U33" s="707"/>
      <c r="V33" s="707"/>
      <c r="W33" s="707"/>
      <c r="X33" s="707"/>
      <c r="Y33" s="707"/>
      <c r="Z33" s="707"/>
      <c r="AA33" s="707"/>
    </row>
    <row r="34" spans="3:27">
      <c r="C34" s="707"/>
      <c r="D34" s="707"/>
      <c r="E34" s="707"/>
      <c r="F34" s="707"/>
      <c r="G34" s="707"/>
      <c r="H34" s="707"/>
      <c r="I34" s="707"/>
      <c r="J34" s="707"/>
      <c r="K34" s="707"/>
      <c r="L34" s="707"/>
      <c r="M34" s="707"/>
      <c r="N34" s="707"/>
      <c r="O34" s="707"/>
      <c r="P34" s="707"/>
      <c r="Q34" s="707"/>
      <c r="R34" s="707"/>
      <c r="S34" s="707"/>
      <c r="T34" s="707"/>
      <c r="U34" s="707"/>
      <c r="V34" s="707"/>
      <c r="W34" s="707"/>
      <c r="X34" s="707"/>
      <c r="Y34" s="707"/>
      <c r="Z34" s="707"/>
      <c r="AA34" s="707"/>
    </row>
    <row r="35" spans="3:27">
      <c r="C35" s="707"/>
      <c r="D35" s="707"/>
      <c r="E35" s="707"/>
      <c r="F35" s="707"/>
      <c r="G35" s="707"/>
      <c r="H35" s="707"/>
      <c r="I35" s="707"/>
      <c r="J35" s="707"/>
      <c r="K35" s="707"/>
      <c r="L35" s="707"/>
      <c r="M35" s="707"/>
      <c r="N35" s="707"/>
      <c r="O35" s="707"/>
      <c r="P35" s="707"/>
      <c r="Q35" s="707"/>
      <c r="R35" s="707"/>
      <c r="S35" s="707"/>
      <c r="T35" s="707"/>
      <c r="U35" s="707"/>
      <c r="V35" s="707"/>
      <c r="W35" s="707"/>
      <c r="X35" s="707"/>
      <c r="Y35" s="707"/>
      <c r="Z35" s="707"/>
      <c r="AA35" s="707"/>
    </row>
    <row r="36" spans="3:27">
      <c r="C36" s="707"/>
      <c r="D36" s="707"/>
      <c r="E36" s="707"/>
      <c r="F36" s="707"/>
      <c r="G36" s="707"/>
      <c r="H36" s="707"/>
      <c r="I36" s="707"/>
      <c r="J36" s="707"/>
      <c r="K36" s="707"/>
      <c r="L36" s="707"/>
      <c r="M36" s="707"/>
      <c r="N36" s="707"/>
      <c r="O36" s="707"/>
      <c r="P36" s="707"/>
      <c r="Q36" s="707"/>
      <c r="R36" s="707"/>
      <c r="S36" s="707"/>
      <c r="T36" s="707"/>
      <c r="U36" s="707"/>
      <c r="V36" s="707"/>
      <c r="W36" s="707"/>
      <c r="X36" s="707"/>
      <c r="Y36" s="707"/>
      <c r="Z36" s="707"/>
      <c r="AA36" s="707"/>
    </row>
    <row r="37" spans="3:27">
      <c r="C37" s="707"/>
      <c r="D37" s="707"/>
      <c r="E37" s="707"/>
      <c r="F37" s="707"/>
      <c r="G37" s="707"/>
      <c r="H37" s="707"/>
      <c r="I37" s="707"/>
      <c r="J37" s="707"/>
      <c r="K37" s="707"/>
      <c r="L37" s="707"/>
      <c r="M37" s="707"/>
      <c r="N37" s="707"/>
      <c r="O37" s="707"/>
      <c r="P37" s="707"/>
      <c r="Q37" s="707"/>
      <c r="R37" s="707"/>
      <c r="S37" s="707"/>
      <c r="T37" s="707"/>
      <c r="U37" s="707"/>
      <c r="V37" s="707"/>
      <c r="W37" s="707"/>
      <c r="X37" s="707"/>
      <c r="Y37" s="707"/>
      <c r="Z37" s="707"/>
      <c r="AA37" s="707"/>
    </row>
    <row r="38" spans="3:27">
      <c r="C38" s="707"/>
      <c r="D38" s="707"/>
      <c r="E38" s="707"/>
      <c r="F38" s="707"/>
      <c r="G38" s="707"/>
      <c r="H38" s="707"/>
      <c r="I38" s="707"/>
      <c r="J38" s="707"/>
      <c r="K38" s="707"/>
      <c r="L38" s="707"/>
      <c r="M38" s="707"/>
      <c r="N38" s="707"/>
      <c r="O38" s="707"/>
      <c r="P38" s="707"/>
      <c r="Q38" s="707"/>
      <c r="R38" s="707"/>
      <c r="S38" s="707"/>
      <c r="T38" s="707"/>
      <c r="U38" s="707"/>
      <c r="V38" s="707"/>
      <c r="W38" s="707"/>
      <c r="X38" s="707"/>
      <c r="Y38" s="707"/>
      <c r="Z38" s="707"/>
      <c r="AA38" s="707"/>
    </row>
    <row r="39" spans="3:27">
      <c r="C39" s="707"/>
      <c r="D39" s="707"/>
      <c r="E39" s="707"/>
      <c r="F39" s="707"/>
      <c r="G39" s="707"/>
      <c r="H39" s="707"/>
      <c r="I39" s="707"/>
      <c r="J39" s="707"/>
      <c r="K39" s="707"/>
      <c r="L39" s="707"/>
      <c r="M39" s="707"/>
      <c r="N39" s="707"/>
      <c r="O39" s="707"/>
      <c r="P39" s="707"/>
      <c r="Q39" s="707"/>
      <c r="R39" s="707"/>
      <c r="S39" s="707"/>
      <c r="T39" s="707"/>
      <c r="U39" s="707"/>
      <c r="V39" s="707"/>
      <c r="W39" s="707"/>
      <c r="X39" s="707"/>
      <c r="Y39" s="707"/>
      <c r="Z39" s="707"/>
      <c r="AA39" s="707"/>
    </row>
    <row r="40" spans="3:27">
      <c r="C40" s="707"/>
      <c r="D40" s="707"/>
      <c r="E40" s="707"/>
      <c r="F40" s="707"/>
      <c r="G40" s="707"/>
      <c r="H40" s="707"/>
      <c r="I40" s="707"/>
      <c r="J40" s="707"/>
      <c r="K40" s="707"/>
      <c r="L40" s="707"/>
      <c r="M40" s="707"/>
      <c r="N40" s="707"/>
      <c r="O40" s="707"/>
      <c r="P40" s="707"/>
      <c r="Q40" s="707"/>
      <c r="R40" s="707"/>
      <c r="S40" s="707"/>
      <c r="T40" s="707"/>
      <c r="U40" s="707"/>
      <c r="V40" s="707"/>
      <c r="W40" s="707"/>
      <c r="X40" s="707"/>
      <c r="Y40" s="707"/>
      <c r="Z40" s="707"/>
      <c r="AA40" s="707"/>
    </row>
    <row r="41" spans="3:27">
      <c r="C41" s="707"/>
      <c r="D41" s="707"/>
      <c r="E41" s="707"/>
      <c r="F41" s="707"/>
      <c r="G41" s="707"/>
      <c r="H41" s="707"/>
      <c r="I41" s="707"/>
      <c r="J41" s="707"/>
      <c r="K41" s="707"/>
      <c r="L41" s="707"/>
      <c r="M41" s="707"/>
      <c r="N41" s="707"/>
      <c r="O41" s="707"/>
      <c r="P41" s="707"/>
      <c r="Q41" s="707"/>
      <c r="R41" s="707"/>
      <c r="S41" s="707"/>
      <c r="T41" s="707"/>
      <c r="U41" s="707"/>
      <c r="V41" s="707"/>
      <c r="W41" s="707"/>
      <c r="X41" s="707"/>
      <c r="Y41" s="707"/>
      <c r="Z41" s="707"/>
      <c r="AA41" s="707"/>
    </row>
    <row r="42" spans="3:27">
      <c r="C42" s="707"/>
      <c r="D42" s="707"/>
      <c r="E42" s="707"/>
      <c r="F42" s="707"/>
      <c r="G42" s="707"/>
      <c r="H42" s="707"/>
      <c r="I42" s="707"/>
      <c r="J42" s="707"/>
      <c r="K42" s="707"/>
      <c r="L42" s="707"/>
      <c r="M42" s="707"/>
      <c r="N42" s="707"/>
      <c r="O42" s="707"/>
      <c r="P42" s="707"/>
      <c r="Q42" s="707"/>
      <c r="R42" s="707"/>
      <c r="S42" s="707"/>
      <c r="T42" s="707"/>
      <c r="U42" s="707"/>
      <c r="V42" s="707"/>
      <c r="W42" s="707"/>
      <c r="X42" s="707"/>
      <c r="Y42" s="707"/>
      <c r="Z42" s="707"/>
      <c r="AA42" s="70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P72"/>
  <sheetViews>
    <sheetView zoomScale="80" zoomScaleNormal="80" workbookViewId="0">
      <selection activeCell="Q9" sqref="Q9"/>
    </sheetView>
  </sheetViews>
  <sheetFormatPr defaultColWidth="8.85546875" defaultRowHeight="15"/>
  <cols>
    <col min="1" max="1" width="8.85546875" style="474"/>
    <col min="2" max="2" width="69.140625" style="475" customWidth="1"/>
    <col min="3" max="3" width="13.42578125" style="443" bestFit="1" customWidth="1"/>
    <col min="4" max="5" width="15.140625" style="443" bestFit="1" customWidth="1"/>
    <col min="6" max="6" width="13.42578125" style="443" bestFit="1" customWidth="1"/>
    <col min="7" max="8" width="15.140625" style="443" bestFit="1" customWidth="1"/>
    <col min="9" max="16384" width="8.85546875" style="443"/>
  </cols>
  <sheetData>
    <row r="1" spans="1:16">
      <c r="A1" s="114" t="s">
        <v>30</v>
      </c>
      <c r="B1" s="442" t="str">
        <f>'Info '!C2</f>
        <v>JSC ProCredit Bank</v>
      </c>
      <c r="C1" s="442"/>
    </row>
    <row r="2" spans="1:16">
      <c r="A2" s="114" t="s">
        <v>31</v>
      </c>
      <c r="B2" s="444">
        <f>'1. key ratios'!B2</f>
        <v>46022</v>
      </c>
      <c r="C2" s="442"/>
    </row>
    <row r="3" spans="1:16">
      <c r="A3" s="114"/>
      <c r="B3" s="442"/>
      <c r="C3" s="442"/>
    </row>
    <row r="4" spans="1:16" ht="21" customHeight="1">
      <c r="A4" s="725" t="s">
        <v>6</v>
      </c>
      <c r="B4" s="726" t="s">
        <v>521</v>
      </c>
      <c r="C4" s="728" t="s">
        <v>522</v>
      </c>
      <c r="D4" s="728"/>
      <c r="E4" s="728"/>
      <c r="F4" s="728" t="s">
        <v>523</v>
      </c>
      <c r="G4" s="728"/>
      <c r="H4" s="729"/>
    </row>
    <row r="5" spans="1:16" ht="21" customHeight="1">
      <c r="A5" s="725"/>
      <c r="B5" s="727"/>
      <c r="C5" s="445" t="s">
        <v>32</v>
      </c>
      <c r="D5" s="445" t="s">
        <v>33</v>
      </c>
      <c r="E5" s="445" t="s">
        <v>34</v>
      </c>
      <c r="F5" s="445" t="s">
        <v>32</v>
      </c>
      <c r="G5" s="445" t="s">
        <v>33</v>
      </c>
      <c r="H5" s="445" t="s">
        <v>34</v>
      </c>
    </row>
    <row r="6" spans="1:16" ht="26.45" customHeight="1">
      <c r="A6" s="725"/>
      <c r="B6" s="446" t="s">
        <v>524</v>
      </c>
      <c r="C6" s="730"/>
      <c r="D6" s="731"/>
      <c r="E6" s="731"/>
      <c r="F6" s="731"/>
      <c r="G6" s="731"/>
      <c r="H6" s="732"/>
    </row>
    <row r="7" spans="1:16" ht="23.1" customHeight="1">
      <c r="A7" s="447">
        <v>1</v>
      </c>
      <c r="B7" s="448" t="s">
        <v>525</v>
      </c>
      <c r="C7" s="524">
        <v>96956547.029999986</v>
      </c>
      <c r="D7" s="524">
        <v>564143362.34811711</v>
      </c>
      <c r="E7" s="525">
        <v>661099909.37811708</v>
      </c>
      <c r="F7" s="524">
        <v>85704722.112599999</v>
      </c>
      <c r="G7" s="524">
        <v>408899141.6965</v>
      </c>
      <c r="H7" s="525">
        <v>494603863.80910003</v>
      </c>
      <c r="I7" s="691"/>
      <c r="J7" s="691"/>
      <c r="K7" s="691"/>
      <c r="L7" s="691"/>
      <c r="M7" s="691"/>
      <c r="N7" s="691"/>
      <c r="O7" s="691"/>
      <c r="P7" s="691"/>
    </row>
    <row r="8" spans="1:16">
      <c r="A8" s="447">
        <v>1.1000000000000001</v>
      </c>
      <c r="B8" s="449" t="s">
        <v>526</v>
      </c>
      <c r="C8" s="524">
        <v>16163242.24</v>
      </c>
      <c r="D8" s="524">
        <v>41989651.383000001</v>
      </c>
      <c r="E8" s="525">
        <v>58152893.623000003</v>
      </c>
      <c r="F8" s="524">
        <v>13888821.75</v>
      </c>
      <c r="G8" s="524">
        <v>33683622.691399999</v>
      </c>
      <c r="H8" s="525">
        <v>47572444.441399999</v>
      </c>
      <c r="I8" s="691"/>
      <c r="J8" s="691"/>
      <c r="K8" s="691"/>
      <c r="L8" s="691"/>
      <c r="M8" s="691"/>
      <c r="N8" s="691"/>
    </row>
    <row r="9" spans="1:16">
      <c r="A9" s="447">
        <v>1.2</v>
      </c>
      <c r="B9" s="449" t="s">
        <v>527</v>
      </c>
      <c r="C9" s="524">
        <v>80143711.959999993</v>
      </c>
      <c r="D9" s="524">
        <v>296090942.80075997</v>
      </c>
      <c r="E9" s="525">
        <v>376234654.76075995</v>
      </c>
      <c r="F9" s="524">
        <v>41808315.422600009</v>
      </c>
      <c r="G9" s="524">
        <v>224531309.66839999</v>
      </c>
      <c r="H9" s="525">
        <v>266339625.09099999</v>
      </c>
      <c r="I9" s="691"/>
      <c r="J9" s="691"/>
      <c r="K9" s="691"/>
      <c r="L9" s="691"/>
      <c r="M9" s="691"/>
      <c r="N9" s="691"/>
    </row>
    <row r="10" spans="1:16">
      <c r="A10" s="447">
        <v>1.3</v>
      </c>
      <c r="B10" s="449" t="s">
        <v>528</v>
      </c>
      <c r="C10" s="524">
        <v>649592.82999999996</v>
      </c>
      <c r="D10" s="524">
        <v>226062768.1643571</v>
      </c>
      <c r="E10" s="525">
        <v>226712360.99435711</v>
      </c>
      <c r="F10" s="524">
        <v>30007584.939999998</v>
      </c>
      <c r="G10" s="524">
        <v>150684209.33670002</v>
      </c>
      <c r="H10" s="525">
        <v>180691794.27670002</v>
      </c>
      <c r="I10" s="691"/>
      <c r="J10" s="691"/>
      <c r="K10" s="691"/>
      <c r="L10" s="691"/>
      <c r="M10" s="691"/>
      <c r="N10" s="691"/>
    </row>
    <row r="11" spans="1:16">
      <c r="A11" s="447">
        <v>2</v>
      </c>
      <c r="B11" s="450" t="s">
        <v>529</v>
      </c>
      <c r="C11" s="524"/>
      <c r="D11" s="524"/>
      <c r="E11" s="525">
        <v>0</v>
      </c>
      <c r="F11" s="524">
        <v>0</v>
      </c>
      <c r="G11" s="524">
        <v>0</v>
      </c>
      <c r="H11" s="525">
        <v>0</v>
      </c>
      <c r="I11" s="691"/>
      <c r="J11" s="691"/>
      <c r="K11" s="691"/>
      <c r="L11" s="691"/>
      <c r="M11" s="691"/>
      <c r="N11" s="691"/>
    </row>
    <row r="12" spans="1:16">
      <c r="A12" s="447">
        <v>2.1</v>
      </c>
      <c r="B12" s="451" t="s">
        <v>530</v>
      </c>
      <c r="C12" s="524"/>
      <c r="D12" s="524"/>
      <c r="E12" s="525">
        <v>0</v>
      </c>
      <c r="F12" s="524">
        <v>0</v>
      </c>
      <c r="G12" s="524">
        <v>0</v>
      </c>
      <c r="H12" s="525">
        <v>0</v>
      </c>
      <c r="I12" s="691"/>
      <c r="J12" s="691"/>
      <c r="K12" s="691"/>
      <c r="L12" s="691"/>
      <c r="M12" s="691"/>
      <c r="N12" s="691"/>
    </row>
    <row r="13" spans="1:16" ht="26.45" customHeight="1">
      <c r="A13" s="447">
        <v>3</v>
      </c>
      <c r="B13" s="452" t="s">
        <v>531</v>
      </c>
      <c r="C13" s="524"/>
      <c r="D13" s="524"/>
      <c r="E13" s="525">
        <v>0</v>
      </c>
      <c r="F13" s="524">
        <v>0</v>
      </c>
      <c r="G13" s="524">
        <v>0</v>
      </c>
      <c r="H13" s="525">
        <v>0</v>
      </c>
      <c r="I13" s="691"/>
      <c r="J13" s="691"/>
      <c r="K13" s="691"/>
      <c r="L13" s="691"/>
      <c r="M13" s="691"/>
      <c r="N13" s="691"/>
    </row>
    <row r="14" spans="1:16" ht="26.45" customHeight="1">
      <c r="A14" s="447">
        <v>4</v>
      </c>
      <c r="B14" s="453" t="s">
        <v>532</v>
      </c>
      <c r="C14" s="524"/>
      <c r="D14" s="524"/>
      <c r="E14" s="525">
        <v>0</v>
      </c>
      <c r="F14" s="524">
        <v>0</v>
      </c>
      <c r="G14" s="524">
        <v>0</v>
      </c>
      <c r="H14" s="525">
        <v>0</v>
      </c>
      <c r="I14" s="691"/>
      <c r="J14" s="691"/>
      <c r="K14" s="691"/>
      <c r="L14" s="691"/>
      <c r="M14" s="691"/>
      <c r="N14" s="691"/>
    </row>
    <row r="15" spans="1:16" ht="24.6" customHeight="1">
      <c r="A15" s="447">
        <v>5</v>
      </c>
      <c r="B15" s="454" t="s">
        <v>533</v>
      </c>
      <c r="C15" s="526">
        <v>642023.278859852</v>
      </c>
      <c r="D15" s="526">
        <v>0</v>
      </c>
      <c r="E15" s="527">
        <v>642023.278859852</v>
      </c>
      <c r="F15" s="526">
        <v>139527.79999999999</v>
      </c>
      <c r="G15" s="526">
        <v>0</v>
      </c>
      <c r="H15" s="527">
        <v>139527.79999999999</v>
      </c>
      <c r="I15" s="691"/>
      <c r="J15" s="691"/>
      <c r="K15" s="691"/>
      <c r="L15" s="691"/>
      <c r="M15" s="691"/>
      <c r="N15" s="691"/>
    </row>
    <row r="16" spans="1:16">
      <c r="A16" s="447">
        <v>5.0999999999999996</v>
      </c>
      <c r="B16" s="455" t="s">
        <v>534</v>
      </c>
      <c r="C16" s="524">
        <v>642023.278859852</v>
      </c>
      <c r="D16" s="524"/>
      <c r="E16" s="525">
        <v>642023.278859852</v>
      </c>
      <c r="F16" s="524">
        <v>139527.79999999999</v>
      </c>
      <c r="G16" s="524">
        <v>0</v>
      </c>
      <c r="H16" s="525">
        <v>139527.79999999999</v>
      </c>
      <c r="I16" s="691"/>
      <c r="J16" s="691"/>
      <c r="K16" s="691"/>
      <c r="L16" s="691"/>
      <c r="M16" s="691"/>
      <c r="N16" s="691"/>
    </row>
    <row r="17" spans="1:14">
      <c r="A17" s="447">
        <v>5.2</v>
      </c>
      <c r="B17" s="455" t="s">
        <v>535</v>
      </c>
      <c r="C17" s="524"/>
      <c r="D17" s="524"/>
      <c r="E17" s="525">
        <v>0</v>
      </c>
      <c r="F17" s="524">
        <v>0</v>
      </c>
      <c r="G17" s="524">
        <v>0</v>
      </c>
      <c r="H17" s="525">
        <v>0</v>
      </c>
      <c r="I17" s="691"/>
      <c r="J17" s="691"/>
      <c r="K17" s="691"/>
      <c r="L17" s="691"/>
      <c r="M17" s="691"/>
      <c r="N17" s="691"/>
    </row>
    <row r="18" spans="1:14">
      <c r="A18" s="447">
        <v>5.3</v>
      </c>
      <c r="B18" s="456" t="s">
        <v>536</v>
      </c>
      <c r="C18" s="524"/>
      <c r="D18" s="524"/>
      <c r="E18" s="525">
        <v>0</v>
      </c>
      <c r="F18" s="524">
        <v>0</v>
      </c>
      <c r="G18" s="524">
        <v>0</v>
      </c>
      <c r="H18" s="525">
        <v>0</v>
      </c>
      <c r="I18" s="691"/>
      <c r="J18" s="691"/>
      <c r="K18" s="691"/>
      <c r="L18" s="691"/>
      <c r="M18" s="691"/>
      <c r="N18" s="691"/>
    </row>
    <row r="19" spans="1:14">
      <c r="A19" s="447">
        <v>6</v>
      </c>
      <c r="B19" s="452" t="s">
        <v>537</v>
      </c>
      <c r="C19" s="524">
        <v>662698705.68535781</v>
      </c>
      <c r="D19" s="524">
        <v>871859527.59854555</v>
      </c>
      <c r="E19" s="525">
        <v>1534558233.2839034</v>
      </c>
      <c r="F19" s="524">
        <v>562679278.22796011</v>
      </c>
      <c r="G19" s="524">
        <v>844607737.28204</v>
      </c>
      <c r="H19" s="525">
        <v>1407287015.5100002</v>
      </c>
      <c r="I19" s="691"/>
      <c r="J19" s="691"/>
      <c r="K19" s="691"/>
      <c r="L19" s="691"/>
      <c r="M19" s="691"/>
      <c r="N19" s="691"/>
    </row>
    <row r="20" spans="1:14">
      <c r="A20" s="447">
        <v>6.1</v>
      </c>
      <c r="B20" s="455" t="s">
        <v>535</v>
      </c>
      <c r="C20" s="524">
        <v>149987333.43000004</v>
      </c>
      <c r="D20" s="524"/>
      <c r="E20" s="525">
        <v>149987333.43000004</v>
      </c>
      <c r="F20" s="524">
        <v>90490012.289999992</v>
      </c>
      <c r="G20" s="524">
        <v>0</v>
      </c>
      <c r="H20" s="525">
        <v>90490012.289999992</v>
      </c>
      <c r="I20" s="691"/>
      <c r="J20" s="691"/>
      <c r="K20" s="691"/>
      <c r="L20" s="691"/>
      <c r="M20" s="691"/>
      <c r="N20" s="691"/>
    </row>
    <row r="21" spans="1:14">
      <c r="A21" s="447">
        <v>6.2</v>
      </c>
      <c r="B21" s="456" t="s">
        <v>536</v>
      </c>
      <c r="C21" s="524">
        <v>512711372.2553578</v>
      </c>
      <c r="D21" s="524">
        <v>871859527.59854555</v>
      </c>
      <c r="E21" s="525">
        <v>1384570899.8539033</v>
      </c>
      <c r="F21" s="524">
        <v>472189265.93796015</v>
      </c>
      <c r="G21" s="524">
        <v>844607737.28204</v>
      </c>
      <c r="H21" s="525">
        <v>1316797003.2200003</v>
      </c>
      <c r="I21" s="691"/>
      <c r="J21" s="691"/>
      <c r="K21" s="691"/>
      <c r="L21" s="691"/>
      <c r="M21" s="691"/>
      <c r="N21" s="691"/>
    </row>
    <row r="22" spans="1:14">
      <c r="A22" s="447">
        <v>7</v>
      </c>
      <c r="B22" s="450" t="s">
        <v>538</v>
      </c>
      <c r="C22" s="524">
        <v>9678463.4800000004</v>
      </c>
      <c r="D22" s="524"/>
      <c r="E22" s="525">
        <v>9678463.4800000004</v>
      </c>
      <c r="F22" s="524">
        <v>9500057.0968999993</v>
      </c>
      <c r="G22" s="524">
        <v>0</v>
      </c>
      <c r="H22" s="525">
        <v>9500057.0968999993</v>
      </c>
      <c r="I22" s="691"/>
      <c r="J22" s="691"/>
      <c r="K22" s="691"/>
      <c r="L22" s="691"/>
      <c r="M22" s="691"/>
      <c r="N22" s="691"/>
    </row>
    <row r="23" spans="1:14">
      <c r="A23" s="447">
        <v>8</v>
      </c>
      <c r="B23" s="457" t="s">
        <v>539</v>
      </c>
      <c r="C23" s="524"/>
      <c r="D23" s="524"/>
      <c r="E23" s="525">
        <v>0</v>
      </c>
      <c r="F23" s="524">
        <v>0</v>
      </c>
      <c r="G23" s="524">
        <v>0</v>
      </c>
      <c r="H23" s="525">
        <v>0</v>
      </c>
      <c r="I23" s="691"/>
      <c r="J23" s="691"/>
      <c r="K23" s="691"/>
      <c r="L23" s="691"/>
      <c r="M23" s="691"/>
      <c r="N23" s="691"/>
    </row>
    <row r="24" spans="1:14">
      <c r="A24" s="447">
        <v>9</v>
      </c>
      <c r="B24" s="453" t="s">
        <v>540</v>
      </c>
      <c r="C24" s="524">
        <v>48789312.990000047</v>
      </c>
      <c r="D24" s="524">
        <v>0</v>
      </c>
      <c r="E24" s="525">
        <v>48789312.990000047</v>
      </c>
      <c r="F24" s="524">
        <v>47699649.840000011</v>
      </c>
      <c r="G24" s="524">
        <v>0</v>
      </c>
      <c r="H24" s="525">
        <v>47699649.840000011</v>
      </c>
      <c r="I24" s="691"/>
      <c r="J24" s="691"/>
      <c r="K24" s="691"/>
      <c r="L24" s="691"/>
      <c r="M24" s="691"/>
      <c r="N24" s="691"/>
    </row>
    <row r="25" spans="1:14">
      <c r="A25" s="447">
        <v>9.1</v>
      </c>
      <c r="B25" s="455" t="s">
        <v>541</v>
      </c>
      <c r="C25" s="524">
        <v>44799893.400000043</v>
      </c>
      <c r="D25" s="524"/>
      <c r="E25" s="525">
        <v>44799893.400000043</v>
      </c>
      <c r="F25" s="524">
        <v>43568144.010000013</v>
      </c>
      <c r="G25" s="524">
        <v>0</v>
      </c>
      <c r="H25" s="525">
        <v>43568144.010000013</v>
      </c>
      <c r="I25" s="691"/>
      <c r="J25" s="691"/>
      <c r="K25" s="691"/>
      <c r="L25" s="691"/>
      <c r="M25" s="691"/>
      <c r="N25" s="691"/>
    </row>
    <row r="26" spans="1:14">
      <c r="A26" s="447">
        <v>9.1999999999999993</v>
      </c>
      <c r="B26" s="455" t="s">
        <v>542</v>
      </c>
      <c r="C26" s="524">
        <v>3989419.5900000003</v>
      </c>
      <c r="D26" s="524"/>
      <c r="E26" s="525">
        <v>3989419.5900000003</v>
      </c>
      <c r="F26" s="524">
        <v>4131505.83</v>
      </c>
      <c r="G26" s="524">
        <v>0</v>
      </c>
      <c r="H26" s="525">
        <v>4131505.83</v>
      </c>
      <c r="I26" s="691"/>
      <c r="J26" s="691"/>
      <c r="K26" s="691"/>
      <c r="L26" s="691"/>
      <c r="M26" s="691"/>
      <c r="N26" s="691"/>
    </row>
    <row r="27" spans="1:14">
      <c r="A27" s="447">
        <v>10</v>
      </c>
      <c r="B27" s="453" t="s">
        <v>543</v>
      </c>
      <c r="C27" s="524">
        <v>4235155.8199999994</v>
      </c>
      <c r="D27" s="524">
        <v>0</v>
      </c>
      <c r="E27" s="525">
        <v>4235155.8199999994</v>
      </c>
      <c r="F27" s="524">
        <v>2152153.65</v>
      </c>
      <c r="G27" s="524">
        <v>0</v>
      </c>
      <c r="H27" s="525">
        <v>2152153.65</v>
      </c>
      <c r="I27" s="691"/>
      <c r="J27" s="691"/>
      <c r="K27" s="691"/>
      <c r="L27" s="691"/>
      <c r="M27" s="691"/>
      <c r="N27" s="691"/>
    </row>
    <row r="28" spans="1:14">
      <c r="A28" s="447">
        <v>10.1</v>
      </c>
      <c r="B28" s="455" t="s">
        <v>544</v>
      </c>
      <c r="C28" s="524"/>
      <c r="D28" s="524"/>
      <c r="E28" s="525">
        <v>0</v>
      </c>
      <c r="F28" s="524">
        <v>0</v>
      </c>
      <c r="G28" s="524">
        <v>0</v>
      </c>
      <c r="H28" s="525">
        <v>0</v>
      </c>
      <c r="I28" s="691"/>
      <c r="J28" s="691"/>
      <c r="K28" s="691"/>
      <c r="L28" s="691"/>
      <c r="M28" s="691"/>
      <c r="N28" s="691"/>
    </row>
    <row r="29" spans="1:14">
      <c r="A29" s="447">
        <v>10.199999999999999</v>
      </c>
      <c r="B29" s="455" t="s">
        <v>545</v>
      </c>
      <c r="C29" s="524">
        <v>4235155.8199999994</v>
      </c>
      <c r="D29" s="524"/>
      <c r="E29" s="525">
        <v>4235155.8199999994</v>
      </c>
      <c r="F29" s="524">
        <v>2152153.65</v>
      </c>
      <c r="G29" s="524">
        <v>0</v>
      </c>
      <c r="H29" s="525">
        <v>2152153.65</v>
      </c>
      <c r="I29" s="691"/>
      <c r="J29" s="691"/>
      <c r="K29" s="691"/>
      <c r="L29" s="691"/>
      <c r="M29" s="691"/>
      <c r="N29" s="691"/>
    </row>
    <row r="30" spans="1:14">
      <c r="A30" s="447">
        <v>11</v>
      </c>
      <c r="B30" s="453" t="s">
        <v>546</v>
      </c>
      <c r="C30" s="524">
        <v>1376803.1099999999</v>
      </c>
      <c r="D30" s="524">
        <v>0</v>
      </c>
      <c r="E30" s="525">
        <v>1376803.1099999999</v>
      </c>
      <c r="F30" s="524">
        <v>4292620.6399999997</v>
      </c>
      <c r="G30" s="524">
        <v>0</v>
      </c>
      <c r="H30" s="525">
        <v>4292620.6399999997</v>
      </c>
      <c r="I30" s="691"/>
      <c r="J30" s="691"/>
      <c r="K30" s="691"/>
      <c r="L30" s="691"/>
      <c r="M30" s="691"/>
      <c r="N30" s="691"/>
    </row>
    <row r="31" spans="1:14">
      <c r="A31" s="447">
        <v>11.1</v>
      </c>
      <c r="B31" s="455" t="s">
        <v>547</v>
      </c>
      <c r="C31" s="524">
        <v>1376803.1099999999</v>
      </c>
      <c r="D31" s="524"/>
      <c r="E31" s="525">
        <v>1376803.1099999999</v>
      </c>
      <c r="F31" s="524">
        <v>4292620.6399999997</v>
      </c>
      <c r="G31" s="524">
        <v>0</v>
      </c>
      <c r="H31" s="525">
        <v>4292620.6399999997</v>
      </c>
      <c r="I31" s="691"/>
      <c r="J31" s="691"/>
      <c r="K31" s="691"/>
      <c r="L31" s="691"/>
      <c r="M31" s="691"/>
      <c r="N31" s="691"/>
    </row>
    <row r="32" spans="1:14">
      <c r="A32" s="447">
        <v>11.2</v>
      </c>
      <c r="B32" s="455" t="s">
        <v>548</v>
      </c>
      <c r="C32" s="524"/>
      <c r="D32" s="524"/>
      <c r="E32" s="525">
        <v>0</v>
      </c>
      <c r="F32" s="524">
        <v>0</v>
      </c>
      <c r="G32" s="524">
        <v>0</v>
      </c>
      <c r="H32" s="525">
        <v>0</v>
      </c>
      <c r="I32" s="691"/>
      <c r="J32" s="691"/>
      <c r="K32" s="691"/>
      <c r="L32" s="691"/>
      <c r="M32" s="691"/>
      <c r="N32" s="691"/>
    </row>
    <row r="33" spans="1:14">
      <c r="A33" s="447">
        <v>13</v>
      </c>
      <c r="B33" s="453" t="s">
        <v>549</v>
      </c>
      <c r="C33" s="524">
        <v>4026794.1782212439</v>
      </c>
      <c r="D33" s="524">
        <v>360935.81727245357</v>
      </c>
      <c r="E33" s="525">
        <v>4387729.995493697</v>
      </c>
      <c r="F33" s="524">
        <v>4357699.334139999</v>
      </c>
      <c r="G33" s="524">
        <v>794071.67585999984</v>
      </c>
      <c r="H33" s="525">
        <v>5151771.0099999988</v>
      </c>
      <c r="I33" s="691"/>
      <c r="J33" s="691"/>
      <c r="K33" s="691"/>
      <c r="L33" s="691"/>
      <c r="M33" s="691"/>
      <c r="N33" s="691"/>
    </row>
    <row r="34" spans="1:14">
      <c r="A34" s="447">
        <v>13.1</v>
      </c>
      <c r="B34" s="458" t="s">
        <v>550</v>
      </c>
      <c r="C34" s="524"/>
      <c r="D34" s="524"/>
      <c r="E34" s="525">
        <v>0</v>
      </c>
      <c r="F34" s="524">
        <v>13200</v>
      </c>
      <c r="G34" s="524">
        <v>0</v>
      </c>
      <c r="H34" s="525">
        <v>13200</v>
      </c>
      <c r="I34" s="691"/>
      <c r="J34" s="691"/>
      <c r="K34" s="691"/>
      <c r="L34" s="691"/>
      <c r="M34" s="691"/>
      <c r="N34" s="691"/>
    </row>
    <row r="35" spans="1:14">
      <c r="A35" s="447">
        <v>13.2</v>
      </c>
      <c r="B35" s="458" t="s">
        <v>551</v>
      </c>
      <c r="C35" s="524"/>
      <c r="D35" s="524"/>
      <c r="E35" s="525">
        <v>0</v>
      </c>
      <c r="F35" s="524">
        <v>0</v>
      </c>
      <c r="G35" s="524">
        <v>0</v>
      </c>
      <c r="H35" s="525">
        <v>0</v>
      </c>
      <c r="I35" s="691"/>
      <c r="J35" s="691"/>
      <c r="K35" s="691"/>
      <c r="L35" s="691"/>
      <c r="M35" s="691"/>
      <c r="N35" s="691"/>
    </row>
    <row r="36" spans="1:14">
      <c r="A36" s="447">
        <v>14</v>
      </c>
      <c r="B36" s="459" t="s">
        <v>552</v>
      </c>
      <c r="C36" s="524">
        <v>828403805.57243896</v>
      </c>
      <c r="D36" s="524">
        <v>1436363825.7639351</v>
      </c>
      <c r="E36" s="525">
        <v>2264767631.3363743</v>
      </c>
      <c r="F36" s="524">
        <v>716525708.70160007</v>
      </c>
      <c r="G36" s="524">
        <v>1254300950.6543999</v>
      </c>
      <c r="H36" s="525">
        <v>1970826659.3559999</v>
      </c>
      <c r="I36" s="691"/>
      <c r="J36" s="691"/>
      <c r="K36" s="691"/>
      <c r="L36" s="691"/>
      <c r="M36" s="691"/>
      <c r="N36" s="691"/>
    </row>
    <row r="37" spans="1:14" ht="22.5" customHeight="1">
      <c r="A37" s="447"/>
      <c r="B37" s="460" t="s">
        <v>553</v>
      </c>
      <c r="C37" s="733"/>
      <c r="D37" s="734"/>
      <c r="E37" s="734"/>
      <c r="F37" s="734"/>
      <c r="G37" s="734"/>
      <c r="H37" s="735"/>
      <c r="I37" s="691"/>
      <c r="J37" s="691"/>
      <c r="K37" s="691"/>
      <c r="L37" s="691"/>
      <c r="M37" s="691"/>
      <c r="N37" s="691"/>
    </row>
    <row r="38" spans="1:14">
      <c r="A38" s="447">
        <v>15</v>
      </c>
      <c r="B38" s="461" t="s">
        <v>554</v>
      </c>
      <c r="C38" s="528">
        <v>0</v>
      </c>
      <c r="D38" s="528"/>
      <c r="E38" s="529">
        <v>0</v>
      </c>
      <c r="F38" s="528">
        <v>0</v>
      </c>
      <c r="G38" s="528">
        <v>0</v>
      </c>
      <c r="H38" s="529">
        <v>0</v>
      </c>
      <c r="I38" s="691"/>
      <c r="J38" s="691"/>
      <c r="K38" s="691"/>
      <c r="L38" s="691"/>
      <c r="M38" s="691"/>
      <c r="N38" s="691"/>
    </row>
    <row r="39" spans="1:14">
      <c r="A39" s="462">
        <v>15.1</v>
      </c>
      <c r="B39" s="463" t="s">
        <v>530</v>
      </c>
      <c r="C39" s="528"/>
      <c r="D39" s="528"/>
      <c r="E39" s="529">
        <v>0</v>
      </c>
      <c r="F39" s="528">
        <v>0</v>
      </c>
      <c r="G39" s="528">
        <v>0</v>
      </c>
      <c r="H39" s="529">
        <v>0</v>
      </c>
      <c r="I39" s="691"/>
      <c r="J39" s="691"/>
      <c r="K39" s="691"/>
      <c r="L39" s="691"/>
      <c r="M39" s="691"/>
      <c r="N39" s="691"/>
    </row>
    <row r="40" spans="1:14" ht="24" customHeight="1">
      <c r="A40" s="462">
        <v>16</v>
      </c>
      <c r="B40" s="450" t="s">
        <v>555</v>
      </c>
      <c r="C40" s="528"/>
      <c r="D40" s="528"/>
      <c r="E40" s="529">
        <v>0</v>
      </c>
      <c r="F40" s="528">
        <v>0</v>
      </c>
      <c r="G40" s="528">
        <v>0</v>
      </c>
      <c r="H40" s="529">
        <v>0</v>
      </c>
      <c r="I40" s="691"/>
      <c r="J40" s="691"/>
      <c r="K40" s="691"/>
      <c r="L40" s="691"/>
      <c r="M40" s="691"/>
      <c r="N40" s="691"/>
    </row>
    <row r="41" spans="1:14">
      <c r="A41" s="462">
        <v>17</v>
      </c>
      <c r="B41" s="450" t="s">
        <v>556</v>
      </c>
      <c r="C41" s="528">
        <v>500095326.88999754</v>
      </c>
      <c r="D41" s="528">
        <v>1373170684.0701675</v>
      </c>
      <c r="E41" s="529">
        <v>1873266010.960165</v>
      </c>
      <c r="F41" s="528">
        <v>398271166.80999994</v>
      </c>
      <c r="G41" s="528">
        <v>1231308546.464</v>
      </c>
      <c r="H41" s="529">
        <v>1629579713.2739999</v>
      </c>
      <c r="I41" s="691"/>
      <c r="J41" s="691"/>
      <c r="K41" s="691"/>
      <c r="L41" s="691"/>
      <c r="M41" s="691"/>
      <c r="N41" s="691"/>
    </row>
    <row r="42" spans="1:14">
      <c r="A42" s="462">
        <v>17.100000000000001</v>
      </c>
      <c r="B42" s="464" t="s">
        <v>557</v>
      </c>
      <c r="C42" s="528">
        <v>493772057.52999753</v>
      </c>
      <c r="D42" s="528">
        <v>1021218043.3146654</v>
      </c>
      <c r="E42" s="529">
        <v>1514990100.8446629</v>
      </c>
      <c r="F42" s="528">
        <v>387405599.3499999</v>
      </c>
      <c r="G42" s="528">
        <v>920270988.98983598</v>
      </c>
      <c r="H42" s="529">
        <v>1307676588.3398359</v>
      </c>
      <c r="I42" s="691"/>
      <c r="J42" s="691"/>
      <c r="K42" s="691"/>
      <c r="L42" s="691"/>
      <c r="M42" s="691"/>
      <c r="N42" s="691"/>
    </row>
    <row r="43" spans="1:14">
      <c r="A43" s="462">
        <v>17.2</v>
      </c>
      <c r="B43" s="465" t="s">
        <v>558</v>
      </c>
      <c r="C43" s="528">
        <v>4985692.1100000003</v>
      </c>
      <c r="D43" s="528">
        <v>347993009.630674</v>
      </c>
      <c r="E43" s="529">
        <v>352978701.74067402</v>
      </c>
      <c r="F43" s="528">
        <v>9963904.9700000007</v>
      </c>
      <c r="G43" s="528">
        <v>306599384.16430002</v>
      </c>
      <c r="H43" s="529">
        <v>316563289.13430005</v>
      </c>
      <c r="I43" s="691"/>
      <c r="J43" s="691"/>
      <c r="K43" s="691"/>
      <c r="L43" s="691"/>
      <c r="M43" s="691"/>
      <c r="N43" s="691"/>
    </row>
    <row r="44" spans="1:14">
      <c r="A44" s="462">
        <v>17.3</v>
      </c>
      <c r="B44" s="464" t="s">
        <v>559</v>
      </c>
      <c r="C44" s="528"/>
      <c r="D44" s="528"/>
      <c r="E44" s="529">
        <v>0</v>
      </c>
      <c r="F44" s="528">
        <v>0</v>
      </c>
      <c r="G44" s="528">
        <v>0</v>
      </c>
      <c r="H44" s="529">
        <v>0</v>
      </c>
      <c r="I44" s="691"/>
      <c r="J44" s="691"/>
      <c r="K44" s="691"/>
      <c r="L44" s="691"/>
      <c r="M44" s="691"/>
      <c r="N44" s="691"/>
    </row>
    <row r="45" spans="1:14">
      <c r="A45" s="462">
        <v>17.399999999999999</v>
      </c>
      <c r="B45" s="464" t="s">
        <v>560</v>
      </c>
      <c r="C45" s="528">
        <v>1337577.2500000005</v>
      </c>
      <c r="D45" s="528">
        <v>3959631.1248280001</v>
      </c>
      <c r="E45" s="529">
        <v>5297208.3748280006</v>
      </c>
      <c r="F45" s="528">
        <v>901662.49000000011</v>
      </c>
      <c r="G45" s="528">
        <v>4438173.3098639995</v>
      </c>
      <c r="H45" s="529">
        <v>5339835.7998639997</v>
      </c>
      <c r="I45" s="691"/>
      <c r="J45" s="691"/>
      <c r="K45" s="691"/>
      <c r="L45" s="691"/>
      <c r="M45" s="691"/>
      <c r="N45" s="691"/>
    </row>
    <row r="46" spans="1:14">
      <c r="A46" s="462">
        <v>18</v>
      </c>
      <c r="B46" s="453" t="s">
        <v>561</v>
      </c>
      <c r="C46" s="528">
        <v>783368.78999999934</v>
      </c>
      <c r="D46" s="528">
        <v>1848872.1089880001</v>
      </c>
      <c r="E46" s="529">
        <v>2632240.8989879992</v>
      </c>
      <c r="F46" s="528">
        <v>1085626.5759999999</v>
      </c>
      <c r="G46" s="528">
        <v>1706401.6684999999</v>
      </c>
      <c r="H46" s="529">
        <v>2792028.2445</v>
      </c>
      <c r="I46" s="691"/>
      <c r="J46" s="691"/>
      <c r="K46" s="691"/>
      <c r="L46" s="691"/>
      <c r="M46" s="691"/>
      <c r="N46" s="691"/>
    </row>
    <row r="47" spans="1:14">
      <c r="A47" s="462">
        <v>19</v>
      </c>
      <c r="B47" s="453" t="s">
        <v>562</v>
      </c>
      <c r="C47" s="528">
        <v>2574347.3457719702</v>
      </c>
      <c r="D47" s="528">
        <v>0</v>
      </c>
      <c r="E47" s="529">
        <v>2574347.3457719702</v>
      </c>
      <c r="F47" s="528">
        <v>2288450.35</v>
      </c>
      <c r="G47" s="528">
        <v>0</v>
      </c>
      <c r="H47" s="529">
        <v>2288450.35</v>
      </c>
      <c r="I47" s="691"/>
      <c r="J47" s="691"/>
      <c r="K47" s="691"/>
      <c r="L47" s="691"/>
      <c r="M47" s="691"/>
      <c r="N47" s="691"/>
    </row>
    <row r="48" spans="1:14">
      <c r="A48" s="462">
        <v>19.100000000000001</v>
      </c>
      <c r="B48" s="466" t="s">
        <v>563</v>
      </c>
      <c r="C48" s="528"/>
      <c r="D48" s="528"/>
      <c r="E48" s="529">
        <v>0</v>
      </c>
      <c r="F48" s="528">
        <v>0</v>
      </c>
      <c r="G48" s="528">
        <v>0</v>
      </c>
      <c r="H48" s="529">
        <v>0</v>
      </c>
      <c r="I48" s="691"/>
      <c r="J48" s="691"/>
      <c r="K48" s="691"/>
      <c r="L48" s="691"/>
      <c r="M48" s="691"/>
      <c r="N48" s="691"/>
    </row>
    <row r="49" spans="1:14">
      <c r="A49" s="462">
        <v>19.2</v>
      </c>
      <c r="B49" s="467" t="s">
        <v>564</v>
      </c>
      <c r="C49" s="528">
        <v>2574347.3457719702</v>
      </c>
      <c r="D49" s="528"/>
      <c r="E49" s="529">
        <v>2574347.3457719702</v>
      </c>
      <c r="F49" s="528">
        <v>2288450.35</v>
      </c>
      <c r="G49" s="528">
        <v>0</v>
      </c>
      <c r="H49" s="529">
        <v>2288450.35</v>
      </c>
      <c r="I49" s="691"/>
      <c r="J49" s="691"/>
      <c r="K49" s="691"/>
      <c r="L49" s="691"/>
      <c r="M49" s="691"/>
      <c r="N49" s="691"/>
    </row>
    <row r="50" spans="1:14">
      <c r="A50" s="462">
        <v>20</v>
      </c>
      <c r="B50" s="468" t="s">
        <v>565</v>
      </c>
      <c r="C50" s="528"/>
      <c r="D50" s="528">
        <v>60819389.242089003</v>
      </c>
      <c r="E50" s="529">
        <v>60819389.242089003</v>
      </c>
      <c r="F50" s="528">
        <v>0</v>
      </c>
      <c r="G50" s="528">
        <v>20795035.225099999</v>
      </c>
      <c r="H50" s="529">
        <v>20795035.225099999</v>
      </c>
      <c r="I50" s="691"/>
      <c r="J50" s="691"/>
      <c r="K50" s="691"/>
      <c r="L50" s="691"/>
      <c r="M50" s="691"/>
      <c r="N50" s="691"/>
    </row>
    <row r="51" spans="1:14">
      <c r="A51" s="462">
        <v>21</v>
      </c>
      <c r="B51" s="457" t="s">
        <v>566</v>
      </c>
      <c r="C51" s="528">
        <v>69172.98896500004</v>
      </c>
      <c r="D51" s="528">
        <v>7579.4572159999989</v>
      </c>
      <c r="E51" s="529">
        <v>76752.446181000036</v>
      </c>
      <c r="F51" s="528">
        <v>94726.68</v>
      </c>
      <c r="G51" s="528">
        <v>3928.3339000000001</v>
      </c>
      <c r="H51" s="529">
        <v>98655.013899999991</v>
      </c>
      <c r="I51" s="691"/>
      <c r="J51" s="691"/>
      <c r="K51" s="691"/>
      <c r="L51" s="691"/>
      <c r="M51" s="691"/>
      <c r="N51" s="691"/>
    </row>
    <row r="52" spans="1:14">
      <c r="A52" s="462">
        <v>21.1</v>
      </c>
      <c r="B52" s="465" t="s">
        <v>567</v>
      </c>
      <c r="C52" s="528"/>
      <c r="D52" s="528"/>
      <c r="E52" s="529">
        <v>0</v>
      </c>
      <c r="F52" s="528">
        <v>0</v>
      </c>
      <c r="G52" s="528">
        <v>0</v>
      </c>
      <c r="H52" s="529">
        <v>0</v>
      </c>
      <c r="I52" s="691"/>
      <c r="J52" s="691"/>
      <c r="K52" s="691"/>
      <c r="L52" s="691"/>
      <c r="M52" s="691"/>
      <c r="N52" s="691"/>
    </row>
    <row r="53" spans="1:14">
      <c r="A53" s="462">
        <v>22</v>
      </c>
      <c r="B53" s="469" t="s">
        <v>568</v>
      </c>
      <c r="C53" s="528">
        <v>503522216.01473451</v>
      </c>
      <c r="D53" s="528">
        <v>1435846524.8784606</v>
      </c>
      <c r="E53" s="529">
        <v>1939368740.8931952</v>
      </c>
      <c r="F53" s="528">
        <v>401739970.41599995</v>
      </c>
      <c r="G53" s="528">
        <v>1253813911.6914999</v>
      </c>
      <c r="H53" s="529">
        <v>1655553882.1074998</v>
      </c>
      <c r="I53" s="691"/>
      <c r="J53" s="691"/>
      <c r="K53" s="691"/>
      <c r="L53" s="691"/>
      <c r="M53" s="691"/>
      <c r="N53" s="691"/>
    </row>
    <row r="54" spans="1:14" ht="24" customHeight="1">
      <c r="A54" s="462"/>
      <c r="B54" s="470" t="s">
        <v>569</v>
      </c>
      <c r="C54" s="722"/>
      <c r="D54" s="723"/>
      <c r="E54" s="723"/>
      <c r="F54" s="723"/>
      <c r="G54" s="723"/>
      <c r="H54" s="724"/>
      <c r="I54" s="691"/>
      <c r="J54" s="691"/>
      <c r="K54" s="691"/>
      <c r="L54" s="691"/>
      <c r="M54" s="691"/>
      <c r="N54" s="691"/>
    </row>
    <row r="55" spans="1:14">
      <c r="A55" s="462">
        <v>23</v>
      </c>
      <c r="B55" s="478" t="s">
        <v>709</v>
      </c>
      <c r="C55" s="528">
        <v>112482804.99000001</v>
      </c>
      <c r="D55" s="528"/>
      <c r="E55" s="529">
        <v>112482804.99000001</v>
      </c>
      <c r="F55" s="528">
        <v>112482805</v>
      </c>
      <c r="G55" s="528">
        <v>0</v>
      </c>
      <c r="H55" s="529">
        <v>112482805</v>
      </c>
      <c r="I55" s="691"/>
      <c r="J55" s="691"/>
      <c r="K55" s="691"/>
      <c r="L55" s="691"/>
      <c r="M55" s="691"/>
      <c r="N55" s="691"/>
    </row>
    <row r="56" spans="1:14">
      <c r="A56" s="462">
        <v>24</v>
      </c>
      <c r="B56" s="468" t="s">
        <v>571</v>
      </c>
      <c r="C56" s="528">
        <v>0</v>
      </c>
      <c r="D56" s="528"/>
      <c r="E56" s="529">
        <v>0</v>
      </c>
      <c r="F56" s="528">
        <v>0</v>
      </c>
      <c r="G56" s="528">
        <v>0</v>
      </c>
      <c r="H56" s="529">
        <v>0</v>
      </c>
      <c r="I56" s="691"/>
      <c r="J56" s="691"/>
      <c r="K56" s="691"/>
      <c r="L56" s="691"/>
      <c r="M56" s="691"/>
      <c r="N56" s="691"/>
    </row>
    <row r="57" spans="1:14">
      <c r="A57" s="462">
        <v>25</v>
      </c>
      <c r="B57" s="453" t="s">
        <v>572</v>
      </c>
      <c r="C57" s="528">
        <v>72117569.840000004</v>
      </c>
      <c r="D57" s="528"/>
      <c r="E57" s="529">
        <v>72117569.840000004</v>
      </c>
      <c r="F57" s="528">
        <v>72117569.829999998</v>
      </c>
      <c r="G57" s="528">
        <v>0</v>
      </c>
      <c r="H57" s="529">
        <v>72117569.829999998</v>
      </c>
      <c r="I57" s="691"/>
      <c r="J57" s="691"/>
      <c r="K57" s="691"/>
      <c r="L57" s="691"/>
      <c r="M57" s="691"/>
      <c r="N57" s="691"/>
    </row>
    <row r="58" spans="1:14">
      <c r="A58" s="462">
        <v>26</v>
      </c>
      <c r="B58" s="453" t="s">
        <v>573</v>
      </c>
      <c r="C58" s="528"/>
      <c r="D58" s="528"/>
      <c r="E58" s="529">
        <v>0</v>
      </c>
      <c r="F58" s="528">
        <v>0</v>
      </c>
      <c r="G58" s="528">
        <v>0</v>
      </c>
      <c r="H58" s="529">
        <v>0</v>
      </c>
      <c r="I58" s="691"/>
      <c r="J58" s="691"/>
      <c r="K58" s="691"/>
      <c r="L58" s="691"/>
      <c r="M58" s="691"/>
      <c r="N58" s="691"/>
    </row>
    <row r="59" spans="1:14">
      <c r="A59" s="462">
        <v>27</v>
      </c>
      <c r="B59" s="453" t="s">
        <v>574</v>
      </c>
      <c r="C59" s="528"/>
      <c r="D59" s="528"/>
      <c r="E59" s="529">
        <v>0</v>
      </c>
      <c r="F59" s="528">
        <v>0</v>
      </c>
      <c r="G59" s="528">
        <v>0</v>
      </c>
      <c r="H59" s="529">
        <v>0</v>
      </c>
      <c r="I59" s="691"/>
      <c r="J59" s="691"/>
      <c r="K59" s="691"/>
      <c r="L59" s="691"/>
      <c r="M59" s="691"/>
      <c r="N59" s="691"/>
    </row>
    <row r="60" spans="1:14">
      <c r="A60" s="462">
        <v>27.1</v>
      </c>
      <c r="B60" s="464" t="s">
        <v>575</v>
      </c>
      <c r="C60" s="528"/>
      <c r="D60" s="528"/>
      <c r="E60" s="529">
        <v>0</v>
      </c>
      <c r="F60" s="528">
        <v>0</v>
      </c>
      <c r="G60" s="528">
        <v>0</v>
      </c>
      <c r="H60" s="529">
        <v>0</v>
      </c>
      <c r="I60" s="691"/>
      <c r="J60" s="691"/>
      <c r="K60" s="691"/>
      <c r="L60" s="691"/>
      <c r="M60" s="691"/>
      <c r="N60" s="691"/>
    </row>
    <row r="61" spans="1:14">
      <c r="A61" s="462">
        <v>27.2</v>
      </c>
      <c r="B61" s="464" t="s">
        <v>576</v>
      </c>
      <c r="C61" s="528"/>
      <c r="D61" s="528"/>
      <c r="E61" s="529">
        <v>0</v>
      </c>
      <c r="F61" s="528">
        <v>0</v>
      </c>
      <c r="G61" s="528">
        <v>0</v>
      </c>
      <c r="H61" s="529">
        <v>0</v>
      </c>
      <c r="I61" s="691"/>
      <c r="J61" s="691"/>
      <c r="K61" s="691"/>
      <c r="L61" s="691"/>
      <c r="M61" s="691"/>
      <c r="N61" s="691"/>
    </row>
    <row r="62" spans="1:14">
      <c r="A62" s="462">
        <v>28</v>
      </c>
      <c r="B62" s="471" t="s">
        <v>577</v>
      </c>
      <c r="C62" s="528"/>
      <c r="D62" s="528"/>
      <c r="E62" s="529">
        <v>0</v>
      </c>
      <c r="F62" s="528">
        <v>0</v>
      </c>
      <c r="G62" s="528">
        <v>0</v>
      </c>
      <c r="H62" s="529">
        <v>0</v>
      </c>
      <c r="I62" s="691"/>
      <c r="J62" s="691"/>
      <c r="K62" s="691"/>
      <c r="L62" s="691"/>
      <c r="M62" s="691"/>
      <c r="N62" s="691"/>
    </row>
    <row r="63" spans="1:14">
      <c r="A63" s="462">
        <v>29</v>
      </c>
      <c r="B63" s="453" t="s">
        <v>578</v>
      </c>
      <c r="C63" s="528">
        <v>401996.38308788202</v>
      </c>
      <c r="D63" s="528">
        <v>0</v>
      </c>
      <c r="E63" s="529">
        <v>401996.38308788202</v>
      </c>
      <c r="F63" s="528">
        <v>0</v>
      </c>
      <c r="G63" s="528">
        <v>0</v>
      </c>
      <c r="H63" s="529">
        <v>0</v>
      </c>
      <c r="I63" s="691"/>
      <c r="J63" s="691"/>
      <c r="K63" s="691"/>
      <c r="L63" s="691"/>
      <c r="M63" s="691"/>
      <c r="N63" s="691"/>
    </row>
    <row r="64" spans="1:14">
      <c r="A64" s="462">
        <v>29.1</v>
      </c>
      <c r="B64" s="456" t="s">
        <v>579</v>
      </c>
      <c r="C64" s="528"/>
      <c r="D64" s="528"/>
      <c r="E64" s="529">
        <v>0</v>
      </c>
      <c r="F64" s="528">
        <v>0</v>
      </c>
      <c r="G64" s="528">
        <v>0</v>
      </c>
      <c r="H64" s="529">
        <v>0</v>
      </c>
      <c r="I64" s="691"/>
      <c r="J64" s="691"/>
      <c r="K64" s="691"/>
      <c r="L64" s="691"/>
      <c r="M64" s="691"/>
      <c r="N64" s="691"/>
    </row>
    <row r="65" spans="1:14" ht="24.95" customHeight="1">
      <c r="A65" s="462">
        <v>29.2</v>
      </c>
      <c r="B65" s="466" t="s">
        <v>580</v>
      </c>
      <c r="C65" s="528">
        <v>401996.38308788202</v>
      </c>
      <c r="D65" s="528"/>
      <c r="E65" s="529">
        <v>401996.38308788202</v>
      </c>
      <c r="F65" s="528">
        <v>0</v>
      </c>
      <c r="G65" s="528">
        <v>0</v>
      </c>
      <c r="H65" s="529">
        <v>0</v>
      </c>
      <c r="I65" s="691"/>
      <c r="J65" s="691"/>
      <c r="K65" s="691"/>
      <c r="L65" s="691"/>
      <c r="M65" s="691"/>
      <c r="N65" s="691"/>
    </row>
    <row r="66" spans="1:14" ht="22.5" customHeight="1">
      <c r="A66" s="462">
        <v>29.3</v>
      </c>
      <c r="B66" s="466" t="s">
        <v>581</v>
      </c>
      <c r="C66" s="528"/>
      <c r="D66" s="528"/>
      <c r="E66" s="529">
        <v>0</v>
      </c>
      <c r="F66" s="528">
        <v>0</v>
      </c>
      <c r="G66" s="528">
        <v>0</v>
      </c>
      <c r="H66" s="529">
        <v>0</v>
      </c>
      <c r="I66" s="691"/>
      <c r="J66" s="691"/>
      <c r="K66" s="691"/>
      <c r="L66" s="691"/>
      <c r="M66" s="691"/>
      <c r="N66" s="691"/>
    </row>
    <row r="67" spans="1:14">
      <c r="A67" s="462">
        <v>30</v>
      </c>
      <c r="B67" s="453" t="s">
        <v>582</v>
      </c>
      <c r="C67" s="528">
        <v>140396519.21191424</v>
      </c>
      <c r="D67" s="528"/>
      <c r="E67" s="529">
        <v>140396519.21191424</v>
      </c>
      <c r="F67" s="528">
        <v>130672402.53999995</v>
      </c>
      <c r="G67" s="528">
        <v>0</v>
      </c>
      <c r="H67" s="529">
        <v>130672402.53999995</v>
      </c>
      <c r="I67" s="691"/>
      <c r="J67" s="691"/>
      <c r="K67" s="691"/>
      <c r="L67" s="691"/>
      <c r="M67" s="691"/>
      <c r="N67" s="691"/>
    </row>
    <row r="68" spans="1:14">
      <c r="A68" s="462">
        <v>31</v>
      </c>
      <c r="B68" s="472" t="s">
        <v>583</v>
      </c>
      <c r="C68" s="528">
        <v>325398890.4250021</v>
      </c>
      <c r="D68" s="528">
        <v>0</v>
      </c>
      <c r="E68" s="529">
        <v>325398890.4250021</v>
      </c>
      <c r="F68" s="528">
        <v>315272777.36999995</v>
      </c>
      <c r="G68" s="528">
        <v>0</v>
      </c>
      <c r="H68" s="529">
        <v>315272777.36999995</v>
      </c>
      <c r="I68" s="691"/>
      <c r="J68" s="691"/>
      <c r="K68" s="691"/>
      <c r="L68" s="691"/>
      <c r="M68" s="691"/>
      <c r="N68" s="691"/>
    </row>
    <row r="69" spans="1:14">
      <c r="A69" s="462">
        <v>32</v>
      </c>
      <c r="B69" s="473" t="s">
        <v>584</v>
      </c>
      <c r="C69" s="528">
        <v>828921106.4397366</v>
      </c>
      <c r="D69" s="528">
        <v>1435846524.8784606</v>
      </c>
      <c r="E69" s="529">
        <v>2264767631.3181973</v>
      </c>
      <c r="F69" s="528">
        <v>717012747.78599989</v>
      </c>
      <c r="G69" s="528">
        <v>1253813911.6914999</v>
      </c>
      <c r="H69" s="529">
        <v>1970826659.4775</v>
      </c>
      <c r="I69" s="691"/>
      <c r="J69" s="691"/>
      <c r="K69" s="691"/>
      <c r="L69" s="691"/>
      <c r="M69" s="691"/>
      <c r="N69" s="691"/>
    </row>
    <row r="72" spans="1:14">
      <c r="B72" s="677" t="s">
        <v>772</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BW35"/>
  <sheetViews>
    <sheetView showGridLines="0" zoomScale="80" zoomScaleNormal="80" workbookViewId="0">
      <selection activeCell="L41" sqref="L41"/>
    </sheetView>
  </sheetViews>
  <sheetFormatPr defaultColWidth="9.140625" defaultRowHeight="12.75"/>
  <cols>
    <col min="1" max="1" width="11.85546875" style="345" bestFit="1" customWidth="1"/>
    <col min="2" max="2" width="93.42578125" style="345" customWidth="1"/>
    <col min="3" max="3" width="19.28515625" style="345" bestFit="1" customWidth="1"/>
    <col min="4" max="5" width="16.140625" style="345" customWidth="1"/>
    <col min="6" max="6" width="16.140625" style="362" customWidth="1"/>
    <col min="7" max="7" width="25.140625" style="362" customWidth="1"/>
    <col min="8" max="8" width="16.140625" style="345" customWidth="1"/>
    <col min="9" max="11" width="16.140625" style="362" customWidth="1"/>
    <col min="12" max="12" width="26.140625" style="362" customWidth="1"/>
    <col min="13" max="16384" width="9.140625" style="345"/>
  </cols>
  <sheetData>
    <row r="1" spans="1:75" ht="13.5">
      <c r="A1" s="259" t="s">
        <v>30</v>
      </c>
      <c r="B1" s="332" t="str">
        <f>'Info '!C2</f>
        <v>JSC ProCredit Bank</v>
      </c>
      <c r="F1" s="345"/>
      <c r="G1" s="345"/>
      <c r="I1" s="345"/>
      <c r="J1" s="345"/>
      <c r="K1" s="345"/>
      <c r="L1" s="345"/>
    </row>
    <row r="2" spans="1:75">
      <c r="A2" s="259" t="s">
        <v>31</v>
      </c>
      <c r="B2" s="331">
        <f>'1. key ratios'!B2</f>
        <v>46022</v>
      </c>
      <c r="F2" s="345"/>
      <c r="G2" s="345"/>
      <c r="I2" s="345"/>
      <c r="J2" s="345"/>
      <c r="K2" s="345"/>
      <c r="L2" s="345"/>
    </row>
    <row r="3" spans="1:75">
      <c r="A3" s="260" t="s">
        <v>466</v>
      </c>
      <c r="F3" s="345"/>
      <c r="G3" s="345"/>
      <c r="I3" s="345"/>
      <c r="J3" s="345"/>
      <c r="K3" s="345"/>
      <c r="L3" s="345"/>
    </row>
    <row r="4" spans="1:75">
      <c r="F4" s="345"/>
      <c r="G4" s="345"/>
      <c r="I4" s="345"/>
      <c r="J4" s="345"/>
      <c r="K4" s="345"/>
      <c r="L4" s="345"/>
    </row>
    <row r="5" spans="1:75" ht="37.5" customHeight="1">
      <c r="A5" s="789" t="s">
        <v>483</v>
      </c>
      <c r="B5" s="790"/>
      <c r="C5" s="835" t="s">
        <v>467</v>
      </c>
      <c r="D5" s="836"/>
      <c r="E5" s="836"/>
      <c r="F5" s="836"/>
      <c r="G5" s="836"/>
      <c r="H5" s="835" t="s">
        <v>627</v>
      </c>
      <c r="I5" s="837"/>
      <c r="J5" s="837"/>
      <c r="K5" s="837"/>
      <c r="L5" s="838"/>
    </row>
    <row r="6" spans="1:75" ht="39.6" customHeight="1">
      <c r="A6" s="793"/>
      <c r="B6" s="794"/>
      <c r="C6" s="262"/>
      <c r="D6" s="343" t="s">
        <v>648</v>
      </c>
      <c r="E6" s="343" t="s">
        <v>647</v>
      </c>
      <c r="F6" s="343" t="s">
        <v>646</v>
      </c>
      <c r="G6" s="343" t="s">
        <v>645</v>
      </c>
      <c r="H6" s="363"/>
      <c r="I6" s="343" t="s">
        <v>648</v>
      </c>
      <c r="J6" s="343" t="s">
        <v>647</v>
      </c>
      <c r="K6" s="343" t="s">
        <v>646</v>
      </c>
      <c r="L6" s="343" t="s">
        <v>645</v>
      </c>
    </row>
    <row r="7" spans="1:75">
      <c r="A7" s="334">
        <v>1</v>
      </c>
      <c r="B7" s="349" t="s">
        <v>486</v>
      </c>
      <c r="C7" s="627">
        <v>895808.39779999992</v>
      </c>
      <c r="D7" s="601">
        <v>443829.7746</v>
      </c>
      <c r="E7" s="601">
        <v>451978.62319999997</v>
      </c>
      <c r="F7" s="628"/>
      <c r="G7" s="628"/>
      <c r="H7" s="601">
        <v>26569.161800000002</v>
      </c>
      <c r="I7" s="628">
        <v>3888.4176000000002</v>
      </c>
      <c r="J7" s="628">
        <v>22680.744200000001</v>
      </c>
      <c r="K7" s="628"/>
      <c r="L7" s="628"/>
      <c r="M7" s="714"/>
      <c r="N7" s="714"/>
      <c r="O7" s="714"/>
      <c r="P7" s="714"/>
      <c r="Q7" s="714"/>
      <c r="R7" s="714"/>
      <c r="S7" s="714"/>
      <c r="T7" s="714"/>
      <c r="U7" s="714"/>
      <c r="V7" s="714"/>
      <c r="W7" s="714"/>
      <c r="X7" s="714"/>
      <c r="Y7" s="714"/>
      <c r="Z7" s="714"/>
      <c r="AA7" s="714"/>
      <c r="AB7" s="714"/>
      <c r="AC7" s="714"/>
      <c r="AD7" s="714"/>
      <c r="AE7" s="714"/>
      <c r="AF7" s="714"/>
      <c r="AG7" s="714"/>
      <c r="AH7" s="714"/>
      <c r="AI7" s="714"/>
      <c r="AJ7" s="714"/>
      <c r="AK7" s="714"/>
      <c r="AL7" s="714"/>
      <c r="AM7" s="714"/>
      <c r="AN7" s="714"/>
      <c r="AO7" s="714"/>
      <c r="AP7" s="714"/>
      <c r="AQ7" s="714"/>
      <c r="AR7" s="714"/>
      <c r="AS7" s="714"/>
      <c r="AT7" s="714"/>
      <c r="AU7" s="714"/>
      <c r="AV7" s="714"/>
      <c r="AW7" s="714"/>
      <c r="AX7" s="714"/>
      <c r="AY7" s="714"/>
      <c r="AZ7" s="714"/>
      <c r="BA7" s="714"/>
      <c r="BB7" s="714"/>
      <c r="BC7" s="714"/>
      <c r="BD7" s="714"/>
      <c r="BE7" s="714"/>
      <c r="BF7" s="714"/>
      <c r="BG7" s="714"/>
      <c r="BH7" s="714"/>
      <c r="BI7" s="714"/>
      <c r="BJ7" s="714"/>
      <c r="BK7" s="714"/>
      <c r="BL7" s="714"/>
      <c r="BM7" s="714"/>
      <c r="BN7" s="714"/>
      <c r="BO7" s="714"/>
      <c r="BP7" s="714"/>
      <c r="BQ7" s="714"/>
      <c r="BR7" s="714"/>
      <c r="BS7" s="714"/>
      <c r="BT7" s="714"/>
      <c r="BU7" s="714"/>
      <c r="BV7" s="714"/>
      <c r="BW7" s="714"/>
    </row>
    <row r="8" spans="1:75">
      <c r="A8" s="334">
        <v>2</v>
      </c>
      <c r="B8" s="349" t="s">
        <v>399</v>
      </c>
      <c r="C8" s="627">
        <v>10617333.6336</v>
      </c>
      <c r="D8" s="601">
        <v>10531819.4889</v>
      </c>
      <c r="E8" s="601">
        <v>85514.144700000004</v>
      </c>
      <c r="F8" s="628"/>
      <c r="G8" s="628"/>
      <c r="H8" s="601">
        <v>157134.4191</v>
      </c>
      <c r="I8" s="628">
        <v>151295.3541</v>
      </c>
      <c r="J8" s="628">
        <v>5839.0649999999996</v>
      </c>
      <c r="K8" s="628"/>
      <c r="L8" s="628"/>
      <c r="M8" s="714"/>
      <c r="N8" s="714"/>
      <c r="O8" s="714"/>
      <c r="P8" s="714"/>
      <c r="Q8" s="714"/>
      <c r="R8" s="714"/>
      <c r="S8" s="714"/>
      <c r="T8" s="714"/>
      <c r="U8" s="714"/>
      <c r="V8" s="714"/>
      <c r="W8" s="714"/>
      <c r="X8" s="714"/>
      <c r="Y8" s="714"/>
      <c r="Z8" s="714"/>
      <c r="AA8" s="714"/>
      <c r="AB8" s="714"/>
      <c r="AC8" s="714"/>
      <c r="AD8" s="714"/>
      <c r="AE8" s="714"/>
      <c r="AF8" s="714"/>
      <c r="AG8" s="714"/>
      <c r="AH8" s="714"/>
      <c r="AI8" s="714"/>
      <c r="AJ8" s="714"/>
      <c r="AK8" s="714"/>
      <c r="AL8" s="714"/>
      <c r="AM8" s="714"/>
      <c r="AN8" s="714"/>
      <c r="AO8" s="714"/>
      <c r="AP8" s="714"/>
      <c r="AQ8" s="714"/>
      <c r="AR8" s="714"/>
      <c r="AS8" s="714"/>
      <c r="AT8" s="714"/>
      <c r="AU8" s="714"/>
      <c r="AV8" s="714"/>
      <c r="AW8" s="714"/>
      <c r="AX8" s="714"/>
      <c r="AY8" s="714"/>
      <c r="AZ8" s="714"/>
      <c r="BA8" s="714"/>
      <c r="BB8" s="714"/>
      <c r="BC8" s="714"/>
      <c r="BD8" s="714"/>
      <c r="BE8" s="714"/>
      <c r="BF8" s="714"/>
      <c r="BG8" s="714"/>
      <c r="BH8" s="714"/>
      <c r="BI8" s="714"/>
      <c r="BJ8" s="714"/>
      <c r="BK8" s="714"/>
      <c r="BL8" s="714"/>
      <c r="BM8" s="714"/>
      <c r="BN8" s="714"/>
      <c r="BO8" s="714"/>
      <c r="BP8" s="714"/>
      <c r="BQ8" s="714"/>
      <c r="BR8" s="714"/>
      <c r="BS8" s="714"/>
      <c r="BT8" s="714"/>
      <c r="BU8" s="714"/>
      <c r="BV8" s="714"/>
      <c r="BW8" s="714"/>
    </row>
    <row r="9" spans="1:75">
      <c r="A9" s="334">
        <v>3</v>
      </c>
      <c r="B9" s="349" t="s">
        <v>400</v>
      </c>
      <c r="C9" s="627">
        <v>0</v>
      </c>
      <c r="D9" s="601"/>
      <c r="E9" s="601"/>
      <c r="F9" s="629"/>
      <c r="G9" s="629"/>
      <c r="H9" s="601">
        <v>0</v>
      </c>
      <c r="I9" s="629"/>
      <c r="J9" s="629"/>
      <c r="K9" s="629"/>
      <c r="L9" s="629"/>
      <c r="M9" s="714"/>
      <c r="N9" s="714"/>
      <c r="O9" s="714"/>
      <c r="P9" s="714"/>
      <c r="Q9" s="714"/>
      <c r="R9" s="714"/>
      <c r="S9" s="714"/>
      <c r="T9" s="714"/>
      <c r="U9" s="714"/>
      <c r="V9" s="714"/>
      <c r="W9" s="714"/>
      <c r="X9" s="714"/>
      <c r="Y9" s="714"/>
      <c r="Z9" s="714"/>
      <c r="AA9" s="714"/>
      <c r="AB9" s="714"/>
      <c r="AC9" s="714"/>
      <c r="AD9" s="714"/>
      <c r="AE9" s="714"/>
      <c r="AF9" s="714"/>
      <c r="AG9" s="714"/>
      <c r="AH9" s="714"/>
      <c r="AI9" s="714"/>
      <c r="AJ9" s="714"/>
      <c r="AK9" s="714"/>
      <c r="AL9" s="714"/>
      <c r="AM9" s="714"/>
      <c r="AN9" s="714"/>
      <c r="AO9" s="714"/>
      <c r="AP9" s="714"/>
      <c r="AQ9" s="714"/>
      <c r="AR9" s="714"/>
      <c r="AS9" s="714"/>
      <c r="AT9" s="714"/>
      <c r="AU9" s="714"/>
      <c r="AV9" s="714"/>
      <c r="AW9" s="714"/>
      <c r="AX9" s="714"/>
      <c r="AY9" s="714"/>
      <c r="AZ9" s="714"/>
      <c r="BA9" s="714"/>
      <c r="BB9" s="714"/>
      <c r="BC9" s="714"/>
      <c r="BD9" s="714"/>
      <c r="BE9" s="714"/>
      <c r="BF9" s="714"/>
      <c r="BG9" s="714"/>
      <c r="BH9" s="714"/>
      <c r="BI9" s="714"/>
      <c r="BJ9" s="714"/>
      <c r="BK9" s="714"/>
      <c r="BL9" s="714"/>
      <c r="BM9" s="714"/>
      <c r="BN9" s="714"/>
      <c r="BO9" s="714"/>
      <c r="BP9" s="714"/>
      <c r="BQ9" s="714"/>
      <c r="BR9" s="714"/>
      <c r="BS9" s="714"/>
      <c r="BT9" s="714"/>
      <c r="BU9" s="714"/>
      <c r="BV9" s="714"/>
      <c r="BW9" s="714"/>
    </row>
    <row r="10" spans="1:75">
      <c r="A10" s="334">
        <v>4</v>
      </c>
      <c r="B10" s="349" t="s">
        <v>487</v>
      </c>
      <c r="C10" s="627">
        <v>55396192.087099999</v>
      </c>
      <c r="D10" s="601">
        <v>55396192.087099999</v>
      </c>
      <c r="E10" s="601"/>
      <c r="F10" s="629"/>
      <c r="G10" s="629"/>
      <c r="H10" s="601">
        <v>338533.20569999999</v>
      </c>
      <c r="I10" s="629">
        <v>338533.20569999999</v>
      </c>
      <c r="J10" s="629"/>
      <c r="K10" s="629"/>
      <c r="L10" s="629"/>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4"/>
      <c r="AY10" s="714"/>
      <c r="AZ10" s="714"/>
      <c r="BA10" s="714"/>
      <c r="BB10" s="714"/>
      <c r="BC10" s="714"/>
      <c r="BD10" s="714"/>
      <c r="BE10" s="714"/>
      <c r="BF10" s="714"/>
      <c r="BG10" s="714"/>
      <c r="BH10" s="714"/>
      <c r="BI10" s="714"/>
      <c r="BJ10" s="714"/>
      <c r="BK10" s="714"/>
      <c r="BL10" s="714"/>
      <c r="BM10" s="714"/>
      <c r="BN10" s="714"/>
      <c r="BO10" s="714"/>
      <c r="BP10" s="714"/>
      <c r="BQ10" s="714"/>
      <c r="BR10" s="714"/>
      <c r="BS10" s="714"/>
      <c r="BT10" s="714"/>
      <c r="BU10" s="714"/>
      <c r="BV10" s="714"/>
      <c r="BW10" s="714"/>
    </row>
    <row r="11" spans="1:75">
      <c r="A11" s="334">
        <v>5</v>
      </c>
      <c r="B11" s="349" t="s">
        <v>401</v>
      </c>
      <c r="C11" s="627">
        <v>157358232.85949999</v>
      </c>
      <c r="D11" s="601">
        <v>156369654.31549999</v>
      </c>
      <c r="E11" s="601">
        <v>988578.54399999999</v>
      </c>
      <c r="F11" s="629"/>
      <c r="G11" s="629"/>
      <c r="H11" s="601">
        <v>678912.55070000002</v>
      </c>
      <c r="I11" s="629">
        <v>650493.83790000004</v>
      </c>
      <c r="J11" s="629">
        <v>28418.712800000001</v>
      </c>
      <c r="K11" s="629"/>
      <c r="L11" s="629"/>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4"/>
      <c r="AY11" s="714"/>
      <c r="AZ11" s="714"/>
      <c r="BA11" s="714"/>
      <c r="BB11" s="714"/>
      <c r="BC11" s="714"/>
      <c r="BD11" s="714"/>
      <c r="BE11" s="714"/>
      <c r="BF11" s="714"/>
      <c r="BG11" s="714"/>
      <c r="BH11" s="714"/>
      <c r="BI11" s="714"/>
      <c r="BJ11" s="714"/>
      <c r="BK11" s="714"/>
      <c r="BL11" s="714"/>
      <c r="BM11" s="714"/>
      <c r="BN11" s="714"/>
      <c r="BO11" s="714"/>
      <c r="BP11" s="714"/>
      <c r="BQ11" s="714"/>
      <c r="BR11" s="714"/>
      <c r="BS11" s="714"/>
      <c r="BT11" s="714"/>
      <c r="BU11" s="714"/>
      <c r="BV11" s="714"/>
      <c r="BW11" s="714"/>
    </row>
    <row r="12" spans="1:75">
      <c r="A12" s="334">
        <v>6</v>
      </c>
      <c r="B12" s="349" t="s">
        <v>402</v>
      </c>
      <c r="C12" s="627">
        <v>37380036.567000002</v>
      </c>
      <c r="D12" s="601">
        <v>27794694.2465</v>
      </c>
      <c r="E12" s="601">
        <v>4671296.4110000003</v>
      </c>
      <c r="F12" s="629">
        <v>4914045.9095000001</v>
      </c>
      <c r="G12" s="629"/>
      <c r="H12" s="601">
        <v>4600241.6800999995</v>
      </c>
      <c r="I12" s="629">
        <v>60815.252</v>
      </c>
      <c r="J12" s="629">
        <v>110122.48050000001</v>
      </c>
      <c r="K12" s="629">
        <v>4429303.9475999996</v>
      </c>
      <c r="L12" s="629"/>
      <c r="M12" s="714"/>
      <c r="N12" s="714"/>
      <c r="O12" s="714"/>
      <c r="P12" s="714"/>
      <c r="Q12" s="714"/>
      <c r="R12" s="714"/>
      <c r="S12" s="714"/>
      <c r="T12" s="714"/>
      <c r="U12" s="714"/>
      <c r="V12" s="714"/>
      <c r="W12" s="714"/>
      <c r="X12" s="714"/>
      <c r="Y12" s="714"/>
      <c r="Z12" s="714"/>
      <c r="AA12" s="714"/>
      <c r="AB12" s="714"/>
      <c r="AC12" s="714"/>
      <c r="AD12" s="714"/>
      <c r="AE12" s="714"/>
      <c r="AF12" s="714"/>
      <c r="AG12" s="714"/>
      <c r="AH12" s="714"/>
      <c r="AI12" s="714"/>
      <c r="AJ12" s="714"/>
      <c r="AK12" s="714"/>
      <c r="AL12" s="714"/>
      <c r="AM12" s="714"/>
      <c r="AN12" s="714"/>
      <c r="AO12" s="714"/>
      <c r="AP12" s="714"/>
      <c r="AQ12" s="714"/>
      <c r="AR12" s="714"/>
      <c r="AS12" s="714"/>
      <c r="AT12" s="714"/>
      <c r="AU12" s="714"/>
      <c r="AV12" s="714"/>
      <c r="AW12" s="714"/>
      <c r="AX12" s="714"/>
      <c r="AY12" s="714"/>
      <c r="AZ12" s="714"/>
      <c r="BA12" s="714"/>
      <c r="BB12" s="714"/>
      <c r="BC12" s="714"/>
      <c r="BD12" s="714"/>
      <c r="BE12" s="714"/>
      <c r="BF12" s="714"/>
      <c r="BG12" s="714"/>
      <c r="BH12" s="714"/>
      <c r="BI12" s="714"/>
      <c r="BJ12" s="714"/>
      <c r="BK12" s="714"/>
      <c r="BL12" s="714"/>
      <c r="BM12" s="714"/>
      <c r="BN12" s="714"/>
      <c r="BO12" s="714"/>
      <c r="BP12" s="714"/>
      <c r="BQ12" s="714"/>
      <c r="BR12" s="714"/>
      <c r="BS12" s="714"/>
      <c r="BT12" s="714"/>
      <c r="BU12" s="714"/>
      <c r="BV12" s="714"/>
      <c r="BW12" s="714"/>
    </row>
    <row r="13" spans="1:75">
      <c r="A13" s="334">
        <v>7</v>
      </c>
      <c r="B13" s="349" t="s">
        <v>403</v>
      </c>
      <c r="C13" s="627">
        <v>138712204.18740001</v>
      </c>
      <c r="D13" s="601">
        <v>121167670.3126</v>
      </c>
      <c r="E13" s="601">
        <v>17074914.194800001</v>
      </c>
      <c r="F13" s="629">
        <v>469619.68</v>
      </c>
      <c r="G13" s="629"/>
      <c r="H13" s="601">
        <v>762154.9952</v>
      </c>
      <c r="I13" s="629">
        <v>231324.0546</v>
      </c>
      <c r="J13" s="629">
        <v>421316.24060000002</v>
      </c>
      <c r="K13" s="629">
        <v>109514.7</v>
      </c>
      <c r="L13" s="629"/>
      <c r="M13" s="714"/>
      <c r="N13" s="714"/>
      <c r="O13" s="714"/>
      <c r="P13" s="714"/>
      <c r="Q13" s="714"/>
      <c r="R13" s="714"/>
      <c r="S13" s="714"/>
      <c r="T13" s="714"/>
      <c r="U13" s="714"/>
      <c r="V13" s="714"/>
      <c r="W13" s="714"/>
      <c r="X13" s="714"/>
      <c r="Y13" s="714"/>
      <c r="Z13" s="714"/>
      <c r="AA13" s="714"/>
      <c r="AB13" s="714"/>
      <c r="AC13" s="714"/>
      <c r="AD13" s="714"/>
      <c r="AE13" s="714"/>
      <c r="AF13" s="714"/>
      <c r="AG13" s="714"/>
      <c r="AH13" s="714"/>
      <c r="AI13" s="714"/>
      <c r="AJ13" s="714"/>
      <c r="AK13" s="714"/>
      <c r="AL13" s="714"/>
      <c r="AM13" s="714"/>
      <c r="AN13" s="714"/>
      <c r="AO13" s="714"/>
      <c r="AP13" s="714"/>
      <c r="AQ13" s="714"/>
      <c r="AR13" s="714"/>
      <c r="AS13" s="714"/>
      <c r="AT13" s="714"/>
      <c r="AU13" s="714"/>
      <c r="AV13" s="714"/>
      <c r="AW13" s="714"/>
      <c r="AX13" s="714"/>
      <c r="AY13" s="714"/>
      <c r="AZ13" s="714"/>
      <c r="BA13" s="714"/>
      <c r="BB13" s="714"/>
      <c r="BC13" s="714"/>
      <c r="BD13" s="714"/>
      <c r="BE13" s="714"/>
      <c r="BF13" s="714"/>
      <c r="BG13" s="714"/>
      <c r="BH13" s="714"/>
      <c r="BI13" s="714"/>
      <c r="BJ13" s="714"/>
      <c r="BK13" s="714"/>
      <c r="BL13" s="714"/>
      <c r="BM13" s="714"/>
      <c r="BN13" s="714"/>
      <c r="BO13" s="714"/>
      <c r="BP13" s="714"/>
      <c r="BQ13" s="714"/>
      <c r="BR13" s="714"/>
      <c r="BS13" s="714"/>
      <c r="BT13" s="714"/>
      <c r="BU13" s="714"/>
      <c r="BV13" s="714"/>
      <c r="BW13" s="714"/>
    </row>
    <row r="14" spans="1:75">
      <c r="A14" s="334">
        <v>8</v>
      </c>
      <c r="B14" s="349" t="s">
        <v>404</v>
      </c>
      <c r="C14" s="627">
        <v>99446304.701299995</v>
      </c>
      <c r="D14" s="601">
        <v>95580762.155599996</v>
      </c>
      <c r="E14" s="601">
        <v>3634306.0318999998</v>
      </c>
      <c r="F14" s="629">
        <v>231236.51379999999</v>
      </c>
      <c r="G14" s="629"/>
      <c r="H14" s="601">
        <v>446602.12780000002</v>
      </c>
      <c r="I14" s="629">
        <v>280074.70280000003</v>
      </c>
      <c r="J14" s="629">
        <v>40714.244599999998</v>
      </c>
      <c r="K14" s="629">
        <v>125813.1804</v>
      </c>
      <c r="L14" s="629"/>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4"/>
      <c r="AY14" s="714"/>
      <c r="AZ14" s="714"/>
      <c r="BA14" s="714"/>
      <c r="BB14" s="714"/>
      <c r="BC14" s="714"/>
      <c r="BD14" s="714"/>
      <c r="BE14" s="714"/>
      <c r="BF14" s="714"/>
      <c r="BG14" s="714"/>
      <c r="BH14" s="714"/>
      <c r="BI14" s="714"/>
      <c r="BJ14" s="714"/>
      <c r="BK14" s="714"/>
      <c r="BL14" s="714"/>
      <c r="BM14" s="714"/>
      <c r="BN14" s="714"/>
      <c r="BO14" s="714"/>
      <c r="BP14" s="714"/>
      <c r="BQ14" s="714"/>
      <c r="BR14" s="714"/>
      <c r="BS14" s="714"/>
      <c r="BT14" s="714"/>
      <c r="BU14" s="714"/>
      <c r="BV14" s="714"/>
      <c r="BW14" s="714"/>
    </row>
    <row r="15" spans="1:75">
      <c r="A15" s="334">
        <v>9</v>
      </c>
      <c r="B15" s="349" t="s">
        <v>405</v>
      </c>
      <c r="C15" s="627">
        <v>115601448.0439</v>
      </c>
      <c r="D15" s="601">
        <v>98018987.305199996</v>
      </c>
      <c r="E15" s="601">
        <v>4609170.2429999998</v>
      </c>
      <c r="F15" s="629">
        <v>12973290.4957</v>
      </c>
      <c r="G15" s="629"/>
      <c r="H15" s="601">
        <v>9226817.9266999997</v>
      </c>
      <c r="I15" s="629">
        <v>262984.76390000002</v>
      </c>
      <c r="J15" s="629">
        <v>206279.68979999999</v>
      </c>
      <c r="K15" s="629">
        <v>8757553.4729999993</v>
      </c>
      <c r="L15" s="629"/>
      <c r="M15" s="714"/>
      <c r="N15" s="714"/>
      <c r="O15" s="714"/>
      <c r="P15" s="714"/>
      <c r="Q15" s="714"/>
      <c r="R15" s="714"/>
      <c r="S15" s="714"/>
      <c r="T15" s="714"/>
      <c r="U15" s="714"/>
      <c r="V15" s="714"/>
      <c r="W15" s="714"/>
      <c r="X15" s="714"/>
      <c r="Y15" s="714"/>
      <c r="Z15" s="714"/>
      <c r="AA15" s="714"/>
      <c r="AB15" s="714"/>
      <c r="AC15" s="714"/>
      <c r="AD15" s="714"/>
      <c r="AE15" s="714"/>
      <c r="AF15" s="714"/>
      <c r="AG15" s="714"/>
      <c r="AH15" s="714"/>
      <c r="AI15" s="714"/>
      <c r="AJ15" s="714"/>
      <c r="AK15" s="714"/>
      <c r="AL15" s="714"/>
      <c r="AM15" s="714"/>
      <c r="AN15" s="714"/>
      <c r="AO15" s="714"/>
      <c r="AP15" s="714"/>
      <c r="AQ15" s="714"/>
      <c r="AR15" s="714"/>
      <c r="AS15" s="714"/>
      <c r="AT15" s="714"/>
      <c r="AU15" s="714"/>
      <c r="AV15" s="714"/>
      <c r="AW15" s="714"/>
      <c r="AX15" s="714"/>
      <c r="AY15" s="714"/>
      <c r="AZ15" s="714"/>
      <c r="BA15" s="714"/>
      <c r="BB15" s="714"/>
      <c r="BC15" s="714"/>
      <c r="BD15" s="714"/>
      <c r="BE15" s="714"/>
      <c r="BF15" s="714"/>
      <c r="BG15" s="714"/>
      <c r="BH15" s="714"/>
      <c r="BI15" s="714"/>
      <c r="BJ15" s="714"/>
      <c r="BK15" s="714"/>
      <c r="BL15" s="714"/>
      <c r="BM15" s="714"/>
      <c r="BN15" s="714"/>
      <c r="BO15" s="714"/>
      <c r="BP15" s="714"/>
      <c r="BQ15" s="714"/>
      <c r="BR15" s="714"/>
      <c r="BS15" s="714"/>
      <c r="BT15" s="714"/>
      <c r="BU15" s="714"/>
      <c r="BV15" s="714"/>
      <c r="BW15" s="714"/>
    </row>
    <row r="16" spans="1:75">
      <c r="A16" s="334">
        <v>10</v>
      </c>
      <c r="B16" s="349" t="s">
        <v>406</v>
      </c>
      <c r="C16" s="627">
        <v>77008109.377299994</v>
      </c>
      <c r="D16" s="601">
        <v>70834533.114099994</v>
      </c>
      <c r="E16" s="601">
        <v>6173576.2631999999</v>
      </c>
      <c r="F16" s="629"/>
      <c r="G16" s="629"/>
      <c r="H16" s="601">
        <v>506836.07750000001</v>
      </c>
      <c r="I16" s="629">
        <v>174191.45310000001</v>
      </c>
      <c r="J16" s="629">
        <v>332644.62439999997</v>
      </c>
      <c r="K16" s="629"/>
      <c r="L16" s="629"/>
      <c r="M16" s="714"/>
      <c r="N16" s="714"/>
      <c r="O16" s="714"/>
      <c r="P16" s="714"/>
      <c r="Q16" s="714"/>
      <c r="R16" s="714"/>
      <c r="S16" s="714"/>
      <c r="T16" s="714"/>
      <c r="U16" s="714"/>
      <c r="V16" s="714"/>
      <c r="W16" s="714"/>
      <c r="X16" s="714"/>
      <c r="Y16" s="714"/>
      <c r="Z16" s="714"/>
      <c r="AA16" s="714"/>
      <c r="AB16" s="714"/>
      <c r="AC16" s="714"/>
      <c r="AD16" s="714"/>
      <c r="AE16" s="714"/>
      <c r="AF16" s="714"/>
      <c r="AG16" s="714"/>
      <c r="AH16" s="714"/>
      <c r="AI16" s="714"/>
      <c r="AJ16" s="714"/>
      <c r="AK16" s="714"/>
      <c r="AL16" s="714"/>
      <c r="AM16" s="714"/>
      <c r="AN16" s="714"/>
      <c r="AO16" s="714"/>
      <c r="AP16" s="714"/>
      <c r="AQ16" s="714"/>
      <c r="AR16" s="714"/>
      <c r="AS16" s="714"/>
      <c r="AT16" s="714"/>
      <c r="AU16" s="714"/>
      <c r="AV16" s="714"/>
      <c r="AW16" s="714"/>
      <c r="AX16" s="714"/>
      <c r="AY16" s="714"/>
      <c r="AZ16" s="714"/>
      <c r="BA16" s="714"/>
      <c r="BB16" s="714"/>
      <c r="BC16" s="714"/>
      <c r="BD16" s="714"/>
      <c r="BE16" s="714"/>
      <c r="BF16" s="714"/>
      <c r="BG16" s="714"/>
      <c r="BH16" s="714"/>
      <c r="BI16" s="714"/>
      <c r="BJ16" s="714"/>
      <c r="BK16" s="714"/>
      <c r="BL16" s="714"/>
      <c r="BM16" s="714"/>
      <c r="BN16" s="714"/>
      <c r="BO16" s="714"/>
      <c r="BP16" s="714"/>
      <c r="BQ16" s="714"/>
      <c r="BR16" s="714"/>
      <c r="BS16" s="714"/>
      <c r="BT16" s="714"/>
      <c r="BU16" s="714"/>
      <c r="BV16" s="714"/>
      <c r="BW16" s="714"/>
    </row>
    <row r="17" spans="1:75">
      <c r="A17" s="334">
        <v>11</v>
      </c>
      <c r="B17" s="349" t="s">
        <v>407</v>
      </c>
      <c r="C17" s="627">
        <v>13712463.621099999</v>
      </c>
      <c r="D17" s="601">
        <v>13398302.4211</v>
      </c>
      <c r="E17" s="601">
        <v>198368.53</v>
      </c>
      <c r="F17" s="629">
        <v>115792.67</v>
      </c>
      <c r="G17" s="629"/>
      <c r="H17" s="601">
        <v>149448.04330000002</v>
      </c>
      <c r="I17" s="629">
        <v>47231.763299999999</v>
      </c>
      <c r="J17" s="629">
        <v>5662.68</v>
      </c>
      <c r="K17" s="629">
        <v>96553.600000000006</v>
      </c>
      <c r="L17" s="629"/>
      <c r="M17" s="714"/>
      <c r="N17" s="714"/>
      <c r="O17" s="714"/>
      <c r="P17" s="714"/>
      <c r="Q17" s="714"/>
      <c r="R17" s="714"/>
      <c r="S17" s="714"/>
      <c r="T17" s="714"/>
      <c r="U17" s="714"/>
      <c r="V17" s="714"/>
      <c r="W17" s="714"/>
      <c r="X17" s="714"/>
      <c r="Y17" s="714"/>
      <c r="Z17" s="714"/>
      <c r="AA17" s="714"/>
      <c r="AB17" s="714"/>
      <c r="AC17" s="714"/>
      <c r="AD17" s="714"/>
      <c r="AE17" s="714"/>
      <c r="AF17" s="714"/>
      <c r="AG17" s="714"/>
      <c r="AH17" s="714"/>
      <c r="AI17" s="714"/>
      <c r="AJ17" s="714"/>
      <c r="AK17" s="714"/>
      <c r="AL17" s="714"/>
      <c r="AM17" s="714"/>
      <c r="AN17" s="714"/>
      <c r="AO17" s="714"/>
      <c r="AP17" s="714"/>
      <c r="AQ17" s="714"/>
      <c r="AR17" s="714"/>
      <c r="AS17" s="714"/>
      <c r="AT17" s="714"/>
      <c r="AU17" s="714"/>
      <c r="AV17" s="714"/>
      <c r="AW17" s="714"/>
      <c r="AX17" s="714"/>
      <c r="AY17" s="714"/>
      <c r="AZ17" s="714"/>
      <c r="BA17" s="714"/>
      <c r="BB17" s="714"/>
      <c r="BC17" s="714"/>
      <c r="BD17" s="714"/>
      <c r="BE17" s="714"/>
      <c r="BF17" s="714"/>
      <c r="BG17" s="714"/>
      <c r="BH17" s="714"/>
      <c r="BI17" s="714"/>
      <c r="BJ17" s="714"/>
      <c r="BK17" s="714"/>
      <c r="BL17" s="714"/>
      <c r="BM17" s="714"/>
      <c r="BN17" s="714"/>
      <c r="BO17" s="714"/>
      <c r="BP17" s="714"/>
      <c r="BQ17" s="714"/>
      <c r="BR17" s="714"/>
      <c r="BS17" s="714"/>
      <c r="BT17" s="714"/>
      <c r="BU17" s="714"/>
      <c r="BV17" s="714"/>
      <c r="BW17" s="714"/>
    </row>
    <row r="18" spans="1:75">
      <c r="A18" s="334">
        <v>12</v>
      </c>
      <c r="B18" s="349" t="s">
        <v>408</v>
      </c>
      <c r="C18" s="627">
        <v>127885958.53049999</v>
      </c>
      <c r="D18" s="601">
        <v>126121394.3351</v>
      </c>
      <c r="E18" s="601">
        <v>1667691.5754</v>
      </c>
      <c r="F18" s="629">
        <v>96872.62</v>
      </c>
      <c r="G18" s="629"/>
      <c r="H18" s="601">
        <v>451796.326</v>
      </c>
      <c r="I18" s="629">
        <v>310862.47369999997</v>
      </c>
      <c r="J18" s="629">
        <v>60156.722300000001</v>
      </c>
      <c r="K18" s="629">
        <v>80777.13</v>
      </c>
      <c r="L18" s="629"/>
      <c r="M18" s="714"/>
      <c r="N18" s="714"/>
      <c r="O18" s="714"/>
      <c r="P18" s="714"/>
      <c r="Q18" s="714"/>
      <c r="R18" s="714"/>
      <c r="S18" s="714"/>
      <c r="T18" s="714"/>
      <c r="U18" s="714"/>
      <c r="V18" s="714"/>
      <c r="W18" s="714"/>
      <c r="X18" s="714"/>
      <c r="Y18" s="714"/>
      <c r="Z18" s="714"/>
      <c r="AA18" s="714"/>
      <c r="AB18" s="714"/>
      <c r="AC18" s="714"/>
      <c r="AD18" s="714"/>
      <c r="AE18" s="714"/>
      <c r="AF18" s="714"/>
      <c r="AG18" s="714"/>
      <c r="AH18" s="714"/>
      <c r="AI18" s="714"/>
      <c r="AJ18" s="714"/>
      <c r="AK18" s="714"/>
      <c r="AL18" s="714"/>
      <c r="AM18" s="714"/>
      <c r="AN18" s="714"/>
      <c r="AO18" s="714"/>
      <c r="AP18" s="714"/>
      <c r="AQ18" s="714"/>
      <c r="AR18" s="714"/>
      <c r="AS18" s="714"/>
      <c r="AT18" s="714"/>
      <c r="AU18" s="714"/>
      <c r="AV18" s="714"/>
      <c r="AW18" s="714"/>
      <c r="AX18" s="714"/>
      <c r="AY18" s="714"/>
      <c r="AZ18" s="714"/>
      <c r="BA18" s="714"/>
      <c r="BB18" s="714"/>
      <c r="BC18" s="714"/>
      <c r="BD18" s="714"/>
      <c r="BE18" s="714"/>
      <c r="BF18" s="714"/>
      <c r="BG18" s="714"/>
      <c r="BH18" s="714"/>
      <c r="BI18" s="714"/>
      <c r="BJ18" s="714"/>
      <c r="BK18" s="714"/>
      <c r="BL18" s="714"/>
      <c r="BM18" s="714"/>
      <c r="BN18" s="714"/>
      <c r="BO18" s="714"/>
      <c r="BP18" s="714"/>
      <c r="BQ18" s="714"/>
      <c r="BR18" s="714"/>
      <c r="BS18" s="714"/>
      <c r="BT18" s="714"/>
      <c r="BU18" s="714"/>
      <c r="BV18" s="714"/>
      <c r="BW18" s="714"/>
    </row>
    <row r="19" spans="1:75">
      <c r="A19" s="334">
        <v>13</v>
      </c>
      <c r="B19" s="349" t="s">
        <v>409</v>
      </c>
      <c r="C19" s="627">
        <v>68365957.171100006</v>
      </c>
      <c r="D19" s="601">
        <v>66284185.149099998</v>
      </c>
      <c r="E19" s="601">
        <v>1983042.372</v>
      </c>
      <c r="F19" s="629">
        <v>98729.65</v>
      </c>
      <c r="G19" s="629"/>
      <c r="H19" s="601">
        <v>413193.2597</v>
      </c>
      <c r="I19" s="629">
        <v>206347.61730000001</v>
      </c>
      <c r="J19" s="629">
        <v>124520.0224</v>
      </c>
      <c r="K19" s="629">
        <v>82325.62</v>
      </c>
      <c r="L19" s="629"/>
      <c r="M19" s="714"/>
      <c r="N19" s="714"/>
      <c r="O19" s="714"/>
      <c r="P19" s="714"/>
      <c r="Q19" s="714"/>
      <c r="R19" s="714"/>
      <c r="S19" s="714"/>
      <c r="T19" s="714"/>
      <c r="U19" s="714"/>
      <c r="V19" s="714"/>
      <c r="W19" s="714"/>
      <c r="X19" s="714"/>
      <c r="Y19" s="714"/>
      <c r="Z19" s="714"/>
      <c r="AA19" s="714"/>
      <c r="AB19" s="714"/>
      <c r="AC19" s="714"/>
      <c r="AD19" s="714"/>
      <c r="AE19" s="714"/>
      <c r="AF19" s="714"/>
      <c r="AG19" s="714"/>
      <c r="AH19" s="714"/>
      <c r="AI19" s="714"/>
      <c r="AJ19" s="714"/>
      <c r="AK19" s="714"/>
      <c r="AL19" s="714"/>
      <c r="AM19" s="714"/>
      <c r="AN19" s="714"/>
      <c r="AO19" s="714"/>
      <c r="AP19" s="714"/>
      <c r="AQ19" s="714"/>
      <c r="AR19" s="714"/>
      <c r="AS19" s="714"/>
      <c r="AT19" s="714"/>
      <c r="AU19" s="714"/>
      <c r="AV19" s="714"/>
      <c r="AW19" s="714"/>
      <c r="AX19" s="714"/>
      <c r="AY19" s="714"/>
      <c r="AZ19" s="714"/>
      <c r="BA19" s="714"/>
      <c r="BB19" s="714"/>
      <c r="BC19" s="714"/>
      <c r="BD19" s="714"/>
      <c r="BE19" s="714"/>
      <c r="BF19" s="714"/>
      <c r="BG19" s="714"/>
      <c r="BH19" s="714"/>
      <c r="BI19" s="714"/>
      <c r="BJ19" s="714"/>
      <c r="BK19" s="714"/>
      <c r="BL19" s="714"/>
      <c r="BM19" s="714"/>
      <c r="BN19" s="714"/>
      <c r="BO19" s="714"/>
      <c r="BP19" s="714"/>
      <c r="BQ19" s="714"/>
      <c r="BR19" s="714"/>
      <c r="BS19" s="714"/>
      <c r="BT19" s="714"/>
      <c r="BU19" s="714"/>
      <c r="BV19" s="714"/>
      <c r="BW19" s="714"/>
    </row>
    <row r="20" spans="1:75">
      <c r="A20" s="334">
        <v>14</v>
      </c>
      <c r="B20" s="349" t="s">
        <v>410</v>
      </c>
      <c r="C20" s="627">
        <v>59679300.777599998</v>
      </c>
      <c r="D20" s="601">
        <v>53851651.163599998</v>
      </c>
      <c r="E20" s="601">
        <v>728278.41150000005</v>
      </c>
      <c r="F20" s="629">
        <v>4967675.2801000001</v>
      </c>
      <c r="G20" s="629">
        <v>131695.92240000001</v>
      </c>
      <c r="H20" s="601">
        <v>3470998.017</v>
      </c>
      <c r="I20" s="629">
        <v>162574.61670000001</v>
      </c>
      <c r="J20" s="629">
        <v>30733.2271</v>
      </c>
      <c r="K20" s="629">
        <v>3145994.2508</v>
      </c>
      <c r="L20" s="629">
        <v>131695.92240000001</v>
      </c>
      <c r="M20" s="714"/>
      <c r="N20" s="714"/>
      <c r="O20" s="714"/>
      <c r="P20" s="714"/>
      <c r="Q20" s="714"/>
      <c r="R20" s="714"/>
      <c r="S20" s="714"/>
      <c r="T20" s="714"/>
      <c r="U20" s="714"/>
      <c r="V20" s="714"/>
      <c r="W20" s="714"/>
      <c r="X20" s="714"/>
      <c r="Y20" s="714"/>
      <c r="Z20" s="714"/>
      <c r="AA20" s="714"/>
      <c r="AB20" s="714"/>
      <c r="AC20" s="714"/>
      <c r="AD20" s="714"/>
      <c r="AE20" s="714"/>
      <c r="AF20" s="714"/>
      <c r="AG20" s="714"/>
      <c r="AH20" s="714"/>
      <c r="AI20" s="714"/>
      <c r="AJ20" s="714"/>
      <c r="AK20" s="714"/>
      <c r="AL20" s="714"/>
      <c r="AM20" s="714"/>
      <c r="AN20" s="714"/>
      <c r="AO20" s="714"/>
      <c r="AP20" s="714"/>
      <c r="AQ20" s="714"/>
      <c r="AR20" s="714"/>
      <c r="AS20" s="714"/>
      <c r="AT20" s="714"/>
      <c r="AU20" s="714"/>
      <c r="AV20" s="714"/>
      <c r="AW20" s="714"/>
      <c r="AX20" s="714"/>
      <c r="AY20" s="714"/>
      <c r="AZ20" s="714"/>
      <c r="BA20" s="714"/>
      <c r="BB20" s="714"/>
      <c r="BC20" s="714"/>
      <c r="BD20" s="714"/>
      <c r="BE20" s="714"/>
      <c r="BF20" s="714"/>
      <c r="BG20" s="714"/>
      <c r="BH20" s="714"/>
      <c r="BI20" s="714"/>
      <c r="BJ20" s="714"/>
      <c r="BK20" s="714"/>
      <c r="BL20" s="714"/>
      <c r="BM20" s="714"/>
      <c r="BN20" s="714"/>
      <c r="BO20" s="714"/>
      <c r="BP20" s="714"/>
      <c r="BQ20" s="714"/>
      <c r="BR20" s="714"/>
      <c r="BS20" s="714"/>
      <c r="BT20" s="714"/>
      <c r="BU20" s="714"/>
      <c r="BV20" s="714"/>
      <c r="BW20" s="714"/>
    </row>
    <row r="21" spans="1:75">
      <c r="A21" s="334">
        <v>15</v>
      </c>
      <c r="B21" s="349" t="s">
        <v>411</v>
      </c>
      <c r="C21" s="627">
        <v>18296627.423300002</v>
      </c>
      <c r="D21" s="601">
        <v>17534428.061700001</v>
      </c>
      <c r="E21" s="601">
        <v>656730.86589999998</v>
      </c>
      <c r="F21" s="629">
        <v>105468.4957</v>
      </c>
      <c r="G21" s="629"/>
      <c r="H21" s="601">
        <v>173600.98050000001</v>
      </c>
      <c r="I21" s="629">
        <v>74302.146999999997</v>
      </c>
      <c r="J21" s="629">
        <v>36331.4974</v>
      </c>
      <c r="K21" s="629">
        <v>62967.3361</v>
      </c>
      <c r="L21" s="629"/>
      <c r="M21" s="714"/>
      <c r="N21" s="714"/>
      <c r="O21" s="714"/>
      <c r="P21" s="714"/>
      <c r="Q21" s="714"/>
      <c r="R21" s="714"/>
      <c r="S21" s="714"/>
      <c r="T21" s="714"/>
      <c r="U21" s="714"/>
      <c r="V21" s="714"/>
      <c r="W21" s="714"/>
      <c r="X21" s="714"/>
      <c r="Y21" s="714"/>
      <c r="Z21" s="714"/>
      <c r="AA21" s="714"/>
      <c r="AB21" s="714"/>
      <c r="AC21" s="714"/>
      <c r="AD21" s="714"/>
      <c r="AE21" s="714"/>
      <c r="AF21" s="714"/>
      <c r="AG21" s="714"/>
      <c r="AH21" s="714"/>
      <c r="AI21" s="714"/>
      <c r="AJ21" s="714"/>
      <c r="AK21" s="714"/>
      <c r="AL21" s="714"/>
      <c r="AM21" s="714"/>
      <c r="AN21" s="714"/>
      <c r="AO21" s="714"/>
      <c r="AP21" s="714"/>
      <c r="AQ21" s="714"/>
      <c r="AR21" s="714"/>
      <c r="AS21" s="714"/>
      <c r="AT21" s="714"/>
      <c r="AU21" s="714"/>
      <c r="AV21" s="714"/>
      <c r="AW21" s="714"/>
      <c r="AX21" s="714"/>
      <c r="AY21" s="714"/>
      <c r="AZ21" s="714"/>
      <c r="BA21" s="714"/>
      <c r="BB21" s="714"/>
      <c r="BC21" s="714"/>
      <c r="BD21" s="714"/>
      <c r="BE21" s="714"/>
      <c r="BF21" s="714"/>
      <c r="BG21" s="714"/>
      <c r="BH21" s="714"/>
      <c r="BI21" s="714"/>
      <c r="BJ21" s="714"/>
      <c r="BK21" s="714"/>
      <c r="BL21" s="714"/>
      <c r="BM21" s="714"/>
      <c r="BN21" s="714"/>
      <c r="BO21" s="714"/>
      <c r="BP21" s="714"/>
      <c r="BQ21" s="714"/>
      <c r="BR21" s="714"/>
      <c r="BS21" s="714"/>
      <c r="BT21" s="714"/>
      <c r="BU21" s="714"/>
      <c r="BV21" s="714"/>
      <c r="BW21" s="714"/>
    </row>
    <row r="22" spans="1:75">
      <c r="A22" s="334">
        <v>16</v>
      </c>
      <c r="B22" s="349" t="s">
        <v>412</v>
      </c>
      <c r="C22" s="627">
        <v>965974.83759999997</v>
      </c>
      <c r="D22" s="601">
        <v>965974.83759999997</v>
      </c>
      <c r="E22" s="601"/>
      <c r="F22" s="629"/>
      <c r="G22" s="629"/>
      <c r="H22" s="601">
        <v>6484.2619000000004</v>
      </c>
      <c r="I22" s="629">
        <v>6484.2619000000004</v>
      </c>
      <c r="J22" s="629"/>
      <c r="K22" s="629"/>
      <c r="L22" s="629"/>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c r="AX22" s="714"/>
      <c r="AY22" s="714"/>
      <c r="AZ22" s="714"/>
      <c r="BA22" s="714"/>
      <c r="BB22" s="714"/>
      <c r="BC22" s="714"/>
      <c r="BD22" s="714"/>
      <c r="BE22" s="714"/>
      <c r="BF22" s="714"/>
      <c r="BG22" s="714"/>
      <c r="BH22" s="714"/>
      <c r="BI22" s="714"/>
      <c r="BJ22" s="714"/>
      <c r="BK22" s="714"/>
      <c r="BL22" s="714"/>
      <c r="BM22" s="714"/>
      <c r="BN22" s="714"/>
      <c r="BO22" s="714"/>
      <c r="BP22" s="714"/>
      <c r="BQ22" s="714"/>
      <c r="BR22" s="714"/>
      <c r="BS22" s="714"/>
      <c r="BT22" s="714"/>
      <c r="BU22" s="714"/>
      <c r="BV22" s="714"/>
      <c r="BW22" s="714"/>
    </row>
    <row r="23" spans="1:75">
      <c r="A23" s="334">
        <v>17</v>
      </c>
      <c r="B23" s="349" t="s">
        <v>490</v>
      </c>
      <c r="C23" s="627">
        <v>1436832.69</v>
      </c>
      <c r="D23" s="601">
        <v>1436832.69</v>
      </c>
      <c r="E23" s="601"/>
      <c r="F23" s="629"/>
      <c r="G23" s="629"/>
      <c r="H23" s="601">
        <v>13727.38</v>
      </c>
      <c r="I23" s="629">
        <v>13727.38</v>
      </c>
      <c r="J23" s="629"/>
      <c r="K23" s="629"/>
      <c r="L23" s="629"/>
      <c r="M23" s="714"/>
      <c r="N23" s="714"/>
      <c r="O23" s="714"/>
      <c r="P23" s="714"/>
      <c r="Q23" s="714"/>
      <c r="R23" s="714"/>
      <c r="S23" s="714"/>
      <c r="T23" s="714"/>
      <c r="U23" s="714"/>
      <c r="V23" s="714"/>
      <c r="W23" s="714"/>
      <c r="X23" s="714"/>
      <c r="Y23" s="714"/>
      <c r="Z23" s="714"/>
      <c r="AA23" s="714"/>
      <c r="AB23" s="714"/>
      <c r="AC23" s="714"/>
      <c r="AD23" s="714"/>
      <c r="AE23" s="714"/>
      <c r="AF23" s="714"/>
      <c r="AG23" s="714"/>
      <c r="AH23" s="714"/>
      <c r="AI23" s="714"/>
      <c r="AJ23" s="714"/>
      <c r="AK23" s="714"/>
      <c r="AL23" s="714"/>
      <c r="AM23" s="714"/>
      <c r="AN23" s="714"/>
      <c r="AO23" s="714"/>
      <c r="AP23" s="714"/>
      <c r="AQ23" s="714"/>
      <c r="AR23" s="714"/>
      <c r="AS23" s="714"/>
      <c r="AT23" s="714"/>
      <c r="AU23" s="714"/>
      <c r="AV23" s="714"/>
      <c r="AW23" s="714"/>
      <c r="AX23" s="714"/>
      <c r="AY23" s="714"/>
      <c r="AZ23" s="714"/>
      <c r="BA23" s="714"/>
      <c r="BB23" s="714"/>
      <c r="BC23" s="714"/>
      <c r="BD23" s="714"/>
      <c r="BE23" s="714"/>
      <c r="BF23" s="714"/>
      <c r="BG23" s="714"/>
      <c r="BH23" s="714"/>
      <c r="BI23" s="714"/>
      <c r="BJ23" s="714"/>
      <c r="BK23" s="714"/>
      <c r="BL23" s="714"/>
      <c r="BM23" s="714"/>
      <c r="BN23" s="714"/>
      <c r="BO23" s="714"/>
      <c r="BP23" s="714"/>
      <c r="BQ23" s="714"/>
      <c r="BR23" s="714"/>
      <c r="BS23" s="714"/>
      <c r="BT23" s="714"/>
      <c r="BU23" s="714"/>
      <c r="BV23" s="714"/>
      <c r="BW23" s="714"/>
    </row>
    <row r="24" spans="1:75">
      <c r="A24" s="334">
        <v>18</v>
      </c>
      <c r="B24" s="349" t="s">
        <v>413</v>
      </c>
      <c r="C24" s="627">
        <v>11654179.568399999</v>
      </c>
      <c r="D24" s="601">
        <v>11332260.5384</v>
      </c>
      <c r="E24" s="601">
        <v>321919.03000000003</v>
      </c>
      <c r="F24" s="629"/>
      <c r="G24" s="629"/>
      <c r="H24" s="601">
        <v>49214.319600000003</v>
      </c>
      <c r="I24" s="629">
        <v>25614.2896</v>
      </c>
      <c r="J24" s="629">
        <v>23600.03</v>
      </c>
      <c r="K24" s="629"/>
      <c r="L24" s="629"/>
      <c r="M24" s="714"/>
      <c r="N24" s="714"/>
      <c r="O24" s="714"/>
      <c r="P24" s="714"/>
      <c r="Q24" s="714"/>
      <c r="R24" s="714"/>
      <c r="S24" s="714"/>
      <c r="T24" s="714"/>
      <c r="U24" s="714"/>
      <c r="V24" s="714"/>
      <c r="W24" s="714"/>
      <c r="X24" s="714"/>
      <c r="Y24" s="714"/>
      <c r="Z24" s="714"/>
      <c r="AA24" s="714"/>
      <c r="AB24" s="714"/>
      <c r="AC24" s="714"/>
      <c r="AD24" s="714"/>
      <c r="AE24" s="714"/>
      <c r="AF24" s="714"/>
      <c r="AG24" s="714"/>
      <c r="AH24" s="714"/>
      <c r="AI24" s="714"/>
      <c r="AJ24" s="714"/>
      <c r="AK24" s="714"/>
      <c r="AL24" s="714"/>
      <c r="AM24" s="714"/>
      <c r="AN24" s="714"/>
      <c r="AO24" s="714"/>
      <c r="AP24" s="714"/>
      <c r="AQ24" s="714"/>
      <c r="AR24" s="714"/>
      <c r="AS24" s="714"/>
      <c r="AT24" s="714"/>
      <c r="AU24" s="714"/>
      <c r="AV24" s="714"/>
      <c r="AW24" s="714"/>
      <c r="AX24" s="714"/>
      <c r="AY24" s="714"/>
      <c r="AZ24" s="714"/>
      <c r="BA24" s="714"/>
      <c r="BB24" s="714"/>
      <c r="BC24" s="714"/>
      <c r="BD24" s="714"/>
      <c r="BE24" s="714"/>
      <c r="BF24" s="714"/>
      <c r="BG24" s="714"/>
      <c r="BH24" s="714"/>
      <c r="BI24" s="714"/>
      <c r="BJ24" s="714"/>
      <c r="BK24" s="714"/>
      <c r="BL24" s="714"/>
      <c r="BM24" s="714"/>
      <c r="BN24" s="714"/>
      <c r="BO24" s="714"/>
      <c r="BP24" s="714"/>
      <c r="BQ24" s="714"/>
      <c r="BR24" s="714"/>
      <c r="BS24" s="714"/>
      <c r="BT24" s="714"/>
      <c r="BU24" s="714"/>
      <c r="BV24" s="714"/>
      <c r="BW24" s="714"/>
    </row>
    <row r="25" spans="1:75">
      <c r="A25" s="334">
        <v>19</v>
      </c>
      <c r="B25" s="349" t="s">
        <v>414</v>
      </c>
      <c r="C25" s="627">
        <v>1303163.4169999999</v>
      </c>
      <c r="D25" s="601">
        <v>1303163.4169999999</v>
      </c>
      <c r="E25" s="601"/>
      <c r="F25" s="629"/>
      <c r="G25" s="629"/>
      <c r="H25" s="601">
        <v>1672.636</v>
      </c>
      <c r="I25" s="629">
        <v>1672.636</v>
      </c>
      <c r="J25" s="629"/>
      <c r="K25" s="629"/>
      <c r="L25" s="629"/>
      <c r="M25" s="714"/>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4"/>
      <c r="BG25" s="714"/>
      <c r="BH25" s="714"/>
      <c r="BI25" s="714"/>
      <c r="BJ25" s="714"/>
      <c r="BK25" s="714"/>
      <c r="BL25" s="714"/>
      <c r="BM25" s="714"/>
      <c r="BN25" s="714"/>
      <c r="BO25" s="714"/>
      <c r="BP25" s="714"/>
      <c r="BQ25" s="714"/>
      <c r="BR25" s="714"/>
      <c r="BS25" s="714"/>
      <c r="BT25" s="714"/>
      <c r="BU25" s="714"/>
      <c r="BV25" s="714"/>
      <c r="BW25" s="714"/>
    </row>
    <row r="26" spans="1:75">
      <c r="A26" s="334">
        <v>20</v>
      </c>
      <c r="B26" s="349" t="s">
        <v>489</v>
      </c>
      <c r="C26" s="627">
        <v>65107610.376600005</v>
      </c>
      <c r="D26" s="601">
        <v>65021287.276600003</v>
      </c>
      <c r="E26" s="601">
        <v>86323.1</v>
      </c>
      <c r="F26" s="629"/>
      <c r="G26" s="629"/>
      <c r="H26" s="601">
        <v>120680.1001</v>
      </c>
      <c r="I26" s="629">
        <v>120131.7301</v>
      </c>
      <c r="J26" s="629">
        <v>548.37</v>
      </c>
      <c r="K26" s="629"/>
      <c r="L26" s="629"/>
      <c r="M26" s="714"/>
      <c r="N26" s="714"/>
      <c r="O26" s="714"/>
      <c r="P26" s="714"/>
      <c r="Q26" s="714"/>
      <c r="R26" s="714"/>
      <c r="S26" s="714"/>
      <c r="T26" s="714"/>
      <c r="U26" s="714"/>
      <c r="V26" s="714"/>
      <c r="W26" s="714"/>
      <c r="X26" s="714"/>
      <c r="Y26" s="714"/>
      <c r="Z26" s="714"/>
      <c r="AA26" s="714"/>
      <c r="AB26" s="714"/>
      <c r="AC26" s="714"/>
      <c r="AD26" s="714"/>
      <c r="AE26" s="714"/>
      <c r="AF26" s="714"/>
      <c r="AG26" s="714"/>
      <c r="AH26" s="714"/>
      <c r="AI26" s="714"/>
      <c r="AJ26" s="714"/>
      <c r="AK26" s="714"/>
      <c r="AL26" s="714"/>
      <c r="AM26" s="714"/>
      <c r="AN26" s="714"/>
      <c r="AO26" s="714"/>
      <c r="AP26" s="714"/>
      <c r="AQ26" s="714"/>
      <c r="AR26" s="714"/>
      <c r="AS26" s="714"/>
      <c r="AT26" s="714"/>
      <c r="AU26" s="714"/>
      <c r="AV26" s="714"/>
      <c r="AW26" s="714"/>
      <c r="AX26" s="714"/>
      <c r="AY26" s="714"/>
      <c r="AZ26" s="714"/>
      <c r="BA26" s="714"/>
      <c r="BB26" s="714"/>
      <c r="BC26" s="714"/>
      <c r="BD26" s="714"/>
      <c r="BE26" s="714"/>
      <c r="BF26" s="714"/>
      <c r="BG26" s="714"/>
      <c r="BH26" s="714"/>
      <c r="BI26" s="714"/>
      <c r="BJ26" s="714"/>
      <c r="BK26" s="714"/>
      <c r="BL26" s="714"/>
      <c r="BM26" s="714"/>
      <c r="BN26" s="714"/>
      <c r="BO26" s="714"/>
      <c r="BP26" s="714"/>
      <c r="BQ26" s="714"/>
      <c r="BR26" s="714"/>
      <c r="BS26" s="714"/>
      <c r="BT26" s="714"/>
      <c r="BU26" s="714"/>
      <c r="BV26" s="714"/>
      <c r="BW26" s="714"/>
    </row>
    <row r="27" spans="1:75">
      <c r="A27" s="334">
        <v>21</v>
      </c>
      <c r="B27" s="349" t="s">
        <v>415</v>
      </c>
      <c r="C27" s="627">
        <v>33963364.022399999</v>
      </c>
      <c r="D27" s="601">
        <v>33509954.105099998</v>
      </c>
      <c r="E27" s="601">
        <v>430039.17420000001</v>
      </c>
      <c r="F27" s="629">
        <v>23370.7431</v>
      </c>
      <c r="G27" s="629"/>
      <c r="H27" s="601">
        <v>101282.16219999999</v>
      </c>
      <c r="I27" s="629">
        <v>73508.614600000001</v>
      </c>
      <c r="J27" s="629">
        <v>20676.7</v>
      </c>
      <c r="K27" s="629">
        <v>7096.8476000000001</v>
      </c>
      <c r="L27" s="629"/>
      <c r="M27" s="714"/>
      <c r="N27" s="714"/>
      <c r="O27" s="714"/>
      <c r="P27" s="714"/>
      <c r="Q27" s="714"/>
      <c r="R27" s="714"/>
      <c r="S27" s="714"/>
      <c r="T27" s="714"/>
      <c r="U27" s="714"/>
      <c r="V27" s="714"/>
      <c r="W27" s="714"/>
      <c r="X27" s="714"/>
      <c r="Y27" s="714"/>
      <c r="Z27" s="714"/>
      <c r="AA27" s="714"/>
      <c r="AB27" s="714"/>
      <c r="AC27" s="714"/>
      <c r="AD27" s="714"/>
      <c r="AE27" s="714"/>
      <c r="AF27" s="714"/>
      <c r="AG27" s="714"/>
      <c r="AH27" s="714"/>
      <c r="AI27" s="714"/>
      <c r="AJ27" s="714"/>
      <c r="AK27" s="714"/>
      <c r="AL27" s="714"/>
      <c r="AM27" s="714"/>
      <c r="AN27" s="714"/>
      <c r="AO27" s="714"/>
      <c r="AP27" s="714"/>
      <c r="AQ27" s="714"/>
      <c r="AR27" s="714"/>
      <c r="AS27" s="714"/>
      <c r="AT27" s="714"/>
      <c r="AU27" s="714"/>
      <c r="AV27" s="714"/>
      <c r="AW27" s="714"/>
      <c r="AX27" s="714"/>
      <c r="AY27" s="714"/>
      <c r="AZ27" s="714"/>
      <c r="BA27" s="714"/>
      <c r="BB27" s="714"/>
      <c r="BC27" s="714"/>
      <c r="BD27" s="714"/>
      <c r="BE27" s="714"/>
      <c r="BF27" s="714"/>
      <c r="BG27" s="714"/>
      <c r="BH27" s="714"/>
      <c r="BI27" s="714"/>
      <c r="BJ27" s="714"/>
      <c r="BK27" s="714"/>
      <c r="BL27" s="714"/>
      <c r="BM27" s="714"/>
      <c r="BN27" s="714"/>
      <c r="BO27" s="714"/>
      <c r="BP27" s="714"/>
      <c r="BQ27" s="714"/>
      <c r="BR27" s="714"/>
      <c r="BS27" s="714"/>
      <c r="BT27" s="714"/>
      <c r="BU27" s="714"/>
      <c r="BV27" s="714"/>
      <c r="BW27" s="714"/>
    </row>
    <row r="28" spans="1:75">
      <c r="A28" s="334">
        <v>22</v>
      </c>
      <c r="B28" s="349" t="s">
        <v>416</v>
      </c>
      <c r="C28" s="627">
        <v>19097129.828299999</v>
      </c>
      <c r="D28" s="601">
        <v>19097129.828299999</v>
      </c>
      <c r="E28" s="601"/>
      <c r="F28" s="629"/>
      <c r="G28" s="629"/>
      <c r="H28" s="601">
        <v>25049.400600000001</v>
      </c>
      <c r="I28" s="629">
        <v>25049.400600000001</v>
      </c>
      <c r="J28" s="629"/>
      <c r="K28" s="629"/>
      <c r="L28" s="629"/>
      <c r="M28" s="714"/>
      <c r="N28" s="714"/>
      <c r="O28" s="714"/>
      <c r="P28" s="714"/>
      <c r="Q28" s="714"/>
      <c r="R28" s="714"/>
      <c r="S28" s="714"/>
      <c r="T28" s="714"/>
      <c r="U28" s="714"/>
      <c r="V28" s="714"/>
      <c r="W28" s="714"/>
      <c r="X28" s="714"/>
      <c r="Y28" s="714"/>
      <c r="Z28" s="714"/>
      <c r="AA28" s="714"/>
      <c r="AB28" s="714"/>
      <c r="AC28" s="714"/>
      <c r="AD28" s="714"/>
      <c r="AE28" s="714"/>
      <c r="AF28" s="714"/>
      <c r="AG28" s="714"/>
      <c r="AH28" s="714"/>
      <c r="AI28" s="714"/>
      <c r="AJ28" s="714"/>
      <c r="AK28" s="714"/>
      <c r="AL28" s="714"/>
      <c r="AM28" s="714"/>
      <c r="AN28" s="714"/>
      <c r="AO28" s="714"/>
      <c r="AP28" s="714"/>
      <c r="AQ28" s="714"/>
      <c r="AR28" s="714"/>
      <c r="AS28" s="714"/>
      <c r="AT28" s="714"/>
      <c r="AU28" s="714"/>
      <c r="AV28" s="714"/>
      <c r="AW28" s="714"/>
      <c r="AX28" s="714"/>
      <c r="AY28" s="714"/>
      <c r="AZ28" s="714"/>
      <c r="BA28" s="714"/>
      <c r="BB28" s="714"/>
      <c r="BC28" s="714"/>
      <c r="BD28" s="714"/>
      <c r="BE28" s="714"/>
      <c r="BF28" s="714"/>
      <c r="BG28" s="714"/>
      <c r="BH28" s="714"/>
      <c r="BI28" s="714"/>
      <c r="BJ28" s="714"/>
      <c r="BK28" s="714"/>
      <c r="BL28" s="714"/>
      <c r="BM28" s="714"/>
      <c r="BN28" s="714"/>
      <c r="BO28" s="714"/>
      <c r="BP28" s="714"/>
      <c r="BQ28" s="714"/>
      <c r="BR28" s="714"/>
      <c r="BS28" s="714"/>
      <c r="BT28" s="714"/>
      <c r="BU28" s="714"/>
      <c r="BV28" s="714"/>
      <c r="BW28" s="714"/>
    </row>
    <row r="29" spans="1:75">
      <c r="A29" s="334">
        <v>23</v>
      </c>
      <c r="B29" s="349" t="s">
        <v>417</v>
      </c>
      <c r="C29" s="627">
        <v>171042407.0835</v>
      </c>
      <c r="D29" s="601">
        <v>160570414.12</v>
      </c>
      <c r="E29" s="601">
        <v>3995977.3476999998</v>
      </c>
      <c r="F29" s="629">
        <v>6476015.6157999998</v>
      </c>
      <c r="G29" s="629"/>
      <c r="H29" s="601">
        <v>4826176.0491000004</v>
      </c>
      <c r="I29" s="629">
        <v>693161.1888</v>
      </c>
      <c r="J29" s="629">
        <v>99549.437600000005</v>
      </c>
      <c r="K29" s="629">
        <v>4033465.4227</v>
      </c>
      <c r="L29" s="629"/>
      <c r="M29" s="714"/>
      <c r="N29" s="714"/>
      <c r="O29" s="714"/>
      <c r="P29" s="714"/>
      <c r="Q29" s="714"/>
      <c r="R29" s="714"/>
      <c r="S29" s="714"/>
      <c r="T29" s="714"/>
      <c r="U29" s="714"/>
      <c r="V29" s="714"/>
      <c r="W29" s="714"/>
      <c r="X29" s="714"/>
      <c r="Y29" s="714"/>
      <c r="Z29" s="714"/>
      <c r="AA29" s="714"/>
      <c r="AB29" s="714"/>
      <c r="AC29" s="714"/>
      <c r="AD29" s="714"/>
      <c r="AE29" s="714"/>
      <c r="AF29" s="714"/>
      <c r="AG29" s="714"/>
      <c r="AH29" s="714"/>
      <c r="AI29" s="714"/>
      <c r="AJ29" s="714"/>
      <c r="AK29" s="714"/>
      <c r="AL29" s="714"/>
      <c r="AM29" s="714"/>
      <c r="AN29" s="714"/>
      <c r="AO29" s="714"/>
      <c r="AP29" s="714"/>
      <c r="AQ29" s="714"/>
      <c r="AR29" s="714"/>
      <c r="AS29" s="714"/>
      <c r="AT29" s="714"/>
      <c r="AU29" s="714"/>
      <c r="AV29" s="714"/>
      <c r="AW29" s="714"/>
      <c r="AX29" s="714"/>
      <c r="AY29" s="714"/>
      <c r="AZ29" s="714"/>
      <c r="BA29" s="714"/>
      <c r="BB29" s="714"/>
      <c r="BC29" s="714"/>
      <c r="BD29" s="714"/>
      <c r="BE29" s="714"/>
      <c r="BF29" s="714"/>
      <c r="BG29" s="714"/>
      <c r="BH29" s="714"/>
      <c r="BI29" s="714"/>
      <c r="BJ29" s="714"/>
      <c r="BK29" s="714"/>
      <c r="BL29" s="714"/>
      <c r="BM29" s="714"/>
      <c r="BN29" s="714"/>
      <c r="BO29" s="714"/>
      <c r="BP29" s="714"/>
      <c r="BQ29" s="714"/>
      <c r="BR29" s="714"/>
      <c r="BS29" s="714"/>
      <c r="BT29" s="714"/>
      <c r="BU29" s="714"/>
      <c r="BV29" s="714"/>
      <c r="BW29" s="714"/>
    </row>
    <row r="30" spans="1:75">
      <c r="A30" s="334">
        <v>24</v>
      </c>
      <c r="B30" s="349" t="s">
        <v>488</v>
      </c>
      <c r="C30" s="627">
        <v>35869933.982100002</v>
      </c>
      <c r="D30" s="601">
        <v>33091698.999000002</v>
      </c>
      <c r="E30" s="601">
        <v>913850.91720000003</v>
      </c>
      <c r="F30" s="629">
        <v>1864384.0659</v>
      </c>
      <c r="G30" s="629"/>
      <c r="H30" s="601">
        <v>2030046.7881</v>
      </c>
      <c r="I30" s="629">
        <v>164192.60949999999</v>
      </c>
      <c r="J30" s="629">
        <v>16389.422500000001</v>
      </c>
      <c r="K30" s="629">
        <v>1849464.7561000001</v>
      </c>
      <c r="L30" s="629"/>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4"/>
      <c r="AY30" s="714"/>
      <c r="AZ30" s="714"/>
      <c r="BA30" s="714"/>
      <c r="BB30" s="714"/>
      <c r="BC30" s="714"/>
      <c r="BD30" s="714"/>
      <c r="BE30" s="714"/>
      <c r="BF30" s="714"/>
      <c r="BG30" s="714"/>
      <c r="BH30" s="714"/>
      <c r="BI30" s="714"/>
      <c r="BJ30" s="714"/>
      <c r="BK30" s="714"/>
      <c r="BL30" s="714"/>
      <c r="BM30" s="714"/>
      <c r="BN30" s="714"/>
      <c r="BO30" s="714"/>
      <c r="BP30" s="714"/>
      <c r="BQ30" s="714"/>
      <c r="BR30" s="714"/>
      <c r="BS30" s="714"/>
      <c r="BT30" s="714"/>
      <c r="BU30" s="714"/>
      <c r="BV30" s="714"/>
      <c r="BW30" s="714"/>
    </row>
    <row r="31" spans="1:75">
      <c r="A31" s="334">
        <v>25</v>
      </c>
      <c r="B31" s="349" t="s">
        <v>418</v>
      </c>
      <c r="C31" s="627">
        <v>5125664.5508000003</v>
      </c>
      <c r="D31" s="601">
        <v>4571171.6102999998</v>
      </c>
      <c r="E31" s="601">
        <v>463995.38689999998</v>
      </c>
      <c r="F31" s="629">
        <v>90497.553599999999</v>
      </c>
      <c r="G31" s="629"/>
      <c r="H31" s="601">
        <v>142101.4608</v>
      </c>
      <c r="I31" s="629">
        <v>43581.377999999997</v>
      </c>
      <c r="J31" s="629">
        <v>33481.137199999997</v>
      </c>
      <c r="K31" s="629">
        <v>65038.945599999999</v>
      </c>
      <c r="L31" s="629"/>
      <c r="M31" s="714"/>
      <c r="N31" s="714"/>
      <c r="O31" s="714"/>
      <c r="P31" s="714"/>
      <c r="Q31" s="714"/>
      <c r="R31" s="714"/>
      <c r="S31" s="714"/>
      <c r="T31" s="714"/>
      <c r="U31" s="714"/>
      <c r="V31" s="714"/>
      <c r="W31" s="714"/>
      <c r="X31" s="714"/>
      <c r="Y31" s="714"/>
      <c r="Z31" s="714"/>
      <c r="AA31" s="714"/>
      <c r="AB31" s="714"/>
      <c r="AC31" s="714"/>
      <c r="AD31" s="714"/>
      <c r="AE31" s="714"/>
      <c r="AF31" s="714"/>
      <c r="AG31" s="714"/>
      <c r="AH31" s="714"/>
      <c r="AI31" s="714"/>
      <c r="AJ31" s="714"/>
      <c r="AK31" s="714"/>
      <c r="AL31" s="714"/>
      <c r="AM31" s="714"/>
      <c r="AN31" s="714"/>
      <c r="AO31" s="714"/>
      <c r="AP31" s="714"/>
      <c r="AQ31" s="714"/>
      <c r="AR31" s="714"/>
      <c r="AS31" s="714"/>
      <c r="AT31" s="714"/>
      <c r="AU31" s="714"/>
      <c r="AV31" s="714"/>
      <c r="AW31" s="714"/>
      <c r="AX31" s="714"/>
      <c r="AY31" s="714"/>
      <c r="AZ31" s="714"/>
      <c r="BA31" s="714"/>
      <c r="BB31" s="714"/>
      <c r="BC31" s="714"/>
      <c r="BD31" s="714"/>
      <c r="BE31" s="714"/>
      <c r="BF31" s="714"/>
      <c r="BG31" s="714"/>
      <c r="BH31" s="714"/>
      <c r="BI31" s="714"/>
      <c r="BJ31" s="714"/>
      <c r="BK31" s="714"/>
      <c r="BL31" s="714"/>
      <c r="BM31" s="714"/>
      <c r="BN31" s="714"/>
      <c r="BO31" s="714"/>
      <c r="BP31" s="714"/>
      <c r="BQ31" s="714"/>
      <c r="BR31" s="714"/>
      <c r="BS31" s="714"/>
      <c r="BT31" s="714"/>
      <c r="BU31" s="714"/>
      <c r="BV31" s="714"/>
      <c r="BW31" s="714"/>
    </row>
    <row r="32" spans="1:75">
      <c r="A32" s="334">
        <v>26</v>
      </c>
      <c r="B32" s="349" t="s">
        <v>485</v>
      </c>
      <c r="C32" s="627">
        <v>83654966.30309999</v>
      </c>
      <c r="D32" s="601">
        <v>77963517.087200001</v>
      </c>
      <c r="E32" s="601">
        <v>4438106.4836999997</v>
      </c>
      <c r="F32" s="629">
        <v>1253342.7322</v>
      </c>
      <c r="G32" s="629"/>
      <c r="H32" s="601">
        <v>1731870.7307</v>
      </c>
      <c r="I32" s="629">
        <v>985456.48109999998</v>
      </c>
      <c r="J32" s="629">
        <v>197246.96859999999</v>
      </c>
      <c r="K32" s="629">
        <v>549167.28099999996</v>
      </c>
      <c r="L32" s="629"/>
      <c r="M32" s="714"/>
      <c r="N32" s="714"/>
      <c r="O32" s="714"/>
      <c r="P32" s="714"/>
      <c r="Q32" s="714"/>
      <c r="R32" s="714"/>
      <c r="S32" s="714"/>
      <c r="T32" s="714"/>
      <c r="U32" s="714"/>
      <c r="V32" s="714"/>
      <c r="W32" s="714"/>
      <c r="X32" s="714"/>
      <c r="Y32" s="714"/>
      <c r="Z32" s="714"/>
      <c r="AA32" s="714"/>
      <c r="AB32" s="714"/>
      <c r="AC32" s="714"/>
      <c r="AD32" s="714"/>
      <c r="AE32" s="714"/>
      <c r="AF32" s="714"/>
      <c r="AG32" s="714"/>
      <c r="AH32" s="714"/>
      <c r="AI32" s="714"/>
      <c r="AJ32" s="714"/>
      <c r="AK32" s="714"/>
      <c r="AL32" s="714"/>
      <c r="AM32" s="714"/>
      <c r="AN32" s="714"/>
      <c r="AO32" s="714"/>
      <c r="AP32" s="714"/>
      <c r="AQ32" s="714"/>
      <c r="AR32" s="714"/>
      <c r="AS32" s="714"/>
      <c r="AT32" s="714"/>
      <c r="AU32" s="714"/>
      <c r="AV32" s="714"/>
      <c r="AW32" s="714"/>
      <c r="AX32" s="714"/>
      <c r="AY32" s="714"/>
      <c r="AZ32" s="714"/>
      <c r="BA32" s="714"/>
      <c r="BB32" s="714"/>
      <c r="BC32" s="714"/>
      <c r="BD32" s="714"/>
      <c r="BE32" s="714"/>
      <c r="BF32" s="714"/>
      <c r="BG32" s="714"/>
      <c r="BH32" s="714"/>
      <c r="BI32" s="714"/>
      <c r="BJ32" s="714"/>
      <c r="BK32" s="714"/>
      <c r="BL32" s="714"/>
      <c r="BM32" s="714"/>
      <c r="BN32" s="714"/>
      <c r="BO32" s="714"/>
      <c r="BP32" s="714"/>
      <c r="BQ32" s="714"/>
      <c r="BR32" s="714"/>
      <c r="BS32" s="714"/>
      <c r="BT32" s="714"/>
      <c r="BU32" s="714"/>
      <c r="BV32" s="714"/>
      <c r="BW32" s="714"/>
    </row>
    <row r="33" spans="1:75">
      <c r="A33" s="334">
        <v>27</v>
      </c>
      <c r="B33" s="390" t="s">
        <v>64</v>
      </c>
      <c r="C33" s="630">
        <v>1409577204.0383</v>
      </c>
      <c r="D33" s="712">
        <v>1322191508.4402001</v>
      </c>
      <c r="E33" s="712">
        <v>53573657.650300004</v>
      </c>
      <c r="F33" s="713">
        <v>33680342.025399998</v>
      </c>
      <c r="G33" s="713">
        <v>131695.92240000001</v>
      </c>
      <c r="H33" s="712">
        <v>30451144.060200006</v>
      </c>
      <c r="I33" s="713">
        <v>5107499.6298999991</v>
      </c>
      <c r="J33" s="713">
        <v>1816912.017</v>
      </c>
      <c r="K33" s="713">
        <v>23395036.490899999</v>
      </c>
      <c r="L33" s="713">
        <v>131695.92240000001</v>
      </c>
      <c r="M33" s="714"/>
      <c r="N33" s="714"/>
      <c r="O33" s="714"/>
      <c r="P33" s="714"/>
      <c r="Q33" s="714"/>
      <c r="R33" s="714"/>
      <c r="S33" s="714"/>
      <c r="T33" s="714"/>
      <c r="U33" s="714"/>
      <c r="V33" s="714"/>
      <c r="W33" s="714"/>
      <c r="X33" s="714"/>
      <c r="Y33" s="714"/>
      <c r="Z33" s="714"/>
      <c r="AA33" s="714"/>
      <c r="AB33" s="714"/>
      <c r="AC33" s="714"/>
      <c r="AD33" s="714"/>
      <c r="AE33" s="714"/>
      <c r="AF33" s="714"/>
      <c r="AG33" s="714"/>
      <c r="AH33" s="714"/>
      <c r="AI33" s="714"/>
      <c r="AJ33" s="714"/>
      <c r="AK33" s="714"/>
      <c r="AL33" s="714"/>
      <c r="AM33" s="714"/>
      <c r="AN33" s="714"/>
      <c r="AO33" s="714"/>
      <c r="AP33" s="714"/>
      <c r="AQ33" s="714"/>
      <c r="AR33" s="714"/>
      <c r="AS33" s="714"/>
      <c r="AT33" s="714"/>
      <c r="AU33" s="714"/>
      <c r="AV33" s="714"/>
      <c r="AW33" s="714"/>
      <c r="AX33" s="714"/>
      <c r="AY33" s="714"/>
      <c r="AZ33" s="714"/>
      <c r="BA33" s="714"/>
      <c r="BB33" s="714"/>
      <c r="BC33" s="714"/>
      <c r="BD33" s="714"/>
      <c r="BE33" s="714"/>
      <c r="BF33" s="714"/>
      <c r="BG33" s="714"/>
      <c r="BH33" s="714"/>
      <c r="BI33" s="714"/>
      <c r="BJ33" s="714"/>
      <c r="BK33" s="714"/>
      <c r="BL33" s="714"/>
      <c r="BM33" s="714"/>
      <c r="BN33" s="714"/>
      <c r="BO33" s="714"/>
      <c r="BP33" s="714"/>
      <c r="BQ33" s="714"/>
      <c r="BR33" s="714"/>
      <c r="BS33" s="714"/>
      <c r="BT33" s="714"/>
      <c r="BU33" s="714"/>
      <c r="BV33" s="714"/>
      <c r="BW33" s="714"/>
    </row>
    <row r="35" spans="1:75">
      <c r="B35" s="389"/>
      <c r="C35" s="389"/>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O23"/>
  <sheetViews>
    <sheetView showGridLines="0" zoomScale="80" zoomScaleNormal="80" workbookViewId="0">
      <selection activeCell="I34" sqref="I34"/>
    </sheetView>
  </sheetViews>
  <sheetFormatPr defaultColWidth="8.85546875" defaultRowHeight="12"/>
  <cols>
    <col min="1" max="1" width="11.85546875" style="391" bestFit="1" customWidth="1"/>
    <col min="2" max="2" width="68.85546875" style="391" customWidth="1"/>
    <col min="3" max="11" width="28.140625" style="391" customWidth="1"/>
    <col min="12" max="16384" width="8.85546875" style="391"/>
  </cols>
  <sheetData>
    <row r="1" spans="1:15" s="345" customFormat="1" ht="13.5">
      <c r="A1" s="259" t="s">
        <v>30</v>
      </c>
      <c r="B1" s="332" t="str">
        <f>'Info '!C2</f>
        <v>JSC ProCredit Bank</v>
      </c>
    </row>
    <row r="2" spans="1:15" s="345" customFormat="1" ht="12.75">
      <c r="A2" s="259" t="s">
        <v>31</v>
      </c>
      <c r="B2" s="331">
        <f>'1. key ratios'!B2</f>
        <v>46022</v>
      </c>
    </row>
    <row r="3" spans="1:15" s="345" customFormat="1" ht="12.75">
      <c r="A3" s="260" t="s">
        <v>468</v>
      </c>
    </row>
    <row r="4" spans="1:15">
      <c r="C4" s="394" t="s">
        <v>662</v>
      </c>
      <c r="D4" s="394" t="s">
        <v>661</v>
      </c>
      <c r="E4" s="394" t="s">
        <v>660</v>
      </c>
      <c r="F4" s="394" t="s">
        <v>659</v>
      </c>
      <c r="G4" s="394" t="s">
        <v>658</v>
      </c>
      <c r="H4" s="394" t="s">
        <v>657</v>
      </c>
      <c r="I4" s="394" t="s">
        <v>656</v>
      </c>
      <c r="J4" s="394" t="s">
        <v>655</v>
      </c>
      <c r="K4" s="394" t="s">
        <v>654</v>
      </c>
    </row>
    <row r="5" spans="1:15" ht="104.1" customHeight="1">
      <c r="A5" s="839" t="s">
        <v>653</v>
      </c>
      <c r="B5" s="840"/>
      <c r="C5" s="393" t="s">
        <v>469</v>
      </c>
      <c r="D5" s="393" t="s">
        <v>470</v>
      </c>
      <c r="E5" s="393" t="s">
        <v>471</v>
      </c>
      <c r="F5" s="393" t="s">
        <v>472</v>
      </c>
      <c r="G5" s="393" t="s">
        <v>473</v>
      </c>
      <c r="H5" s="393" t="s">
        <v>474</v>
      </c>
      <c r="I5" s="393" t="s">
        <v>475</v>
      </c>
      <c r="J5" s="393" t="s">
        <v>476</v>
      </c>
      <c r="K5" s="393" t="s">
        <v>477</v>
      </c>
    </row>
    <row r="6" spans="1:15" ht="12.75">
      <c r="A6" s="334">
        <v>1</v>
      </c>
      <c r="B6" s="334" t="s">
        <v>437</v>
      </c>
      <c r="C6" s="602">
        <v>19126329.057500001</v>
      </c>
      <c r="D6" s="602">
        <v>30100929.02</v>
      </c>
      <c r="E6" s="602">
        <v>32860737.478399999</v>
      </c>
      <c r="F6" s="602">
        <v>0</v>
      </c>
      <c r="G6" s="602">
        <v>1180604072.7943001</v>
      </c>
      <c r="H6" s="602">
        <v>0</v>
      </c>
      <c r="I6" s="602">
        <v>46635748.191600002</v>
      </c>
      <c r="J6" s="602">
        <v>62881617.943499997</v>
      </c>
      <c r="K6" s="602">
        <v>37367769.553000003</v>
      </c>
    </row>
    <row r="7" spans="1:15" ht="12.75">
      <c r="A7" s="334">
        <v>2</v>
      </c>
      <c r="B7" s="334" t="s">
        <v>478</v>
      </c>
      <c r="C7" s="602">
        <v>0</v>
      </c>
      <c r="D7" s="602">
        <v>0</v>
      </c>
      <c r="E7" s="602">
        <v>0</v>
      </c>
      <c r="F7" s="602">
        <v>0</v>
      </c>
      <c r="G7" s="602">
        <v>0</v>
      </c>
      <c r="H7" s="602">
        <v>0</v>
      </c>
      <c r="I7" s="602">
        <v>0</v>
      </c>
      <c r="J7" s="602">
        <v>0</v>
      </c>
      <c r="K7" s="602">
        <v>0</v>
      </c>
    </row>
    <row r="8" spans="1:15" ht="12.75">
      <c r="A8" s="334">
        <v>3</v>
      </c>
      <c r="B8" s="334" t="s">
        <v>445</v>
      </c>
      <c r="C8" s="602">
        <v>6245676.0224000001</v>
      </c>
      <c r="D8" s="602">
        <v>0</v>
      </c>
      <c r="E8" s="602">
        <v>0</v>
      </c>
      <c r="F8" s="602">
        <v>0</v>
      </c>
      <c r="G8" s="602">
        <v>73139223.677300006</v>
      </c>
      <c r="H8" s="602">
        <v>0</v>
      </c>
      <c r="I8" s="602">
        <v>6483891.0800999999</v>
      </c>
      <c r="J8" s="602">
        <v>20056421.319699999</v>
      </c>
      <c r="K8" s="602">
        <v>63967799.037600003</v>
      </c>
    </row>
    <row r="9" spans="1:15" ht="12.75">
      <c r="A9" s="334">
        <v>4</v>
      </c>
      <c r="B9" s="354" t="s">
        <v>479</v>
      </c>
      <c r="C9" s="631">
        <v>0</v>
      </c>
      <c r="D9" s="631">
        <v>19426.900000000001</v>
      </c>
      <c r="E9" s="631">
        <v>0</v>
      </c>
      <c r="F9" s="631">
        <v>0</v>
      </c>
      <c r="G9" s="631">
        <v>19972366.176600002</v>
      </c>
      <c r="H9" s="631">
        <v>0</v>
      </c>
      <c r="I9" s="631">
        <v>5358877.5371000003</v>
      </c>
      <c r="J9" s="631">
        <v>8049828.3987999996</v>
      </c>
      <c r="K9" s="631">
        <v>411538.93530000001</v>
      </c>
    </row>
    <row r="10" spans="1:15" ht="12.75">
      <c r="A10" s="334">
        <v>5</v>
      </c>
      <c r="B10" s="354" t="s">
        <v>480</v>
      </c>
      <c r="C10" s="631">
        <v>0</v>
      </c>
      <c r="D10" s="631">
        <v>0</v>
      </c>
      <c r="E10" s="631">
        <v>0</v>
      </c>
      <c r="F10" s="631">
        <v>0</v>
      </c>
      <c r="G10" s="631">
        <v>0</v>
      </c>
      <c r="H10" s="631">
        <v>0</v>
      </c>
      <c r="I10" s="631">
        <v>0</v>
      </c>
      <c r="J10" s="631">
        <v>0</v>
      </c>
      <c r="K10" s="631">
        <v>0</v>
      </c>
    </row>
    <row r="11" spans="1:15" ht="12.75">
      <c r="A11" s="334">
        <v>6</v>
      </c>
      <c r="B11" s="354" t="s">
        <v>481</v>
      </c>
      <c r="C11" s="631"/>
      <c r="D11" s="631"/>
      <c r="E11" s="631"/>
      <c r="F11" s="631"/>
      <c r="G11" s="631"/>
      <c r="H11" s="631"/>
      <c r="I11" s="631"/>
      <c r="J11" s="631"/>
      <c r="K11" s="631">
        <v>0</v>
      </c>
    </row>
    <row r="13" spans="1:15" ht="15">
      <c r="B13" s="392"/>
      <c r="C13" s="715"/>
      <c r="D13" s="715"/>
      <c r="E13" s="715"/>
      <c r="F13" s="715"/>
      <c r="G13" s="715"/>
      <c r="H13" s="715"/>
      <c r="I13" s="715"/>
      <c r="J13" s="715"/>
      <c r="K13" s="715"/>
      <c r="L13" s="715"/>
      <c r="M13" s="715"/>
      <c r="N13" s="715"/>
      <c r="O13" s="715"/>
    </row>
    <row r="14" spans="1:15">
      <c r="C14" s="715"/>
      <c r="D14" s="715"/>
      <c r="E14" s="715"/>
      <c r="F14" s="715"/>
      <c r="G14" s="715"/>
      <c r="H14" s="715"/>
      <c r="I14" s="715"/>
      <c r="J14" s="715"/>
      <c r="K14" s="715"/>
      <c r="L14" s="715"/>
      <c r="M14" s="715"/>
      <c r="N14" s="715"/>
      <c r="O14" s="715"/>
    </row>
    <row r="15" spans="1:15">
      <c r="C15" s="715"/>
      <c r="D15" s="715"/>
      <c r="E15" s="715"/>
      <c r="F15" s="715"/>
      <c r="G15" s="715"/>
      <c r="H15" s="715"/>
      <c r="I15" s="715"/>
      <c r="J15" s="715"/>
      <c r="K15" s="715"/>
      <c r="L15" s="715"/>
      <c r="M15" s="715"/>
      <c r="N15" s="715"/>
      <c r="O15" s="715"/>
    </row>
    <row r="16" spans="1:15">
      <c r="C16" s="715"/>
      <c r="D16" s="715"/>
      <c r="E16" s="715"/>
      <c r="F16" s="715"/>
      <c r="G16" s="715"/>
      <c r="H16" s="715"/>
      <c r="I16" s="715"/>
      <c r="J16" s="715"/>
      <c r="K16" s="715"/>
      <c r="L16" s="715"/>
      <c r="M16" s="715"/>
      <c r="N16" s="715"/>
      <c r="O16" s="715"/>
    </row>
    <row r="17" spans="3:15">
      <c r="C17" s="715"/>
      <c r="D17" s="715"/>
      <c r="E17" s="715"/>
      <c r="F17" s="715"/>
      <c r="G17" s="715"/>
      <c r="H17" s="715"/>
      <c r="I17" s="715"/>
      <c r="J17" s="715"/>
      <c r="K17" s="715"/>
      <c r="L17" s="715"/>
      <c r="M17" s="715"/>
      <c r="N17" s="715"/>
      <c r="O17" s="715"/>
    </row>
    <row r="18" spans="3:15">
      <c r="C18" s="715"/>
      <c r="D18" s="715"/>
      <c r="E18" s="715"/>
      <c r="F18" s="715"/>
      <c r="G18" s="715"/>
      <c r="H18" s="715"/>
      <c r="I18" s="715"/>
      <c r="J18" s="715"/>
      <c r="K18" s="715"/>
      <c r="L18" s="715"/>
      <c r="M18" s="715"/>
      <c r="N18" s="715"/>
      <c r="O18" s="715"/>
    </row>
    <row r="19" spans="3:15">
      <c r="C19" s="715"/>
      <c r="D19" s="715"/>
      <c r="E19" s="715"/>
      <c r="F19" s="715"/>
      <c r="G19" s="715"/>
      <c r="H19" s="715"/>
      <c r="I19" s="715"/>
      <c r="J19" s="715"/>
      <c r="K19" s="715"/>
      <c r="L19" s="715"/>
      <c r="M19" s="715"/>
      <c r="N19" s="715"/>
      <c r="O19" s="715"/>
    </row>
    <row r="20" spans="3:15">
      <c r="C20" s="715"/>
      <c r="D20" s="715"/>
      <c r="E20" s="715"/>
      <c r="F20" s="715"/>
      <c r="G20" s="715"/>
      <c r="H20" s="715"/>
      <c r="I20" s="715"/>
      <c r="J20" s="715"/>
      <c r="K20" s="715"/>
      <c r="L20" s="715"/>
      <c r="M20" s="715"/>
      <c r="N20" s="715"/>
      <c r="O20" s="715"/>
    </row>
    <row r="21" spans="3:15">
      <c r="C21" s="715"/>
      <c r="D21" s="715"/>
      <c r="E21" s="715"/>
      <c r="F21" s="715"/>
      <c r="G21" s="715"/>
      <c r="H21" s="715"/>
      <c r="I21" s="715"/>
      <c r="J21" s="715"/>
      <c r="K21" s="715"/>
      <c r="L21" s="715"/>
      <c r="M21" s="715"/>
      <c r="N21" s="715"/>
      <c r="O21" s="715"/>
    </row>
    <row r="22" spans="3:15">
      <c r="C22" s="715"/>
      <c r="D22" s="715"/>
      <c r="E22" s="715"/>
      <c r="F22" s="715"/>
      <c r="G22" s="715"/>
      <c r="H22" s="715"/>
      <c r="I22" s="715"/>
      <c r="J22" s="715"/>
      <c r="K22" s="715"/>
      <c r="L22" s="715"/>
      <c r="M22" s="715"/>
      <c r="N22" s="715"/>
      <c r="O22" s="715"/>
    </row>
    <row r="23" spans="3:15">
      <c r="C23" s="715"/>
      <c r="D23" s="715"/>
      <c r="E23" s="715"/>
      <c r="F23" s="715"/>
      <c r="G23" s="715"/>
      <c r="H23" s="715"/>
      <c r="I23" s="715"/>
      <c r="J23" s="715"/>
      <c r="K23" s="715"/>
      <c r="L23" s="715"/>
      <c r="M23" s="715"/>
      <c r="N23" s="715"/>
      <c r="O23" s="71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8"/>
  <sheetViews>
    <sheetView showGridLines="0" topLeftCell="A2" zoomScale="80" zoomScaleNormal="80" workbookViewId="0">
      <selection activeCell="B37" sqref="B37"/>
    </sheetView>
  </sheetViews>
  <sheetFormatPr defaultColWidth="8.85546875" defaultRowHeight="15"/>
  <cols>
    <col min="1" max="1" width="10" style="395" bestFit="1" customWidth="1"/>
    <col min="2" max="2" width="71.85546875" style="395" customWidth="1"/>
    <col min="3" max="4" width="12.7109375" style="395" bestFit="1" customWidth="1"/>
    <col min="5" max="5" width="10.85546875" style="395" bestFit="1" customWidth="1"/>
    <col min="6" max="6" width="10.140625" style="395" bestFit="1" customWidth="1"/>
    <col min="7" max="7" width="5.5703125" style="395" bestFit="1" customWidth="1"/>
    <col min="8" max="9" width="12.7109375" style="395" bestFit="1" customWidth="1"/>
    <col min="10" max="10" width="10.5703125" style="395" bestFit="1" customWidth="1"/>
    <col min="11" max="12" width="17.140625" style="395" customWidth="1"/>
    <col min="13" max="13" width="10.5703125" style="395" bestFit="1" customWidth="1"/>
    <col min="14" max="17" width="16.140625" style="395" customWidth="1"/>
    <col min="18" max="18" width="12.140625" style="395" bestFit="1" customWidth="1"/>
    <col min="19" max="19" width="46.85546875" style="395" bestFit="1" customWidth="1"/>
    <col min="20" max="20" width="43.42578125" style="395" bestFit="1" customWidth="1"/>
    <col min="21" max="21" width="45.85546875" style="395" bestFit="1" customWidth="1"/>
    <col min="22" max="22" width="43.42578125" style="395" bestFit="1" customWidth="1"/>
    <col min="23" max="16384" width="8.85546875" style="395"/>
  </cols>
  <sheetData>
    <row r="1" spans="1:22">
      <c r="A1" s="259" t="s">
        <v>30</v>
      </c>
      <c r="B1" s="332" t="str">
        <f>'Info '!C2</f>
        <v>JSC ProCredit Bank</v>
      </c>
    </row>
    <row r="2" spans="1:22">
      <c r="A2" s="259" t="s">
        <v>31</v>
      </c>
      <c r="B2" s="331">
        <f>'1. key ratios'!B2</f>
        <v>46022</v>
      </c>
    </row>
    <row r="3" spans="1:22">
      <c r="A3" s="260" t="s">
        <v>496</v>
      </c>
      <c r="B3" s="345"/>
    </row>
    <row r="4" spans="1:22">
      <c r="A4" s="260"/>
      <c r="B4" s="345"/>
    </row>
    <row r="5" spans="1:22" ht="24" customHeight="1">
      <c r="A5" s="841" t="s">
        <v>497</v>
      </c>
      <c r="B5" s="842"/>
      <c r="C5" s="846" t="s">
        <v>663</v>
      </c>
      <c r="D5" s="846"/>
      <c r="E5" s="846"/>
      <c r="F5" s="846"/>
      <c r="G5" s="846"/>
      <c r="H5" s="846" t="s">
        <v>515</v>
      </c>
      <c r="I5" s="846"/>
      <c r="J5" s="846"/>
      <c r="K5" s="846"/>
      <c r="L5" s="846"/>
      <c r="M5" s="846" t="s">
        <v>627</v>
      </c>
      <c r="N5" s="846"/>
      <c r="O5" s="846"/>
      <c r="P5" s="846"/>
      <c r="Q5" s="846"/>
      <c r="R5" s="845" t="s">
        <v>498</v>
      </c>
      <c r="S5" s="845" t="s">
        <v>512</v>
      </c>
      <c r="T5" s="845" t="s">
        <v>513</v>
      </c>
      <c r="U5" s="845" t="s">
        <v>671</v>
      </c>
      <c r="V5" s="845" t="s">
        <v>672</v>
      </c>
    </row>
    <row r="6" spans="1:22" ht="36" customHeight="1">
      <c r="A6" s="843"/>
      <c r="B6" s="844"/>
      <c r="C6" s="404"/>
      <c r="D6" s="343" t="s">
        <v>648</v>
      </c>
      <c r="E6" s="343" t="s">
        <v>647</v>
      </c>
      <c r="F6" s="343" t="s">
        <v>646</v>
      </c>
      <c r="G6" s="343" t="s">
        <v>645</v>
      </c>
      <c r="H6" s="404"/>
      <c r="I6" s="343" t="s">
        <v>648</v>
      </c>
      <c r="J6" s="343" t="s">
        <v>647</v>
      </c>
      <c r="K6" s="343" t="s">
        <v>646</v>
      </c>
      <c r="L6" s="343" t="s">
        <v>645</v>
      </c>
      <c r="M6" s="404"/>
      <c r="N6" s="343" t="s">
        <v>648</v>
      </c>
      <c r="O6" s="343" t="s">
        <v>647</v>
      </c>
      <c r="P6" s="343" t="s">
        <v>646</v>
      </c>
      <c r="Q6" s="343" t="s">
        <v>645</v>
      </c>
      <c r="R6" s="845"/>
      <c r="S6" s="845"/>
      <c r="T6" s="845"/>
      <c r="U6" s="845"/>
      <c r="V6" s="845"/>
    </row>
    <row r="7" spans="1:22">
      <c r="A7" s="399">
        <v>1</v>
      </c>
      <c r="B7" s="403" t="s">
        <v>506</v>
      </c>
      <c r="C7" s="632">
        <v>2466425.7485000002</v>
      </c>
      <c r="D7" s="632">
        <v>2307877.5085</v>
      </c>
      <c r="E7" s="632">
        <v>43198.34</v>
      </c>
      <c r="F7" s="632">
        <v>115349.9</v>
      </c>
      <c r="G7" s="632"/>
      <c r="H7" s="632">
        <v>2470989.5468000001</v>
      </c>
      <c r="I7" s="632">
        <v>2304476.3968000002</v>
      </c>
      <c r="J7" s="632">
        <v>43182.51</v>
      </c>
      <c r="K7" s="632">
        <v>123330.64</v>
      </c>
      <c r="L7" s="632"/>
      <c r="M7" s="632">
        <v>128328.0897</v>
      </c>
      <c r="N7" s="632">
        <v>31474.869699999999</v>
      </c>
      <c r="O7" s="632">
        <v>863.85</v>
      </c>
      <c r="P7" s="632">
        <v>95989.37</v>
      </c>
      <c r="Q7" s="632"/>
      <c r="R7" s="633">
        <v>68</v>
      </c>
      <c r="S7" s="634">
        <v>0.15759999999999999</v>
      </c>
      <c r="T7" s="634">
        <v>0.1842</v>
      </c>
      <c r="U7" s="634">
        <v>0.1202</v>
      </c>
      <c r="V7" s="635">
        <v>44.460653623515626</v>
      </c>
    </row>
    <row r="8" spans="1:22">
      <c r="A8" s="399">
        <v>2</v>
      </c>
      <c r="B8" s="402" t="s">
        <v>505</v>
      </c>
      <c r="C8" s="632">
        <v>35133309.8068</v>
      </c>
      <c r="D8" s="632">
        <v>33901719.393200003</v>
      </c>
      <c r="E8" s="632">
        <v>765620.34360000002</v>
      </c>
      <c r="F8" s="632">
        <v>465970.07</v>
      </c>
      <c r="G8" s="632"/>
      <c r="H8" s="632">
        <v>35052398.091799997</v>
      </c>
      <c r="I8" s="632">
        <v>33781497.413000003</v>
      </c>
      <c r="J8" s="632">
        <v>768889.65879999998</v>
      </c>
      <c r="K8" s="632">
        <v>502011.02</v>
      </c>
      <c r="L8" s="632"/>
      <c r="M8" s="632">
        <v>1003616.9828</v>
      </c>
      <c r="N8" s="632">
        <v>631269.10320000001</v>
      </c>
      <c r="O8" s="632">
        <v>34840.419600000001</v>
      </c>
      <c r="P8" s="632">
        <v>337507.46</v>
      </c>
      <c r="Q8" s="632"/>
      <c r="R8" s="633">
        <v>1099</v>
      </c>
      <c r="S8" s="634">
        <v>0.1321</v>
      </c>
      <c r="T8" s="634">
        <v>0.14580000000000001</v>
      </c>
      <c r="U8" s="634">
        <v>0.13950000000000001</v>
      </c>
      <c r="V8" s="635">
        <v>55.510508141656139</v>
      </c>
    </row>
    <row r="9" spans="1:22">
      <c r="A9" s="399">
        <v>3</v>
      </c>
      <c r="B9" s="402" t="s">
        <v>504</v>
      </c>
      <c r="C9" s="632">
        <v>0</v>
      </c>
      <c r="D9" s="632"/>
      <c r="E9" s="632"/>
      <c r="F9" s="632"/>
      <c r="G9" s="632"/>
      <c r="H9" s="632">
        <v>0</v>
      </c>
      <c r="I9" s="632"/>
      <c r="J9" s="632"/>
      <c r="K9" s="632"/>
      <c r="L9" s="632"/>
      <c r="M9" s="632">
        <v>0</v>
      </c>
      <c r="N9" s="632"/>
      <c r="O9" s="632"/>
      <c r="P9" s="632"/>
      <c r="Q9" s="632"/>
      <c r="R9" s="633"/>
      <c r="S9" s="634"/>
      <c r="T9" s="634"/>
      <c r="U9" s="634"/>
      <c r="V9" s="635"/>
    </row>
    <row r="10" spans="1:22">
      <c r="A10" s="399">
        <v>4</v>
      </c>
      <c r="B10" s="402" t="s">
        <v>503</v>
      </c>
      <c r="C10" s="632">
        <v>0</v>
      </c>
      <c r="D10" s="632"/>
      <c r="E10" s="632"/>
      <c r="F10" s="632"/>
      <c r="G10" s="632"/>
      <c r="H10" s="632">
        <v>0</v>
      </c>
      <c r="I10" s="632"/>
      <c r="J10" s="632"/>
      <c r="K10" s="632"/>
      <c r="L10" s="632"/>
      <c r="M10" s="632">
        <v>0</v>
      </c>
      <c r="N10" s="632"/>
      <c r="O10" s="632"/>
      <c r="P10" s="632"/>
      <c r="Q10" s="632"/>
      <c r="R10" s="633"/>
      <c r="S10" s="634"/>
      <c r="T10" s="634"/>
      <c r="U10" s="634"/>
      <c r="V10" s="635"/>
    </row>
    <row r="11" spans="1:22">
      <c r="A11" s="399">
        <v>5</v>
      </c>
      <c r="B11" s="402" t="s">
        <v>502</v>
      </c>
      <c r="C11" s="632">
        <v>858249.05</v>
      </c>
      <c r="D11" s="632">
        <v>858095.59</v>
      </c>
      <c r="E11" s="632">
        <v>153.46</v>
      </c>
      <c r="F11" s="632"/>
      <c r="G11" s="632"/>
      <c r="H11" s="632">
        <v>859333.23</v>
      </c>
      <c r="I11" s="632">
        <v>859167.99</v>
      </c>
      <c r="J11" s="632">
        <v>165.24</v>
      </c>
      <c r="K11" s="632"/>
      <c r="L11" s="632"/>
      <c r="M11" s="632">
        <v>49951.040000000001</v>
      </c>
      <c r="N11" s="632">
        <v>49811.32</v>
      </c>
      <c r="O11" s="632">
        <v>139.72</v>
      </c>
      <c r="P11" s="632"/>
      <c r="Q11" s="632"/>
      <c r="R11" s="633">
        <v>304</v>
      </c>
      <c r="S11" s="634">
        <v>0.1333</v>
      </c>
      <c r="T11" s="634">
        <v>0.1343</v>
      </c>
      <c r="U11" s="634">
        <v>0.1333</v>
      </c>
      <c r="V11" s="635">
        <v>144.46755383921871</v>
      </c>
    </row>
    <row r="12" spans="1:22">
      <c r="A12" s="399">
        <v>6</v>
      </c>
      <c r="B12" s="402" t="s">
        <v>501</v>
      </c>
      <c r="C12" s="632">
        <v>0</v>
      </c>
      <c r="D12" s="632"/>
      <c r="E12" s="632"/>
      <c r="F12" s="632"/>
      <c r="G12" s="632"/>
      <c r="H12" s="632">
        <v>0</v>
      </c>
      <c r="I12" s="632"/>
      <c r="J12" s="632"/>
      <c r="K12" s="632"/>
      <c r="L12" s="632"/>
      <c r="M12" s="632">
        <v>0</v>
      </c>
      <c r="N12" s="632"/>
      <c r="O12" s="632"/>
      <c r="P12" s="632"/>
      <c r="Q12" s="632"/>
      <c r="R12" s="633"/>
      <c r="S12" s="634"/>
      <c r="T12" s="634"/>
      <c r="U12" s="634"/>
      <c r="V12" s="635"/>
    </row>
    <row r="13" spans="1:22">
      <c r="A13" s="399">
        <v>7</v>
      </c>
      <c r="B13" s="402" t="s">
        <v>500</v>
      </c>
      <c r="C13" s="632">
        <v>122789499.22729999</v>
      </c>
      <c r="D13" s="632">
        <v>116622966.02799998</v>
      </c>
      <c r="E13" s="632">
        <v>5099022.6691999994</v>
      </c>
      <c r="F13" s="632">
        <v>1067510.53</v>
      </c>
      <c r="G13" s="632">
        <v>0</v>
      </c>
      <c r="H13" s="632">
        <v>123053664.53580001</v>
      </c>
      <c r="I13" s="632">
        <v>116819415.15090001</v>
      </c>
      <c r="J13" s="632">
        <v>5136778.9967999998</v>
      </c>
      <c r="K13" s="632">
        <v>1097470.3881000001</v>
      </c>
      <c r="L13" s="632">
        <v>0</v>
      </c>
      <c r="M13" s="632">
        <v>1894928.2065000001</v>
      </c>
      <c r="N13" s="632">
        <v>1195415.0544999999</v>
      </c>
      <c r="O13" s="632">
        <v>251104.74489999999</v>
      </c>
      <c r="P13" s="632">
        <v>448408.40710000001</v>
      </c>
      <c r="Q13" s="632">
        <v>0</v>
      </c>
      <c r="R13" s="633">
        <v>849</v>
      </c>
      <c r="S13" s="634">
        <v>0.104</v>
      </c>
      <c r="T13" s="634">
        <v>0.14000000000000001</v>
      </c>
      <c r="U13" s="634">
        <v>8.4500000000000006E-2</v>
      </c>
      <c r="V13" s="635">
        <v>104.87670190306831</v>
      </c>
    </row>
    <row r="14" spans="1:22">
      <c r="A14" s="397">
        <v>7.1</v>
      </c>
      <c r="B14" s="396" t="s">
        <v>509</v>
      </c>
      <c r="C14" s="632">
        <v>110438889.63889998</v>
      </c>
      <c r="D14" s="632">
        <v>104291299.95959997</v>
      </c>
      <c r="E14" s="632">
        <v>5080079.1491999999</v>
      </c>
      <c r="F14" s="632">
        <v>1067510.53</v>
      </c>
      <c r="G14" s="632"/>
      <c r="H14" s="632">
        <v>110690495.98869999</v>
      </c>
      <c r="I14" s="632">
        <v>104442506.81569999</v>
      </c>
      <c r="J14" s="632">
        <v>5117820.2988999998</v>
      </c>
      <c r="K14" s="632">
        <v>1097470.3881000001</v>
      </c>
      <c r="L14" s="632"/>
      <c r="M14" s="632">
        <v>1782238.5537</v>
      </c>
      <c r="N14" s="632">
        <v>1082975.4354999999</v>
      </c>
      <c r="O14" s="632">
        <v>250854.71109999999</v>
      </c>
      <c r="P14" s="632">
        <v>448408.40710000001</v>
      </c>
      <c r="Q14" s="632"/>
      <c r="R14" s="633">
        <v>750</v>
      </c>
      <c r="S14" s="634">
        <v>0.1041</v>
      </c>
      <c r="T14" s="634">
        <v>0.1411</v>
      </c>
      <c r="U14" s="634">
        <v>8.5199999999999998E-2</v>
      </c>
      <c r="V14" s="635">
        <v>105.35622266523148</v>
      </c>
    </row>
    <row r="15" spans="1:22">
      <c r="A15" s="397">
        <v>7.2</v>
      </c>
      <c r="B15" s="396" t="s">
        <v>511</v>
      </c>
      <c r="C15" s="632">
        <v>10162771.942400014</v>
      </c>
      <c r="D15" s="632">
        <v>10153188.692400014</v>
      </c>
      <c r="E15" s="632">
        <v>9583.25</v>
      </c>
      <c r="F15" s="632"/>
      <c r="G15" s="632"/>
      <c r="H15" s="632">
        <v>10171896.845400013</v>
      </c>
      <c r="I15" s="632">
        <v>10195016.8314</v>
      </c>
      <c r="J15" s="632">
        <v>9578.5</v>
      </c>
      <c r="K15" s="632"/>
      <c r="L15" s="632"/>
      <c r="M15" s="632">
        <v>92508.154999999999</v>
      </c>
      <c r="N15" s="632">
        <v>92349.664999999994</v>
      </c>
      <c r="O15" s="632">
        <v>158.49</v>
      </c>
      <c r="P15" s="632"/>
      <c r="Q15" s="632"/>
      <c r="R15" s="633">
        <v>81</v>
      </c>
      <c r="S15" s="634">
        <v>0.106</v>
      </c>
      <c r="T15" s="634">
        <v>0.1174</v>
      </c>
      <c r="U15" s="634">
        <v>8.3000000000000004E-2</v>
      </c>
      <c r="V15" s="635">
        <v>102.86153707950969</v>
      </c>
    </row>
    <row r="16" spans="1:22">
      <c r="A16" s="397">
        <v>7.3</v>
      </c>
      <c r="B16" s="396" t="s">
        <v>508</v>
      </c>
      <c r="C16" s="632">
        <v>2187837.6460000002</v>
      </c>
      <c r="D16" s="632">
        <v>2178477.3760000002</v>
      </c>
      <c r="E16" s="632">
        <v>9360.27</v>
      </c>
      <c r="F16" s="632"/>
      <c r="G16" s="632"/>
      <c r="H16" s="632">
        <v>2191271.7017000001</v>
      </c>
      <c r="I16" s="632">
        <v>2181891.5038000001</v>
      </c>
      <c r="J16" s="632">
        <v>9380.1978999999992</v>
      </c>
      <c r="K16" s="632"/>
      <c r="L16" s="632"/>
      <c r="M16" s="632">
        <v>20181.497800000001</v>
      </c>
      <c r="N16" s="632">
        <v>20089.954000000002</v>
      </c>
      <c r="O16" s="632">
        <v>91.543800000000005</v>
      </c>
      <c r="P16" s="632"/>
      <c r="Q16" s="632"/>
      <c r="R16" s="633">
        <v>18</v>
      </c>
      <c r="S16" s="634">
        <v>9.0999999999999998E-2</v>
      </c>
      <c r="T16" s="634">
        <v>9.8000000000000004E-2</v>
      </c>
      <c r="U16" s="634">
        <v>5.7099999999999998E-2</v>
      </c>
      <c r="V16" s="635">
        <v>90.069351737522226</v>
      </c>
    </row>
    <row r="17" spans="1:22">
      <c r="A17" s="399">
        <v>8</v>
      </c>
      <c r="B17" s="402" t="s">
        <v>507</v>
      </c>
      <c r="C17" s="632">
        <v>0</v>
      </c>
      <c r="D17" s="632"/>
      <c r="E17" s="632"/>
      <c r="F17" s="632"/>
      <c r="G17" s="632"/>
      <c r="H17" s="632">
        <v>0</v>
      </c>
      <c r="I17" s="632"/>
      <c r="J17" s="632"/>
      <c r="K17" s="632"/>
      <c r="L17" s="632"/>
      <c r="M17" s="632">
        <v>0</v>
      </c>
      <c r="N17" s="632"/>
      <c r="O17" s="632"/>
      <c r="P17" s="632"/>
      <c r="Q17" s="632"/>
      <c r="R17" s="633"/>
      <c r="S17" s="634"/>
      <c r="T17" s="634"/>
      <c r="U17" s="634"/>
      <c r="V17" s="635"/>
    </row>
    <row r="18" spans="1:22">
      <c r="A18" s="401">
        <v>9</v>
      </c>
      <c r="B18" s="400" t="s">
        <v>499</v>
      </c>
      <c r="C18" s="636">
        <v>0</v>
      </c>
      <c r="D18" s="636"/>
      <c r="E18" s="636"/>
      <c r="F18" s="636"/>
      <c r="G18" s="636"/>
      <c r="H18" s="636">
        <v>0</v>
      </c>
      <c r="I18" s="636"/>
      <c r="J18" s="636"/>
      <c r="K18" s="636"/>
      <c r="L18" s="636"/>
      <c r="M18" s="636">
        <v>0</v>
      </c>
      <c r="N18" s="636"/>
      <c r="O18" s="636"/>
      <c r="P18" s="636"/>
      <c r="Q18" s="636"/>
      <c r="R18" s="637"/>
      <c r="S18" s="638"/>
      <c r="T18" s="638"/>
      <c r="U18" s="638"/>
      <c r="V18" s="639"/>
    </row>
    <row r="19" spans="1:22">
      <c r="A19" s="399">
        <v>10</v>
      </c>
      <c r="B19" s="398" t="s">
        <v>510</v>
      </c>
      <c r="C19" s="632">
        <v>161247483.8326</v>
      </c>
      <c r="D19" s="632">
        <v>153690658.51969999</v>
      </c>
      <c r="E19" s="632">
        <v>5907994.8127999995</v>
      </c>
      <c r="F19" s="632">
        <v>1648830.5</v>
      </c>
      <c r="G19" s="632">
        <v>0</v>
      </c>
      <c r="H19" s="632">
        <v>161436385.40439999</v>
      </c>
      <c r="I19" s="632">
        <v>153764556.95070001</v>
      </c>
      <c r="J19" s="632">
        <v>5949016.4056000002</v>
      </c>
      <c r="K19" s="632">
        <v>1722812.0481000002</v>
      </c>
      <c r="L19" s="632">
        <v>0</v>
      </c>
      <c r="M19" s="632">
        <v>3076824.3190000001</v>
      </c>
      <c r="N19" s="632">
        <v>1907970.3473999999</v>
      </c>
      <c r="O19" s="632">
        <v>286948.73450000002</v>
      </c>
      <c r="P19" s="632">
        <v>881905.23710000003</v>
      </c>
      <c r="Q19" s="632">
        <v>0</v>
      </c>
      <c r="R19" s="633">
        <v>2320</v>
      </c>
      <c r="S19" s="634">
        <v>0.1201</v>
      </c>
      <c r="T19" s="634">
        <v>0.14249999999999999</v>
      </c>
      <c r="U19" s="634">
        <v>9.7299999999999998E-2</v>
      </c>
      <c r="V19" s="635">
        <v>93.411064444439162</v>
      </c>
    </row>
    <row r="20" spans="1:22" ht="25.5">
      <c r="A20" s="397">
        <v>10.1</v>
      </c>
      <c r="B20" s="396" t="s">
        <v>514</v>
      </c>
      <c r="C20" s="632">
        <v>0</v>
      </c>
      <c r="D20" s="632"/>
      <c r="E20" s="632"/>
      <c r="F20" s="632"/>
      <c r="G20" s="632"/>
      <c r="H20" s="632">
        <v>0</v>
      </c>
      <c r="I20" s="632"/>
      <c r="J20" s="632"/>
      <c r="K20" s="632"/>
      <c r="L20" s="632"/>
      <c r="M20" s="632">
        <v>0</v>
      </c>
      <c r="N20" s="632"/>
      <c r="O20" s="632"/>
      <c r="P20" s="632"/>
      <c r="Q20" s="632"/>
      <c r="R20" s="633"/>
      <c r="S20" s="633"/>
      <c r="T20" s="633"/>
      <c r="U20" s="633"/>
      <c r="V20" s="633"/>
    </row>
    <row r="23" spans="1:22">
      <c r="C23" s="716"/>
    </row>
    <row r="24" spans="1:22">
      <c r="C24" s="716"/>
    </row>
    <row r="25" spans="1:22">
      <c r="C25" s="716"/>
    </row>
    <row r="26" spans="1:22">
      <c r="C26" s="716"/>
    </row>
    <row r="27" spans="1:22">
      <c r="C27" s="716"/>
    </row>
    <row r="28" spans="1:22">
      <c r="C28" s="716"/>
    </row>
    <row r="29" spans="1:22">
      <c r="C29" s="716"/>
    </row>
    <row r="30" spans="1:22">
      <c r="C30" s="716"/>
    </row>
    <row r="31" spans="1:22">
      <c r="C31" s="716"/>
    </row>
    <row r="32" spans="1:22">
      <c r="C32" s="716"/>
    </row>
    <row r="33" spans="3:3">
      <c r="C33" s="716"/>
    </row>
    <row r="34" spans="3:3">
      <c r="C34" s="716"/>
    </row>
    <row r="35" spans="3:3">
      <c r="C35" s="716"/>
    </row>
    <row r="36" spans="3:3">
      <c r="C36" s="716"/>
    </row>
    <row r="37" spans="3:3">
      <c r="C37" s="716"/>
    </row>
    <row r="38" spans="3:3">
      <c r="C38" s="716"/>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N45"/>
  <sheetViews>
    <sheetView topLeftCell="A12" zoomScale="80" zoomScaleNormal="80" workbookViewId="0">
      <selection activeCell="C6" sqref="C6:E45"/>
    </sheetView>
  </sheetViews>
  <sheetFormatPr defaultRowHeight="15"/>
  <cols>
    <col min="2" max="2" width="66.5703125" customWidth="1"/>
    <col min="3" max="8" width="17.85546875" customWidth="1"/>
  </cols>
  <sheetData>
    <row r="1" spans="1:14" s="5" customFormat="1" ht="14.25">
      <c r="A1" s="2" t="s">
        <v>30</v>
      </c>
      <c r="B1" s="3" t="str">
        <f>'Info '!C2</f>
        <v>JSC ProCredit Bank</v>
      </c>
      <c r="C1" s="3"/>
      <c r="D1" s="4"/>
      <c r="E1" s="4"/>
      <c r="F1" s="4"/>
      <c r="G1" s="4"/>
    </row>
    <row r="2" spans="1:14" s="5" customFormat="1" ht="14.25">
      <c r="A2" s="2" t="s">
        <v>31</v>
      </c>
      <c r="B2" s="217">
        <f>'1. key ratios'!B2</f>
        <v>46022</v>
      </c>
      <c r="C2" s="3"/>
      <c r="D2" s="4"/>
      <c r="E2" s="4"/>
      <c r="F2" s="4"/>
      <c r="G2" s="4"/>
    </row>
    <row r="4" spans="1:14">
      <c r="A4" s="736" t="s">
        <v>6</v>
      </c>
      <c r="B4" s="738" t="s">
        <v>585</v>
      </c>
      <c r="C4" s="728" t="s">
        <v>522</v>
      </c>
      <c r="D4" s="728"/>
      <c r="E4" s="728"/>
      <c r="F4" s="728" t="s">
        <v>523</v>
      </c>
      <c r="G4" s="728"/>
      <c r="H4" s="729"/>
    </row>
    <row r="5" spans="1:14" ht="15.6" customHeight="1">
      <c r="A5" s="737"/>
      <c r="B5" s="739"/>
      <c r="C5" s="290" t="s">
        <v>32</v>
      </c>
      <c r="D5" s="290" t="s">
        <v>33</v>
      </c>
      <c r="E5" s="290" t="s">
        <v>34</v>
      </c>
      <c r="F5" s="290" t="s">
        <v>32</v>
      </c>
      <c r="G5" s="290" t="s">
        <v>33</v>
      </c>
      <c r="H5" s="290" t="s">
        <v>34</v>
      </c>
    </row>
    <row r="6" spans="1:14">
      <c r="A6" s="291">
        <v>1</v>
      </c>
      <c r="B6" s="292" t="s">
        <v>586</v>
      </c>
      <c r="C6" s="530">
        <v>73968389.228899851</v>
      </c>
      <c r="D6" s="530">
        <v>73335344.43020016</v>
      </c>
      <c r="E6" s="531">
        <v>147303733.6591</v>
      </c>
      <c r="F6" s="530">
        <v>67492505.911300018</v>
      </c>
      <c r="G6" s="530">
        <v>64213655.380100004</v>
      </c>
      <c r="H6" s="531">
        <v>131706161.29140002</v>
      </c>
      <c r="I6" s="692"/>
      <c r="J6" s="692"/>
      <c r="K6" s="692"/>
      <c r="L6" s="692"/>
      <c r="M6" s="692"/>
      <c r="N6" s="692"/>
    </row>
    <row r="7" spans="1:14">
      <c r="A7" s="291">
        <v>1.1000000000000001</v>
      </c>
      <c r="B7" s="293" t="s">
        <v>529</v>
      </c>
      <c r="C7" s="530"/>
      <c r="D7" s="530"/>
      <c r="E7" s="531">
        <v>0</v>
      </c>
      <c r="F7" s="530">
        <v>0</v>
      </c>
      <c r="G7" s="530">
        <v>0</v>
      </c>
      <c r="H7" s="531">
        <v>0</v>
      </c>
      <c r="I7" s="692"/>
      <c r="J7" s="692"/>
      <c r="K7" s="692"/>
      <c r="L7" s="692"/>
      <c r="M7" s="692"/>
      <c r="N7" s="692"/>
    </row>
    <row r="8" spans="1:14">
      <c r="A8" s="291">
        <v>1.2</v>
      </c>
      <c r="B8" s="293" t="s">
        <v>531</v>
      </c>
      <c r="C8" s="530"/>
      <c r="D8" s="530"/>
      <c r="E8" s="531">
        <v>0</v>
      </c>
      <c r="F8" s="530">
        <v>0</v>
      </c>
      <c r="G8" s="530">
        <v>0</v>
      </c>
      <c r="H8" s="531">
        <v>0</v>
      </c>
      <c r="I8" s="692"/>
      <c r="J8" s="692"/>
      <c r="K8" s="692"/>
      <c r="L8" s="692"/>
      <c r="M8" s="692"/>
      <c r="N8" s="692"/>
    </row>
    <row r="9" spans="1:14" ht="21.6" customHeight="1">
      <c r="A9" s="291">
        <v>1.3</v>
      </c>
      <c r="B9" s="293" t="s">
        <v>587</v>
      </c>
      <c r="C9" s="530"/>
      <c r="D9" s="530"/>
      <c r="E9" s="531">
        <v>0</v>
      </c>
      <c r="F9" s="530">
        <v>0</v>
      </c>
      <c r="G9" s="530">
        <v>0</v>
      </c>
      <c r="H9" s="531">
        <v>0</v>
      </c>
      <c r="I9" s="692"/>
      <c r="J9" s="692"/>
      <c r="K9" s="692"/>
      <c r="L9" s="692"/>
      <c r="M9" s="692"/>
      <c r="N9" s="692"/>
    </row>
    <row r="10" spans="1:14">
      <c r="A10" s="291">
        <v>1.4</v>
      </c>
      <c r="B10" s="293" t="s">
        <v>533</v>
      </c>
      <c r="C10" s="530"/>
      <c r="D10" s="530"/>
      <c r="E10" s="531">
        <v>0</v>
      </c>
      <c r="F10" s="530">
        <v>0</v>
      </c>
      <c r="G10" s="530">
        <v>0</v>
      </c>
      <c r="H10" s="531">
        <v>0</v>
      </c>
      <c r="I10" s="692"/>
      <c r="J10" s="692"/>
      <c r="K10" s="692"/>
      <c r="L10" s="692"/>
      <c r="M10" s="692"/>
      <c r="N10" s="692"/>
    </row>
    <row r="11" spans="1:14">
      <c r="A11" s="291">
        <v>1.5</v>
      </c>
      <c r="B11" s="293" t="s">
        <v>537</v>
      </c>
      <c r="C11" s="530">
        <v>73968389.228899851</v>
      </c>
      <c r="D11" s="530">
        <v>73335344.43020016</v>
      </c>
      <c r="E11" s="531">
        <v>147303733.6591</v>
      </c>
      <c r="F11" s="530">
        <v>67492505.911300018</v>
      </c>
      <c r="G11" s="530">
        <v>64213655.380100004</v>
      </c>
      <c r="H11" s="531">
        <v>131706161.29140002</v>
      </c>
      <c r="I11" s="692"/>
      <c r="J11" s="692"/>
      <c r="K11" s="692"/>
      <c r="L11" s="692"/>
      <c r="M11" s="692"/>
      <c r="N11" s="692"/>
    </row>
    <row r="12" spans="1:14">
      <c r="A12" s="291">
        <v>1.6</v>
      </c>
      <c r="B12" s="294" t="s">
        <v>419</v>
      </c>
      <c r="C12" s="530"/>
      <c r="D12" s="530"/>
      <c r="E12" s="531">
        <v>0</v>
      </c>
      <c r="F12" s="530">
        <v>0</v>
      </c>
      <c r="G12" s="530">
        <v>0</v>
      </c>
      <c r="H12" s="531">
        <v>0</v>
      </c>
      <c r="I12" s="692"/>
      <c r="J12" s="692"/>
      <c r="K12" s="692"/>
      <c r="L12" s="692"/>
      <c r="M12" s="692"/>
      <c r="N12" s="692"/>
    </row>
    <row r="13" spans="1:14">
      <c r="A13" s="291">
        <v>2</v>
      </c>
      <c r="B13" s="295" t="s">
        <v>588</v>
      </c>
      <c r="C13" s="530">
        <v>-26486045.554299999</v>
      </c>
      <c r="D13" s="530">
        <v>-44831971.713700004</v>
      </c>
      <c r="E13" s="531">
        <v>-71318017.268000007</v>
      </c>
      <c r="F13" s="530">
        <v>-20846034.972100005</v>
      </c>
      <c r="G13" s="530">
        <v>-36331073.447999991</v>
      </c>
      <c r="H13" s="531">
        <v>-57177108.420099996</v>
      </c>
      <c r="I13" s="692"/>
      <c r="J13" s="692"/>
      <c r="K13" s="692"/>
      <c r="L13" s="692"/>
      <c r="M13" s="692"/>
      <c r="N13" s="692"/>
    </row>
    <row r="14" spans="1:14">
      <c r="A14" s="291">
        <v>2.1</v>
      </c>
      <c r="B14" s="293" t="s">
        <v>589</v>
      </c>
      <c r="C14" s="530"/>
      <c r="D14" s="530"/>
      <c r="E14" s="531">
        <v>0</v>
      </c>
      <c r="F14" s="530">
        <v>0</v>
      </c>
      <c r="G14" s="530">
        <v>0</v>
      </c>
      <c r="H14" s="531">
        <v>0</v>
      </c>
      <c r="I14" s="692"/>
      <c r="J14" s="692"/>
      <c r="K14" s="692"/>
      <c r="L14" s="692"/>
      <c r="M14" s="692"/>
      <c r="N14" s="692"/>
    </row>
    <row r="15" spans="1:14" ht="24.6" customHeight="1">
      <c r="A15" s="291">
        <v>2.2000000000000002</v>
      </c>
      <c r="B15" s="293" t="s">
        <v>590</v>
      </c>
      <c r="C15" s="530"/>
      <c r="D15" s="530"/>
      <c r="E15" s="531">
        <v>0</v>
      </c>
      <c r="F15" s="530">
        <v>0</v>
      </c>
      <c r="G15" s="530">
        <v>0</v>
      </c>
      <c r="H15" s="531">
        <v>0</v>
      </c>
      <c r="I15" s="692"/>
      <c r="J15" s="692"/>
      <c r="K15" s="692"/>
      <c r="L15" s="692"/>
      <c r="M15" s="692"/>
      <c r="N15" s="692"/>
    </row>
    <row r="16" spans="1:14" ht="20.45" customHeight="1">
      <c r="A16" s="291">
        <v>2.2999999999999998</v>
      </c>
      <c r="B16" s="293" t="s">
        <v>591</v>
      </c>
      <c r="C16" s="530">
        <v>-26450067.2643</v>
      </c>
      <c r="D16" s="530">
        <v>-44831971.713700004</v>
      </c>
      <c r="E16" s="531">
        <v>-71282038.978</v>
      </c>
      <c r="F16" s="530">
        <v>-20846034.972100005</v>
      </c>
      <c r="G16" s="530">
        <v>-36331073.447999991</v>
      </c>
      <c r="H16" s="531">
        <v>-57177108.420099996</v>
      </c>
      <c r="I16" s="692"/>
      <c r="J16" s="692"/>
      <c r="K16" s="692"/>
      <c r="L16" s="692"/>
      <c r="M16" s="692"/>
      <c r="N16" s="692"/>
    </row>
    <row r="17" spans="1:14">
      <c r="A17" s="291">
        <v>2.4</v>
      </c>
      <c r="B17" s="293" t="s">
        <v>592</v>
      </c>
      <c r="C17" s="530">
        <v>-35978.289999999994</v>
      </c>
      <c r="D17" s="530">
        <v>0</v>
      </c>
      <c r="E17" s="531">
        <v>-35978.289999999994</v>
      </c>
      <c r="F17" s="530">
        <v>0</v>
      </c>
      <c r="G17" s="530">
        <v>0</v>
      </c>
      <c r="H17" s="531">
        <v>0</v>
      </c>
      <c r="I17" s="692"/>
      <c r="J17" s="692"/>
      <c r="K17" s="692"/>
      <c r="L17" s="692"/>
      <c r="M17" s="692"/>
      <c r="N17" s="692"/>
    </row>
    <row r="18" spans="1:14">
      <c r="A18" s="291">
        <v>3</v>
      </c>
      <c r="B18" s="295" t="s">
        <v>593</v>
      </c>
      <c r="C18" s="530"/>
      <c r="D18" s="530"/>
      <c r="E18" s="531">
        <v>0</v>
      </c>
      <c r="F18" s="530">
        <v>0</v>
      </c>
      <c r="G18" s="530">
        <v>42798.965600000003</v>
      </c>
      <c r="H18" s="531">
        <v>42798.965600000003</v>
      </c>
      <c r="I18" s="692"/>
      <c r="J18" s="692"/>
      <c r="K18" s="692"/>
      <c r="L18" s="692"/>
      <c r="M18" s="692"/>
      <c r="N18" s="692"/>
    </row>
    <row r="19" spans="1:14">
      <c r="A19" s="291">
        <v>4</v>
      </c>
      <c r="B19" s="295" t="s">
        <v>594</v>
      </c>
      <c r="C19" s="530">
        <v>7843136.1399999997</v>
      </c>
      <c r="D19" s="530">
        <v>4927937.6760889981</v>
      </c>
      <c r="E19" s="531">
        <v>12771073.816088997</v>
      </c>
      <c r="F19" s="530">
        <v>7998190.0599999996</v>
      </c>
      <c r="G19" s="530">
        <v>4738656.2249999996</v>
      </c>
      <c r="H19" s="531">
        <v>12736846.285</v>
      </c>
      <c r="I19" s="692"/>
      <c r="J19" s="692"/>
      <c r="K19" s="692"/>
      <c r="L19" s="692"/>
      <c r="M19" s="692"/>
      <c r="N19" s="692"/>
    </row>
    <row r="20" spans="1:14">
      <c r="A20" s="291">
        <v>5</v>
      </c>
      <c r="B20" s="295" t="s">
        <v>595</v>
      </c>
      <c r="C20" s="530">
        <v>-909753.33524799999</v>
      </c>
      <c r="D20" s="530">
        <v>-8589942.0000000019</v>
      </c>
      <c r="E20" s="531">
        <v>-9499695.3352480009</v>
      </c>
      <c r="F20" s="530">
        <v>-1045115.3659</v>
      </c>
      <c r="G20" s="530">
        <v>-8806195.8300000001</v>
      </c>
      <c r="H20" s="531">
        <v>-9851311.1959000006</v>
      </c>
      <c r="I20" s="692"/>
      <c r="J20" s="692"/>
      <c r="K20" s="692"/>
      <c r="L20" s="692"/>
      <c r="M20" s="692"/>
      <c r="N20" s="692"/>
    </row>
    <row r="21" spans="1:14" ht="24" customHeight="1">
      <c r="A21" s="291">
        <v>6</v>
      </c>
      <c r="B21" s="295" t="s">
        <v>596</v>
      </c>
      <c r="C21" s="530"/>
      <c r="D21" s="530"/>
      <c r="E21" s="531">
        <v>0</v>
      </c>
      <c r="F21" s="530">
        <v>0</v>
      </c>
      <c r="G21" s="530">
        <v>0</v>
      </c>
      <c r="H21" s="531">
        <v>0</v>
      </c>
      <c r="I21" s="692"/>
      <c r="J21" s="692"/>
      <c r="K21" s="692"/>
      <c r="L21" s="692"/>
      <c r="M21" s="692"/>
      <c r="N21" s="692"/>
    </row>
    <row r="22" spans="1:14" ht="18.600000000000001" customHeight="1">
      <c r="A22" s="291">
        <v>7</v>
      </c>
      <c r="B22" s="295" t="s">
        <v>597</v>
      </c>
      <c r="C22" s="530"/>
      <c r="D22" s="530"/>
      <c r="E22" s="531">
        <v>0</v>
      </c>
      <c r="F22" s="530">
        <v>0</v>
      </c>
      <c r="G22" s="530">
        <v>0</v>
      </c>
      <c r="H22" s="531">
        <v>0</v>
      </c>
      <c r="I22" s="692"/>
      <c r="J22" s="692"/>
      <c r="K22" s="692"/>
      <c r="L22" s="692"/>
      <c r="M22" s="692"/>
      <c r="N22" s="692"/>
    </row>
    <row r="23" spans="1:14" ht="25.5" customHeight="1">
      <c r="A23" s="291">
        <v>8</v>
      </c>
      <c r="B23" s="296" t="s">
        <v>598</v>
      </c>
      <c r="C23" s="530"/>
      <c r="D23" s="530"/>
      <c r="E23" s="531">
        <v>0</v>
      </c>
      <c r="F23" s="530">
        <v>0</v>
      </c>
      <c r="G23" s="530">
        <v>0</v>
      </c>
      <c r="H23" s="531">
        <v>0</v>
      </c>
      <c r="I23" s="692"/>
      <c r="J23" s="692"/>
      <c r="K23" s="692"/>
      <c r="L23" s="692"/>
      <c r="M23" s="692"/>
      <c r="N23" s="692"/>
    </row>
    <row r="24" spans="1:14" ht="34.5" customHeight="1">
      <c r="A24" s="291">
        <v>9</v>
      </c>
      <c r="B24" s="296" t="s">
        <v>599</v>
      </c>
      <c r="C24" s="530"/>
      <c r="D24" s="530"/>
      <c r="E24" s="531">
        <v>0</v>
      </c>
      <c r="F24" s="530">
        <v>0</v>
      </c>
      <c r="G24" s="530">
        <v>0</v>
      </c>
      <c r="H24" s="531">
        <v>0</v>
      </c>
      <c r="I24" s="692"/>
      <c r="J24" s="692"/>
      <c r="K24" s="692"/>
      <c r="L24" s="692"/>
      <c r="M24" s="692"/>
      <c r="N24" s="692"/>
    </row>
    <row r="25" spans="1:14">
      <c r="A25" s="291">
        <v>10</v>
      </c>
      <c r="B25" s="295" t="s">
        <v>600</v>
      </c>
      <c r="C25" s="530">
        <v>12814988.381914258</v>
      </c>
      <c r="D25" s="530"/>
      <c r="E25" s="531">
        <v>12814988.381914258</v>
      </c>
      <c r="F25" s="530">
        <v>16496497.560000002</v>
      </c>
      <c r="G25" s="530">
        <v>0</v>
      </c>
      <c r="H25" s="531">
        <v>16496497.560000002</v>
      </c>
      <c r="I25" s="692"/>
      <c r="J25" s="692"/>
      <c r="K25" s="692"/>
      <c r="L25" s="692"/>
      <c r="M25" s="692"/>
      <c r="N25" s="692"/>
    </row>
    <row r="26" spans="1:14">
      <c r="A26" s="291">
        <v>11</v>
      </c>
      <c r="B26" s="297" t="s">
        <v>601</v>
      </c>
      <c r="C26" s="530">
        <v>194147.39999999991</v>
      </c>
      <c r="D26" s="530"/>
      <c r="E26" s="531">
        <v>194147.39999999991</v>
      </c>
      <c r="F26" s="530">
        <v>95922.23000000001</v>
      </c>
      <c r="G26" s="530">
        <v>0</v>
      </c>
      <c r="H26" s="531">
        <v>95922.23000000001</v>
      </c>
      <c r="I26" s="692"/>
      <c r="J26" s="692"/>
      <c r="K26" s="692"/>
      <c r="L26" s="692"/>
      <c r="M26" s="692"/>
      <c r="N26" s="692"/>
    </row>
    <row r="27" spans="1:14">
      <c r="A27" s="291">
        <v>12</v>
      </c>
      <c r="B27" s="295" t="s">
        <v>602</v>
      </c>
      <c r="C27" s="530">
        <v>3226484.13</v>
      </c>
      <c r="D27" s="530">
        <v>163775.997756</v>
      </c>
      <c r="E27" s="531">
        <v>3390260.127756</v>
      </c>
      <c r="F27" s="530">
        <v>3103743.8069000002</v>
      </c>
      <c r="G27" s="530">
        <v>150097.23249999998</v>
      </c>
      <c r="H27" s="531">
        <v>3253841.0394000001</v>
      </c>
      <c r="I27" s="692"/>
      <c r="J27" s="692"/>
      <c r="K27" s="692"/>
      <c r="L27" s="692"/>
      <c r="M27" s="692"/>
      <c r="N27" s="692"/>
    </row>
    <row r="28" spans="1:14">
      <c r="A28" s="291">
        <v>13</v>
      </c>
      <c r="B28" s="298" t="s">
        <v>603</v>
      </c>
      <c r="C28" s="530">
        <v>-1694203.1</v>
      </c>
      <c r="D28" s="530">
        <v>-5576.04</v>
      </c>
      <c r="E28" s="531">
        <v>-1699779.1400000001</v>
      </c>
      <c r="F28" s="530">
        <v>-1393078.32</v>
      </c>
      <c r="G28" s="530">
        <v>-8031.75</v>
      </c>
      <c r="H28" s="531">
        <v>-1401110.07</v>
      </c>
      <c r="I28" s="692"/>
      <c r="J28" s="692"/>
      <c r="K28" s="692"/>
      <c r="L28" s="692"/>
      <c r="M28" s="692"/>
      <c r="N28" s="692"/>
    </row>
    <row r="29" spans="1:14">
      <c r="A29" s="291">
        <v>14</v>
      </c>
      <c r="B29" s="299" t="s">
        <v>604</v>
      </c>
      <c r="C29" s="530">
        <v>-55148734.667500019</v>
      </c>
      <c r="D29" s="530">
        <v>-5209632.62</v>
      </c>
      <c r="E29" s="531">
        <v>-60358367.287500016</v>
      </c>
      <c r="F29" s="530">
        <v>-53901640.627500005</v>
      </c>
      <c r="G29" s="530">
        <v>-3890071.96</v>
      </c>
      <c r="H29" s="531">
        <v>-57791712.587500006</v>
      </c>
      <c r="I29" s="692"/>
      <c r="J29" s="692"/>
      <c r="K29" s="692"/>
      <c r="L29" s="692"/>
      <c r="M29" s="692"/>
      <c r="N29" s="692"/>
    </row>
    <row r="30" spans="1:14">
      <c r="A30" s="291">
        <v>14.1</v>
      </c>
      <c r="B30" s="274" t="s">
        <v>605</v>
      </c>
      <c r="C30" s="530">
        <v>-25544959.329999994</v>
      </c>
      <c r="D30" s="530"/>
      <c r="E30" s="531">
        <v>-25544959.329999994</v>
      </c>
      <c r="F30" s="530">
        <v>-21976529.740000002</v>
      </c>
      <c r="G30" s="530">
        <v>0</v>
      </c>
      <c r="H30" s="531">
        <v>-21976529.740000002</v>
      </c>
      <c r="I30" s="692"/>
      <c r="J30" s="692"/>
      <c r="K30" s="692"/>
      <c r="L30" s="692"/>
      <c r="M30" s="692"/>
      <c r="N30" s="692"/>
    </row>
    <row r="31" spans="1:14">
      <c r="A31" s="291">
        <v>14.2</v>
      </c>
      <c r="B31" s="274" t="s">
        <v>606</v>
      </c>
      <c r="C31" s="530">
        <v>-29603775.337500025</v>
      </c>
      <c r="D31" s="530">
        <v>-5209632.62</v>
      </c>
      <c r="E31" s="531">
        <v>-34813407.957500026</v>
      </c>
      <c r="F31" s="530">
        <v>-31925110.887500003</v>
      </c>
      <c r="G31" s="530">
        <v>-3890071.96</v>
      </c>
      <c r="H31" s="531">
        <v>-35815182.847500004</v>
      </c>
      <c r="I31" s="692"/>
      <c r="J31" s="692"/>
      <c r="K31" s="692"/>
      <c r="L31" s="692"/>
      <c r="M31" s="692"/>
      <c r="N31" s="692"/>
    </row>
    <row r="32" spans="1:14">
      <c r="A32" s="291">
        <v>15</v>
      </c>
      <c r="B32" s="295" t="s">
        <v>607</v>
      </c>
      <c r="C32" s="530">
        <v>-5507035.21</v>
      </c>
      <c r="D32" s="530"/>
      <c r="E32" s="531">
        <v>-5507035.21</v>
      </c>
      <c r="F32" s="530">
        <v>-4991557.25</v>
      </c>
      <c r="G32" s="530">
        <v>0</v>
      </c>
      <c r="H32" s="531">
        <v>-4991557.25</v>
      </c>
      <c r="I32" s="692"/>
      <c r="J32" s="692"/>
      <c r="K32" s="692"/>
      <c r="L32" s="692"/>
      <c r="M32" s="692"/>
      <c r="N32" s="692"/>
    </row>
    <row r="33" spans="1:14" ht="22.5" customHeight="1">
      <c r="A33" s="291">
        <v>16</v>
      </c>
      <c r="B33" s="272" t="s">
        <v>608</v>
      </c>
      <c r="C33" s="530">
        <v>-964751.16869998001</v>
      </c>
      <c r="D33" s="530"/>
      <c r="E33" s="531">
        <v>-964751.16869998001</v>
      </c>
      <c r="F33" s="530">
        <v>-635704.89950000006</v>
      </c>
      <c r="G33" s="530">
        <v>0</v>
      </c>
      <c r="H33" s="531">
        <v>-635704.89950000006</v>
      </c>
      <c r="I33" s="692"/>
      <c r="J33" s="692"/>
      <c r="K33" s="692"/>
      <c r="L33" s="692"/>
      <c r="M33" s="692"/>
      <c r="N33" s="692"/>
    </row>
    <row r="34" spans="1:14">
      <c r="A34" s="291">
        <v>17</v>
      </c>
      <c r="B34" s="295" t="s">
        <v>609</v>
      </c>
      <c r="C34" s="530">
        <v>-7245.7299999999905</v>
      </c>
      <c r="D34" s="530">
        <v>10818.243300000011</v>
      </c>
      <c r="E34" s="531">
        <v>3572.5133000000205</v>
      </c>
      <c r="F34" s="530">
        <v>1371939.9945000003</v>
      </c>
      <c r="G34" s="530">
        <v>14407.245500000001</v>
      </c>
      <c r="H34" s="531">
        <v>1386347.2400000002</v>
      </c>
      <c r="I34" s="692"/>
      <c r="J34" s="692"/>
      <c r="K34" s="692"/>
      <c r="L34" s="692"/>
      <c r="M34" s="692"/>
      <c r="N34" s="692"/>
    </row>
    <row r="35" spans="1:14">
      <c r="A35" s="291">
        <v>17.100000000000001</v>
      </c>
      <c r="B35" s="274" t="s">
        <v>610</v>
      </c>
      <c r="C35" s="530">
        <v>-7245.7299999999905</v>
      </c>
      <c r="D35" s="530">
        <v>10818.243300000011</v>
      </c>
      <c r="E35" s="531">
        <v>3572.5133000000205</v>
      </c>
      <c r="F35" s="530">
        <v>8936.6828000000096</v>
      </c>
      <c r="G35" s="530">
        <v>14407.245500000001</v>
      </c>
      <c r="H35" s="531">
        <v>23343.92830000001</v>
      </c>
      <c r="I35" s="692"/>
      <c r="J35" s="692"/>
      <c r="K35" s="692"/>
      <c r="L35" s="692"/>
      <c r="M35" s="692"/>
      <c r="N35" s="692"/>
    </row>
    <row r="36" spans="1:14">
      <c r="A36" s="291">
        <v>17.2</v>
      </c>
      <c r="B36" s="274" t="s">
        <v>611</v>
      </c>
      <c r="C36" s="530"/>
      <c r="D36" s="530"/>
      <c r="E36" s="531">
        <v>0</v>
      </c>
      <c r="F36" s="530">
        <v>1363003.3117000002</v>
      </c>
      <c r="G36" s="530">
        <v>0</v>
      </c>
      <c r="H36" s="531">
        <v>1363003.3117000002</v>
      </c>
      <c r="I36" s="692"/>
      <c r="J36" s="692"/>
      <c r="K36" s="692"/>
      <c r="L36" s="692"/>
      <c r="M36" s="692"/>
      <c r="N36" s="692"/>
    </row>
    <row r="37" spans="1:14" ht="41.45" customHeight="1">
      <c r="A37" s="291">
        <v>18</v>
      </c>
      <c r="B37" s="300" t="s">
        <v>612</v>
      </c>
      <c r="C37" s="530">
        <v>-782557.10409999429</v>
      </c>
      <c r="D37" s="530">
        <v>6892503.9462999916</v>
      </c>
      <c r="E37" s="531">
        <v>6109946.842199997</v>
      </c>
      <c r="F37" s="530">
        <v>-3210713.8161999998</v>
      </c>
      <c r="G37" s="530">
        <v>6547397.1461999994</v>
      </c>
      <c r="H37" s="531">
        <v>3336683.3299999996</v>
      </c>
      <c r="I37" s="692"/>
      <c r="J37" s="692"/>
      <c r="K37" s="692"/>
      <c r="L37" s="692"/>
      <c r="M37" s="692"/>
      <c r="N37" s="692"/>
    </row>
    <row r="38" spans="1:14">
      <c r="A38" s="291">
        <v>18.100000000000001</v>
      </c>
      <c r="B38" s="301" t="s">
        <v>613</v>
      </c>
      <c r="C38" s="530"/>
      <c r="D38" s="530"/>
      <c r="E38" s="531">
        <v>0</v>
      </c>
      <c r="F38" s="530">
        <v>0</v>
      </c>
      <c r="G38" s="530">
        <v>0</v>
      </c>
      <c r="H38" s="531">
        <v>0</v>
      </c>
      <c r="I38" s="692"/>
      <c r="J38" s="692"/>
      <c r="K38" s="692"/>
      <c r="L38" s="692"/>
      <c r="M38" s="692"/>
      <c r="N38" s="692"/>
    </row>
    <row r="39" spans="1:14">
      <c r="A39" s="291">
        <v>18.2</v>
      </c>
      <c r="B39" s="301" t="s">
        <v>614</v>
      </c>
      <c r="C39" s="530">
        <v>-782557.10409999429</v>
      </c>
      <c r="D39" s="530">
        <v>6892503.9462999916</v>
      </c>
      <c r="E39" s="531">
        <v>6109946.842199997</v>
      </c>
      <c r="F39" s="530">
        <v>-3210713.8161999998</v>
      </c>
      <c r="G39" s="530">
        <v>6547397.1461999994</v>
      </c>
      <c r="H39" s="531">
        <v>3336683.3299999996</v>
      </c>
      <c r="I39" s="692"/>
      <c r="J39" s="692"/>
      <c r="K39" s="692"/>
      <c r="L39" s="692"/>
      <c r="M39" s="692"/>
      <c r="N39" s="692"/>
    </row>
    <row r="40" spans="1:14" ht="24.6" customHeight="1">
      <c r="A40" s="291">
        <v>19</v>
      </c>
      <c r="B40" s="300" t="s">
        <v>615</v>
      </c>
      <c r="C40" s="530"/>
      <c r="D40" s="530"/>
      <c r="E40" s="531">
        <v>0</v>
      </c>
      <c r="F40" s="530">
        <v>0</v>
      </c>
      <c r="G40" s="530">
        <v>0</v>
      </c>
      <c r="H40" s="531">
        <v>0</v>
      </c>
      <c r="I40" s="692"/>
      <c r="J40" s="692"/>
      <c r="K40" s="692"/>
      <c r="L40" s="692"/>
      <c r="M40" s="692"/>
      <c r="N40" s="692"/>
    </row>
    <row r="41" spans="1:14" ht="17.45" customHeight="1">
      <c r="A41" s="291">
        <v>20</v>
      </c>
      <c r="B41" s="300" t="s">
        <v>616</v>
      </c>
      <c r="C41" s="530">
        <v>-998203.22</v>
      </c>
      <c r="D41" s="530"/>
      <c r="E41" s="531">
        <v>-998203.22</v>
      </c>
      <c r="F41" s="530">
        <v>-7310.01</v>
      </c>
      <c r="G41" s="530">
        <v>0</v>
      </c>
      <c r="H41" s="531">
        <v>-7310.01</v>
      </c>
      <c r="I41" s="692"/>
      <c r="J41" s="692"/>
      <c r="K41" s="692"/>
      <c r="L41" s="692"/>
      <c r="M41" s="692"/>
      <c r="N41" s="692"/>
    </row>
    <row r="42" spans="1:14" ht="26.45" customHeight="1">
      <c r="A42" s="291">
        <v>21</v>
      </c>
      <c r="B42" s="300" t="s">
        <v>617</v>
      </c>
      <c r="C42" s="530"/>
      <c r="D42" s="530"/>
      <c r="E42" s="531">
        <v>0</v>
      </c>
      <c r="F42" s="530">
        <v>0</v>
      </c>
      <c r="G42" s="530">
        <v>0</v>
      </c>
      <c r="H42" s="531">
        <v>0</v>
      </c>
      <c r="I42" s="692"/>
      <c r="J42" s="692"/>
      <c r="K42" s="692"/>
      <c r="L42" s="692"/>
      <c r="M42" s="692"/>
      <c r="N42" s="692"/>
    </row>
    <row r="43" spans="1:14">
      <c r="A43" s="291">
        <v>22</v>
      </c>
      <c r="B43" s="302" t="s">
        <v>618</v>
      </c>
      <c r="C43" s="530">
        <v>5548616.19096612</v>
      </c>
      <c r="D43" s="530">
        <v>26693257.919945143</v>
      </c>
      <c r="E43" s="531">
        <v>32241874.110911265</v>
      </c>
      <c r="F43" s="530">
        <v>10527644.301500011</v>
      </c>
      <c r="G43" s="530">
        <v>26671639.206900015</v>
      </c>
      <c r="H43" s="531">
        <v>37199283.508400001</v>
      </c>
      <c r="I43" s="692"/>
      <c r="J43" s="692"/>
      <c r="K43" s="692"/>
      <c r="L43" s="692"/>
      <c r="M43" s="692"/>
      <c r="N43" s="692"/>
    </row>
    <row r="44" spans="1:14">
      <c r="A44" s="291">
        <v>23</v>
      </c>
      <c r="B44" s="302" t="s">
        <v>619</v>
      </c>
      <c r="C44" s="530">
        <v>-3517757.41</v>
      </c>
      <c r="D44" s="530"/>
      <c r="E44" s="531">
        <v>-3517757.41</v>
      </c>
      <c r="F44" s="530">
        <v>-4864069.45</v>
      </c>
      <c r="G44" s="530">
        <v>0</v>
      </c>
      <c r="H44" s="531">
        <v>-4864069.45</v>
      </c>
      <c r="I44" s="692"/>
      <c r="J44" s="692"/>
      <c r="K44" s="692"/>
      <c r="L44" s="692"/>
      <c r="M44" s="692"/>
      <c r="N44" s="692"/>
    </row>
    <row r="45" spans="1:14">
      <c r="A45" s="291">
        <v>24</v>
      </c>
      <c r="B45" s="303" t="s">
        <v>620</v>
      </c>
      <c r="C45" s="532">
        <v>2030858.7809661198</v>
      </c>
      <c r="D45" s="532">
        <v>26693257.919945143</v>
      </c>
      <c r="E45" s="533">
        <v>28724116.700911261</v>
      </c>
      <c r="F45" s="532">
        <v>5663574.851500011</v>
      </c>
      <c r="G45" s="532">
        <v>26671639.206900015</v>
      </c>
      <c r="H45" s="531">
        <v>32335214.058400027</v>
      </c>
      <c r="I45" s="692"/>
      <c r="J45" s="692"/>
      <c r="K45" s="692"/>
      <c r="L45" s="692"/>
      <c r="M45" s="692"/>
      <c r="N45" s="692"/>
    </row>
  </sheetData>
  <mergeCells count="4">
    <mergeCell ref="A4:A5"/>
    <mergeCell ref="B4:B5"/>
    <mergeCell ref="C4:E4"/>
    <mergeCell ref="F4:H4"/>
  </mergeCells>
  <pageMargins left="0.7" right="0.7" top="0.75" bottom="0.75" header="0.3" footer="0.3"/>
  <headerFooter>
    <oddHeader>&amp;C&amp;"Calibri"&amp;10&amp;K0078D7 Classification: Restricted to Partners&amp;1#_x000D_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N47"/>
  <sheetViews>
    <sheetView zoomScale="80" zoomScaleNormal="80" workbookViewId="0">
      <selection activeCell="S10" sqref="S10"/>
    </sheetView>
  </sheetViews>
  <sheetFormatPr defaultColWidth="8.85546875" defaultRowHeight="15"/>
  <cols>
    <col min="1" max="1" width="8.85546875" style="474"/>
    <col min="2" max="2" width="87.5703125" style="443" bestFit="1" customWidth="1"/>
    <col min="3" max="8" width="15.42578125" style="443" customWidth="1"/>
    <col min="9" max="9" width="13" style="443" bestFit="1" customWidth="1"/>
    <col min="10" max="16384" width="8.85546875" style="443"/>
  </cols>
  <sheetData>
    <row r="1" spans="1:14">
      <c r="A1" s="114" t="s">
        <v>30</v>
      </c>
      <c r="B1" s="442" t="str">
        <f>'Info '!C2</f>
        <v>JSC ProCredit Bank</v>
      </c>
      <c r="C1" s="442"/>
    </row>
    <row r="2" spans="1:14">
      <c r="A2" s="114" t="s">
        <v>31</v>
      </c>
      <c r="B2" s="444">
        <f>'1. key ratios'!B2</f>
        <v>46022</v>
      </c>
      <c r="C2" s="442"/>
    </row>
    <row r="3" spans="1:14" ht="15.75" thickBot="1">
      <c r="A3" s="443"/>
    </row>
    <row r="4" spans="1:14">
      <c r="A4" s="740" t="s">
        <v>6</v>
      </c>
      <c r="B4" s="741" t="s">
        <v>94</v>
      </c>
      <c r="C4" s="742" t="s">
        <v>522</v>
      </c>
      <c r="D4" s="742"/>
      <c r="E4" s="742"/>
      <c r="F4" s="742" t="s">
        <v>523</v>
      </c>
      <c r="G4" s="742"/>
      <c r="H4" s="743"/>
    </row>
    <row r="5" spans="1:14">
      <c r="A5" s="740"/>
      <c r="B5" s="741"/>
      <c r="C5" s="290" t="s">
        <v>32</v>
      </c>
      <c r="D5" s="290" t="s">
        <v>33</v>
      </c>
      <c r="E5" s="290" t="s">
        <v>34</v>
      </c>
      <c r="F5" s="290" t="s">
        <v>32</v>
      </c>
      <c r="G5" s="290" t="s">
        <v>33</v>
      </c>
      <c r="H5" s="290" t="s">
        <v>34</v>
      </c>
    </row>
    <row r="6" spans="1:14" ht="15.75">
      <c r="A6" s="322">
        <v>1</v>
      </c>
      <c r="B6" s="305" t="s">
        <v>621</v>
      </c>
      <c r="C6" s="534"/>
      <c r="D6" s="534">
        <v>42826800</v>
      </c>
      <c r="E6" s="535">
        <v>42826800</v>
      </c>
      <c r="F6" s="534">
        <v>0</v>
      </c>
      <c r="G6" s="534">
        <v>29232000</v>
      </c>
      <c r="H6" s="536">
        <v>29232000</v>
      </c>
      <c r="I6" s="692"/>
      <c r="J6" s="692"/>
      <c r="K6" s="692"/>
      <c r="L6" s="691"/>
      <c r="M6" s="691"/>
      <c r="N6" s="691"/>
    </row>
    <row r="7" spans="1:14" ht="15.75">
      <c r="A7" s="322">
        <v>2</v>
      </c>
      <c r="B7" s="305" t="s">
        <v>183</v>
      </c>
      <c r="C7" s="534">
        <v>14943000.000000002</v>
      </c>
      <c r="D7" s="534">
        <v>150727757.63173401</v>
      </c>
      <c r="E7" s="535">
        <v>165670757.63173401</v>
      </c>
      <c r="F7" s="534">
        <v>14943000.000000002</v>
      </c>
      <c r="G7" s="534">
        <v>170913837.91875002</v>
      </c>
      <c r="H7" s="536">
        <v>185856837.91875002</v>
      </c>
      <c r="I7" s="692"/>
      <c r="J7" s="692"/>
      <c r="K7" s="692"/>
      <c r="L7" s="691"/>
      <c r="M7" s="691"/>
      <c r="N7" s="691"/>
    </row>
    <row r="8" spans="1:14" ht="15.75">
      <c r="A8" s="322">
        <v>3</v>
      </c>
      <c r="B8" s="305" t="s">
        <v>193</v>
      </c>
      <c r="C8" s="534">
        <v>459501309.73010021</v>
      </c>
      <c r="D8" s="534">
        <v>1027723944.5595994</v>
      </c>
      <c r="E8" s="535">
        <v>1487225254.2896996</v>
      </c>
      <c r="F8" s="534">
        <v>485346965.54220003</v>
      </c>
      <c r="G8" s="534">
        <v>896577518.45589995</v>
      </c>
      <c r="H8" s="536">
        <v>1381924483.9981</v>
      </c>
      <c r="I8" s="692"/>
      <c r="J8" s="692"/>
      <c r="K8" s="692"/>
      <c r="L8" s="691"/>
      <c r="M8" s="691"/>
      <c r="N8" s="691"/>
    </row>
    <row r="9" spans="1:14" ht="15.75">
      <c r="A9" s="322">
        <v>3.1</v>
      </c>
      <c r="B9" s="304" t="s">
        <v>184</v>
      </c>
      <c r="C9" s="534">
        <v>420230186.39560026</v>
      </c>
      <c r="D9" s="534">
        <v>747371357.0056994</v>
      </c>
      <c r="E9" s="535">
        <v>1167601543.4012997</v>
      </c>
      <c r="F9" s="534">
        <v>447721944.55000001</v>
      </c>
      <c r="G9" s="534">
        <v>692433525.86090004</v>
      </c>
      <c r="H9" s="536">
        <v>1140155470.4109001</v>
      </c>
      <c r="I9" s="692"/>
      <c r="J9" s="692"/>
      <c r="K9" s="692"/>
      <c r="L9" s="691"/>
      <c r="M9" s="691"/>
      <c r="N9" s="691"/>
    </row>
    <row r="10" spans="1:14" ht="15.75">
      <c r="A10" s="322">
        <v>3.2</v>
      </c>
      <c r="B10" s="304" t="s">
        <v>180</v>
      </c>
      <c r="C10" s="534">
        <v>39271123.334499978</v>
      </c>
      <c r="D10" s="534">
        <v>280352587.55389994</v>
      </c>
      <c r="E10" s="535">
        <v>319623710.8883999</v>
      </c>
      <c r="F10" s="534">
        <v>37625020.99220001</v>
      </c>
      <c r="G10" s="534">
        <v>204143992.59499997</v>
      </c>
      <c r="H10" s="536">
        <v>241769013.58719999</v>
      </c>
      <c r="I10" s="692"/>
      <c r="J10" s="692"/>
      <c r="K10" s="692"/>
      <c r="L10" s="691"/>
      <c r="M10" s="691"/>
      <c r="N10" s="691"/>
    </row>
    <row r="11" spans="1:14" ht="15.75">
      <c r="A11" s="322">
        <v>4</v>
      </c>
      <c r="B11" s="305" t="s">
        <v>182</v>
      </c>
      <c r="C11" s="534">
        <v>15402000</v>
      </c>
      <c r="D11" s="534">
        <v>0</v>
      </c>
      <c r="E11" s="535">
        <v>15402000</v>
      </c>
      <c r="F11" s="534">
        <v>6817000</v>
      </c>
      <c r="G11" s="534">
        <v>0</v>
      </c>
      <c r="H11" s="536">
        <v>6817000</v>
      </c>
      <c r="I11" s="692"/>
      <c r="J11" s="692"/>
      <c r="K11" s="692"/>
      <c r="L11" s="691"/>
      <c r="M11" s="691"/>
      <c r="N11" s="691"/>
    </row>
    <row r="12" spans="1:14" ht="15.75">
      <c r="A12" s="322">
        <v>4.0999999999999996</v>
      </c>
      <c r="B12" s="304" t="s">
        <v>166</v>
      </c>
      <c r="C12" s="534">
        <v>15402000</v>
      </c>
      <c r="D12" s="534"/>
      <c r="E12" s="535">
        <v>15402000</v>
      </c>
      <c r="F12" s="534">
        <v>6817000</v>
      </c>
      <c r="G12" s="534">
        <v>0</v>
      </c>
      <c r="H12" s="536">
        <v>6817000</v>
      </c>
      <c r="I12" s="692"/>
      <c r="J12" s="692"/>
      <c r="K12" s="692"/>
      <c r="L12" s="691"/>
      <c r="M12" s="691"/>
      <c r="N12" s="691"/>
    </row>
    <row r="13" spans="1:14" ht="15.75">
      <c r="A13" s="322">
        <v>4.2</v>
      </c>
      <c r="B13" s="304" t="s">
        <v>167</v>
      </c>
      <c r="C13" s="534"/>
      <c r="D13" s="534"/>
      <c r="E13" s="535">
        <v>0</v>
      </c>
      <c r="F13" s="534">
        <v>0</v>
      </c>
      <c r="G13" s="534">
        <v>0</v>
      </c>
      <c r="H13" s="536">
        <v>0</v>
      </c>
      <c r="I13" s="692"/>
      <c r="J13" s="692"/>
      <c r="K13" s="692"/>
      <c r="L13" s="691"/>
      <c r="M13" s="691"/>
      <c r="N13" s="691"/>
    </row>
    <row r="14" spans="1:14" ht="15.75">
      <c r="A14" s="322">
        <v>5</v>
      </c>
      <c r="B14" s="305" t="s">
        <v>192</v>
      </c>
      <c r="C14" s="534">
        <v>643128465.17830014</v>
      </c>
      <c r="D14" s="534">
        <v>1208224390.2639019</v>
      </c>
      <c r="E14" s="535">
        <v>1851352855.4422021</v>
      </c>
      <c r="F14" s="534">
        <v>465186615.63339996</v>
      </c>
      <c r="G14" s="534">
        <v>873658469.29369962</v>
      </c>
      <c r="H14" s="536">
        <v>1338845084.9270997</v>
      </c>
      <c r="I14" s="692"/>
      <c r="J14" s="692"/>
      <c r="K14" s="692"/>
      <c r="L14" s="691"/>
      <c r="M14" s="691"/>
      <c r="N14" s="691"/>
    </row>
    <row r="15" spans="1:14" ht="15.75">
      <c r="A15" s="322">
        <v>5.0999999999999996</v>
      </c>
      <c r="B15" s="306" t="s">
        <v>170</v>
      </c>
      <c r="C15" s="534">
        <v>19101167.977199998</v>
      </c>
      <c r="D15" s="534">
        <v>7754649.8444000008</v>
      </c>
      <c r="E15" s="535">
        <v>26855817.821599998</v>
      </c>
      <c r="F15" s="534">
        <v>12392984.196299998</v>
      </c>
      <c r="G15" s="534">
        <v>2626201.2744000005</v>
      </c>
      <c r="H15" s="536">
        <v>15019185.470699999</v>
      </c>
      <c r="I15" s="692"/>
      <c r="J15" s="692"/>
      <c r="K15" s="692"/>
      <c r="L15" s="691"/>
      <c r="M15" s="691"/>
      <c r="N15" s="691"/>
    </row>
    <row r="16" spans="1:14" ht="15.75">
      <c r="A16" s="322">
        <v>5.2</v>
      </c>
      <c r="B16" s="306" t="s">
        <v>169</v>
      </c>
      <c r="C16" s="534"/>
      <c r="D16" s="534"/>
      <c r="E16" s="535">
        <v>0</v>
      </c>
      <c r="F16" s="534">
        <v>0</v>
      </c>
      <c r="G16" s="534">
        <v>0</v>
      </c>
      <c r="H16" s="536">
        <v>0</v>
      </c>
      <c r="I16" s="692"/>
      <c r="J16" s="692"/>
      <c r="K16" s="692"/>
      <c r="L16" s="691"/>
      <c r="M16" s="691"/>
      <c r="N16" s="691"/>
    </row>
    <row r="17" spans="1:14" ht="15.75">
      <c r="A17" s="322">
        <v>5.3</v>
      </c>
      <c r="B17" s="306" t="s">
        <v>168</v>
      </c>
      <c r="C17" s="534">
        <v>580532534.96820033</v>
      </c>
      <c r="D17" s="534">
        <v>1157890401.5407019</v>
      </c>
      <c r="E17" s="535">
        <v>1738422936.5089021</v>
      </c>
      <c r="F17" s="534">
        <v>508900956.4806</v>
      </c>
      <c r="G17" s="534">
        <v>1133530208.1136999</v>
      </c>
      <c r="H17" s="536">
        <v>1642431164.5942998</v>
      </c>
      <c r="I17" s="692"/>
      <c r="J17" s="692"/>
      <c r="K17" s="692"/>
      <c r="L17" s="691"/>
      <c r="M17" s="691"/>
      <c r="N17" s="691"/>
    </row>
    <row r="18" spans="1:14" ht="15.75">
      <c r="A18" s="322" t="s">
        <v>15</v>
      </c>
      <c r="B18" s="307" t="s">
        <v>36</v>
      </c>
      <c r="C18" s="534">
        <v>161573641.52500001</v>
      </c>
      <c r="D18" s="534">
        <v>264324613.54210073</v>
      </c>
      <c r="E18" s="535">
        <v>425898255.06710076</v>
      </c>
      <c r="F18" s="534">
        <v>124781602.7436</v>
      </c>
      <c r="G18" s="534">
        <v>248088941.909401</v>
      </c>
      <c r="H18" s="536">
        <v>372870544.65300101</v>
      </c>
      <c r="I18" s="692"/>
      <c r="J18" s="692"/>
      <c r="K18" s="692"/>
      <c r="L18" s="691"/>
      <c r="M18" s="691"/>
      <c r="N18" s="691"/>
    </row>
    <row r="19" spans="1:14" ht="15.75">
      <c r="A19" s="322" t="s">
        <v>16</v>
      </c>
      <c r="B19" s="307" t="s">
        <v>37</v>
      </c>
      <c r="C19" s="534">
        <v>160398165.69860002</v>
      </c>
      <c r="D19" s="534">
        <v>464047145.9917013</v>
      </c>
      <c r="E19" s="535">
        <v>624445311.6903013</v>
      </c>
      <c r="F19" s="534">
        <v>139578531.51969999</v>
      </c>
      <c r="G19" s="534">
        <v>484363253.08559901</v>
      </c>
      <c r="H19" s="536">
        <v>623941784.605299</v>
      </c>
      <c r="I19" s="692"/>
      <c r="J19" s="692"/>
      <c r="K19" s="692"/>
      <c r="L19" s="691"/>
      <c r="M19" s="691"/>
      <c r="N19" s="691"/>
    </row>
    <row r="20" spans="1:14" ht="15.75">
      <c r="A20" s="322" t="s">
        <v>17</v>
      </c>
      <c r="B20" s="307" t="s">
        <v>38</v>
      </c>
      <c r="C20" s="534"/>
      <c r="D20" s="534"/>
      <c r="E20" s="535">
        <v>0</v>
      </c>
      <c r="F20" s="534">
        <v>0</v>
      </c>
      <c r="G20" s="534">
        <v>0</v>
      </c>
      <c r="H20" s="536">
        <v>0</v>
      </c>
      <c r="I20" s="692"/>
      <c r="J20" s="692"/>
      <c r="K20" s="692"/>
      <c r="L20" s="691"/>
      <c r="M20" s="691"/>
      <c r="N20" s="691"/>
    </row>
    <row r="21" spans="1:14" ht="15.75">
      <c r="A21" s="322" t="s">
        <v>18</v>
      </c>
      <c r="B21" s="307" t="s">
        <v>39</v>
      </c>
      <c r="C21" s="534">
        <v>100365832.61750032</v>
      </c>
      <c r="D21" s="534">
        <v>169797371.41769987</v>
      </c>
      <c r="E21" s="535">
        <v>270163204.03520018</v>
      </c>
      <c r="F21" s="534">
        <v>84405815.205699995</v>
      </c>
      <c r="G21" s="534">
        <v>159785497.26280001</v>
      </c>
      <c r="H21" s="536">
        <v>244191312.46850002</v>
      </c>
      <c r="I21" s="692"/>
      <c r="J21" s="692"/>
      <c r="K21" s="692"/>
      <c r="L21" s="691"/>
      <c r="M21" s="691"/>
      <c r="N21" s="691"/>
    </row>
    <row r="22" spans="1:14" ht="15.75">
      <c r="A22" s="322" t="s">
        <v>19</v>
      </c>
      <c r="B22" s="307" t="s">
        <v>40</v>
      </c>
      <c r="C22" s="534">
        <v>158194895.12710002</v>
      </c>
      <c r="D22" s="534">
        <v>259721270.58920002</v>
      </c>
      <c r="E22" s="535">
        <v>417916165.71630001</v>
      </c>
      <c r="F22" s="534">
        <v>160135007.01159999</v>
      </c>
      <c r="G22" s="534">
        <v>241292515.85589999</v>
      </c>
      <c r="H22" s="536">
        <v>401427522.86749995</v>
      </c>
      <c r="I22" s="692"/>
      <c r="J22" s="692"/>
      <c r="K22" s="692"/>
      <c r="L22" s="691"/>
      <c r="M22" s="691"/>
      <c r="N22" s="691"/>
    </row>
    <row r="23" spans="1:14" ht="15.75">
      <c r="A23" s="322">
        <v>5.4</v>
      </c>
      <c r="B23" s="306" t="s">
        <v>171</v>
      </c>
      <c r="C23" s="534">
        <v>43488712.166299842</v>
      </c>
      <c r="D23" s="534">
        <v>42538461.262500033</v>
      </c>
      <c r="E23" s="535">
        <v>86027173.428799868</v>
      </c>
      <c r="F23" s="534">
        <v>39891882.631199896</v>
      </c>
      <c r="G23" s="534">
        <v>51088449.0253001</v>
      </c>
      <c r="H23" s="536">
        <v>90980331.656499997</v>
      </c>
      <c r="I23" s="692"/>
      <c r="J23" s="692"/>
      <c r="K23" s="692"/>
      <c r="L23" s="691"/>
      <c r="M23" s="691"/>
      <c r="N23" s="691"/>
    </row>
    <row r="24" spans="1:14" ht="15.75">
      <c r="A24" s="322">
        <v>5.5</v>
      </c>
      <c r="B24" s="306" t="s">
        <v>172</v>
      </c>
      <c r="C24" s="534">
        <v>5.3800000000000001E-2</v>
      </c>
      <c r="D24" s="534">
        <v>0.21530000000000005</v>
      </c>
      <c r="E24" s="535">
        <v>0.26910000000000006</v>
      </c>
      <c r="F24" s="534">
        <v>0</v>
      </c>
      <c r="G24" s="534">
        <v>0</v>
      </c>
      <c r="H24" s="536">
        <v>0</v>
      </c>
      <c r="I24" s="692"/>
      <c r="J24" s="692"/>
      <c r="K24" s="692"/>
      <c r="L24" s="691"/>
      <c r="M24" s="691"/>
      <c r="N24" s="691"/>
    </row>
    <row r="25" spans="1:14" ht="15.75">
      <c r="A25" s="322">
        <v>5.6</v>
      </c>
      <c r="B25" s="306" t="s">
        <v>173</v>
      </c>
      <c r="C25" s="534"/>
      <c r="D25" s="534"/>
      <c r="E25" s="535">
        <v>0</v>
      </c>
      <c r="F25" s="534">
        <v>0</v>
      </c>
      <c r="G25" s="534">
        <v>0</v>
      </c>
      <c r="H25" s="536">
        <v>0</v>
      </c>
      <c r="I25" s="692"/>
      <c r="J25" s="692"/>
      <c r="K25" s="692"/>
      <c r="L25" s="691"/>
      <c r="M25" s="691"/>
      <c r="N25" s="691"/>
    </row>
    <row r="26" spans="1:14" ht="15.75">
      <c r="A26" s="322">
        <v>5.7</v>
      </c>
      <c r="B26" s="306" t="s">
        <v>40</v>
      </c>
      <c r="C26" s="534">
        <v>6050.0128000000004</v>
      </c>
      <c r="D26" s="534">
        <v>40877.401000000005</v>
      </c>
      <c r="E26" s="535">
        <v>46927.413800000009</v>
      </c>
      <c r="F26" s="534">
        <v>4781.7299999999996</v>
      </c>
      <c r="G26" s="534">
        <v>424791.01369999995</v>
      </c>
      <c r="H26" s="536">
        <v>429572.74369999993</v>
      </c>
      <c r="I26" s="692"/>
      <c r="J26" s="692"/>
      <c r="K26" s="692"/>
      <c r="L26" s="691"/>
      <c r="M26" s="691"/>
      <c r="N26" s="691"/>
    </row>
    <row r="27" spans="1:14" ht="15.75">
      <c r="A27" s="322">
        <v>6</v>
      </c>
      <c r="B27" s="476" t="s">
        <v>622</v>
      </c>
      <c r="C27" s="534">
        <v>41997795.759999983</v>
      </c>
      <c r="D27" s="534">
        <v>54898311.963408008</v>
      </c>
      <c r="E27" s="535">
        <v>96896107.723407984</v>
      </c>
      <c r="F27" s="534">
        <v>31956776.950000014</v>
      </c>
      <c r="G27" s="534">
        <v>47428007.801460013</v>
      </c>
      <c r="H27" s="536">
        <v>79384784.751460031</v>
      </c>
      <c r="I27" s="692"/>
      <c r="J27" s="692"/>
      <c r="K27" s="692"/>
      <c r="L27" s="691"/>
      <c r="M27" s="691"/>
      <c r="N27" s="691"/>
    </row>
    <row r="28" spans="1:14" ht="15.75">
      <c r="A28" s="322">
        <v>7</v>
      </c>
      <c r="B28" s="476" t="s">
        <v>623</v>
      </c>
      <c r="C28" s="534">
        <v>62998337.640000001</v>
      </c>
      <c r="D28" s="534">
        <v>9998565.9732000008</v>
      </c>
      <c r="E28" s="535">
        <v>72996903.613200009</v>
      </c>
      <c r="F28" s="534">
        <v>51873447.640000008</v>
      </c>
      <c r="G28" s="534">
        <v>19812563.478999998</v>
      </c>
      <c r="H28" s="536">
        <v>71686011.119000003</v>
      </c>
      <c r="I28" s="692"/>
      <c r="J28" s="692"/>
      <c r="K28" s="692"/>
      <c r="L28" s="691"/>
      <c r="M28" s="691"/>
      <c r="N28" s="691"/>
    </row>
    <row r="29" spans="1:14" ht="15.75">
      <c r="A29" s="322">
        <v>8</v>
      </c>
      <c r="B29" s="476" t="s">
        <v>181</v>
      </c>
      <c r="C29" s="534"/>
      <c r="D29" s="534"/>
      <c r="E29" s="535">
        <v>0</v>
      </c>
      <c r="F29" s="534">
        <v>0</v>
      </c>
      <c r="G29" s="534">
        <v>496075.80960000004</v>
      </c>
      <c r="H29" s="536">
        <v>496075.80960000004</v>
      </c>
      <c r="I29" s="692"/>
      <c r="J29" s="692"/>
      <c r="K29" s="692"/>
      <c r="L29" s="691"/>
      <c r="M29" s="691"/>
      <c r="N29" s="691"/>
    </row>
    <row r="30" spans="1:14" ht="15.75">
      <c r="A30" s="322">
        <v>9</v>
      </c>
      <c r="B30" s="477" t="s">
        <v>198</v>
      </c>
      <c r="C30" s="534">
        <v>1348250</v>
      </c>
      <c r="D30" s="534">
        <v>8274960.0736650005</v>
      </c>
      <c r="E30" s="535">
        <v>9623210.0736650005</v>
      </c>
      <c r="F30" s="534">
        <v>3384200</v>
      </c>
      <c r="G30" s="534">
        <v>5747204.1004619999</v>
      </c>
      <c r="H30" s="536">
        <v>9131404.1004620008</v>
      </c>
      <c r="I30" s="692"/>
      <c r="J30" s="692"/>
      <c r="K30" s="692"/>
      <c r="L30" s="691"/>
      <c r="M30" s="691"/>
      <c r="N30" s="691"/>
    </row>
    <row r="31" spans="1:14" ht="15.75">
      <c r="A31" s="322">
        <v>9.1</v>
      </c>
      <c r="B31" s="308" t="s">
        <v>188</v>
      </c>
      <c r="C31" s="534">
        <v>0</v>
      </c>
      <c r="D31" s="534">
        <v>4809797.1320000002</v>
      </c>
      <c r="E31" s="535">
        <v>4809797.1320000002</v>
      </c>
      <c r="F31" s="534">
        <v>0</v>
      </c>
      <c r="G31" s="534">
        <v>4561800</v>
      </c>
      <c r="H31" s="536">
        <v>4561800</v>
      </c>
      <c r="I31" s="692"/>
      <c r="J31" s="692"/>
      <c r="K31" s="692"/>
      <c r="L31" s="691"/>
      <c r="M31" s="691"/>
      <c r="N31" s="691"/>
    </row>
    <row r="32" spans="1:14" ht="15.75">
      <c r="A32" s="322">
        <v>9.1999999999999993</v>
      </c>
      <c r="B32" s="308" t="s">
        <v>189</v>
      </c>
      <c r="C32" s="534">
        <v>1348250</v>
      </c>
      <c r="D32" s="534">
        <v>3465162.9416650003</v>
      </c>
      <c r="E32" s="535">
        <v>4813412.9416650003</v>
      </c>
      <c r="F32" s="534">
        <v>3384200</v>
      </c>
      <c r="G32" s="534">
        <v>1185404.1004620001</v>
      </c>
      <c r="H32" s="536">
        <v>4569604.1004619999</v>
      </c>
      <c r="I32" s="692"/>
      <c r="J32" s="692"/>
      <c r="K32" s="692"/>
      <c r="L32" s="691"/>
      <c r="M32" s="691"/>
      <c r="N32" s="691"/>
    </row>
    <row r="33" spans="1:14" ht="15.75">
      <c r="A33" s="322">
        <v>9.3000000000000007</v>
      </c>
      <c r="B33" s="308" t="s">
        <v>185</v>
      </c>
      <c r="C33" s="534"/>
      <c r="D33" s="534"/>
      <c r="E33" s="535">
        <v>0</v>
      </c>
      <c r="F33" s="534">
        <v>0</v>
      </c>
      <c r="G33" s="534">
        <v>0</v>
      </c>
      <c r="H33" s="536">
        <v>0</v>
      </c>
      <c r="I33" s="692"/>
      <c r="J33" s="692"/>
      <c r="K33" s="692"/>
      <c r="L33" s="691"/>
      <c r="M33" s="691"/>
      <c r="N33" s="691"/>
    </row>
    <row r="34" spans="1:14" ht="15.75">
      <c r="A34" s="322">
        <v>9.4</v>
      </c>
      <c r="B34" s="308" t="s">
        <v>186</v>
      </c>
      <c r="C34" s="534"/>
      <c r="D34" s="534"/>
      <c r="E34" s="535">
        <v>0</v>
      </c>
      <c r="F34" s="534">
        <v>0</v>
      </c>
      <c r="G34" s="534">
        <v>0</v>
      </c>
      <c r="H34" s="536">
        <v>0</v>
      </c>
      <c r="I34" s="692"/>
      <c r="J34" s="692"/>
      <c r="K34" s="692"/>
      <c r="L34" s="691"/>
      <c r="M34" s="691"/>
      <c r="N34" s="691"/>
    </row>
    <row r="35" spans="1:14" ht="15.75">
      <c r="A35" s="322">
        <v>9.5</v>
      </c>
      <c r="B35" s="308" t="s">
        <v>187</v>
      </c>
      <c r="C35" s="534"/>
      <c r="D35" s="534"/>
      <c r="E35" s="535">
        <v>0</v>
      </c>
      <c r="F35" s="534">
        <v>0</v>
      </c>
      <c r="G35" s="534">
        <v>0</v>
      </c>
      <c r="H35" s="536">
        <v>0</v>
      </c>
      <c r="I35" s="692"/>
      <c r="J35" s="692"/>
      <c r="K35" s="692"/>
      <c r="L35" s="691"/>
      <c r="M35" s="691"/>
      <c r="N35" s="691"/>
    </row>
    <row r="36" spans="1:14" ht="15.75">
      <c r="A36" s="322">
        <v>9.6</v>
      </c>
      <c r="B36" s="308" t="s">
        <v>190</v>
      </c>
      <c r="C36" s="534"/>
      <c r="D36" s="534"/>
      <c r="E36" s="535">
        <v>0</v>
      </c>
      <c r="F36" s="534">
        <v>0</v>
      </c>
      <c r="G36" s="534">
        <v>0</v>
      </c>
      <c r="H36" s="536">
        <v>0</v>
      </c>
      <c r="I36" s="692"/>
      <c r="J36" s="692"/>
      <c r="K36" s="692"/>
      <c r="L36" s="691"/>
      <c r="M36" s="691"/>
      <c r="N36" s="691"/>
    </row>
    <row r="37" spans="1:14" ht="15.75">
      <c r="A37" s="322">
        <v>9.6999999999999993</v>
      </c>
      <c r="B37" s="308" t="s">
        <v>191</v>
      </c>
      <c r="C37" s="534"/>
      <c r="D37" s="534"/>
      <c r="E37" s="535">
        <v>0</v>
      </c>
      <c r="F37" s="534">
        <v>0</v>
      </c>
      <c r="G37" s="534">
        <v>0</v>
      </c>
      <c r="H37" s="536">
        <v>0</v>
      </c>
      <c r="I37" s="692"/>
      <c r="J37" s="692"/>
      <c r="K37" s="692"/>
      <c r="L37" s="691"/>
      <c r="M37" s="691"/>
      <c r="N37" s="691"/>
    </row>
    <row r="38" spans="1:14" ht="15.75">
      <c r="A38" s="322">
        <v>10</v>
      </c>
      <c r="B38" s="305" t="s">
        <v>194</v>
      </c>
      <c r="C38" s="537">
        <v>5005612.74</v>
      </c>
      <c r="D38" s="537">
        <v>9979670.8311509993</v>
      </c>
      <c r="E38" s="538">
        <v>14985283.571151</v>
      </c>
      <c r="F38" s="537">
        <v>6416233.6600000001</v>
      </c>
      <c r="G38" s="537">
        <v>15943605.688834</v>
      </c>
      <c r="H38" s="536">
        <v>22359839.348834001</v>
      </c>
      <c r="I38" s="692"/>
      <c r="J38" s="692"/>
      <c r="K38" s="692"/>
      <c r="L38" s="691"/>
      <c r="M38" s="691"/>
      <c r="N38" s="691"/>
    </row>
    <row r="39" spans="1:14" ht="15.75">
      <c r="A39" s="322">
        <v>10.1</v>
      </c>
      <c r="B39" s="308" t="s">
        <v>195</v>
      </c>
      <c r="C39" s="534">
        <v>211887.21</v>
      </c>
      <c r="D39" s="534">
        <v>0</v>
      </c>
      <c r="E39" s="535">
        <v>211887.21</v>
      </c>
      <c r="F39" s="534">
        <v>40161.449999999997</v>
      </c>
      <c r="G39" s="534">
        <v>563889.81093000004</v>
      </c>
      <c r="H39" s="536">
        <v>604051.26092999999</v>
      </c>
      <c r="I39" s="692"/>
      <c r="J39" s="692"/>
      <c r="K39" s="692"/>
      <c r="L39" s="691"/>
      <c r="M39" s="691"/>
      <c r="N39" s="691"/>
    </row>
    <row r="40" spans="1:14" ht="15.75">
      <c r="A40" s="322">
        <v>10.199999999999999</v>
      </c>
      <c r="B40" s="308" t="s">
        <v>196</v>
      </c>
      <c r="C40" s="534">
        <v>32738.94</v>
      </c>
      <c r="D40" s="534">
        <v>0</v>
      </c>
      <c r="E40" s="535">
        <v>32738.94</v>
      </c>
      <c r="F40" s="534">
        <v>4210.5</v>
      </c>
      <c r="G40" s="534">
        <v>157043.249056</v>
      </c>
      <c r="H40" s="536">
        <v>161253.749056</v>
      </c>
      <c r="I40" s="692"/>
      <c r="J40" s="692"/>
      <c r="K40" s="692"/>
      <c r="L40" s="691"/>
      <c r="M40" s="691"/>
      <c r="N40" s="691"/>
    </row>
    <row r="41" spans="1:14" ht="15.75">
      <c r="A41" s="322">
        <v>10.3</v>
      </c>
      <c r="B41" s="308" t="s">
        <v>199</v>
      </c>
      <c r="C41" s="534">
        <v>4228984.13</v>
      </c>
      <c r="D41" s="534">
        <v>8898058.6372609995</v>
      </c>
      <c r="E41" s="535">
        <v>13127042.767260998</v>
      </c>
      <c r="F41" s="534">
        <v>4802665.74</v>
      </c>
      <c r="G41" s="534">
        <v>13180288.532755001</v>
      </c>
      <c r="H41" s="536">
        <v>17982954.272755001</v>
      </c>
      <c r="I41" s="692"/>
      <c r="J41" s="692"/>
      <c r="K41" s="692"/>
      <c r="L41" s="691"/>
      <c r="M41" s="691"/>
      <c r="N41" s="691"/>
    </row>
    <row r="42" spans="1:14" ht="25.5">
      <c r="A42" s="322">
        <v>10.4</v>
      </c>
      <c r="B42" s="308" t="s">
        <v>200</v>
      </c>
      <c r="C42" s="534">
        <v>776628.61</v>
      </c>
      <c r="D42" s="534">
        <v>1081612.19389</v>
      </c>
      <c r="E42" s="535">
        <v>1858240.8038900001</v>
      </c>
      <c r="F42" s="534">
        <v>1613567.92</v>
      </c>
      <c r="G42" s="534">
        <v>2763317.1560789999</v>
      </c>
      <c r="H42" s="536">
        <v>4376885.0760789998</v>
      </c>
      <c r="I42" s="692"/>
      <c r="J42" s="692"/>
      <c r="K42" s="692"/>
      <c r="L42" s="691"/>
      <c r="M42" s="691"/>
      <c r="N42" s="691"/>
    </row>
    <row r="43" spans="1:14" ht="16.5" thickBot="1">
      <c r="A43" s="322">
        <v>11</v>
      </c>
      <c r="B43" s="95" t="s">
        <v>197</v>
      </c>
      <c r="C43" s="534"/>
      <c r="D43" s="534"/>
      <c r="E43" s="535">
        <v>0</v>
      </c>
      <c r="F43" s="534">
        <v>0</v>
      </c>
      <c r="G43" s="534">
        <v>0</v>
      </c>
      <c r="H43" s="536">
        <v>0</v>
      </c>
      <c r="I43" s="692"/>
      <c r="J43" s="692"/>
      <c r="K43" s="692"/>
      <c r="L43" s="691"/>
      <c r="M43" s="691"/>
      <c r="N43" s="691"/>
    </row>
    <row r="44" spans="1:14">
      <c r="C44" s="309"/>
      <c r="D44" s="309"/>
      <c r="E44" s="309"/>
      <c r="F44" s="309"/>
      <c r="G44" s="309"/>
      <c r="H44" s="309"/>
    </row>
    <row r="45" spans="1:14">
      <c r="C45" s="309"/>
      <c r="D45" s="309"/>
      <c r="E45" s="309"/>
      <c r="F45" s="309"/>
      <c r="G45" s="309"/>
      <c r="H45" s="309"/>
    </row>
    <row r="46" spans="1:14">
      <c r="C46" s="309"/>
      <c r="D46" s="309"/>
      <c r="E46" s="309"/>
      <c r="F46" s="309"/>
      <c r="G46" s="309"/>
      <c r="H46" s="309"/>
    </row>
    <row r="47" spans="1:14">
      <c r="C47" s="309"/>
      <c r="D47" s="309"/>
      <c r="E47" s="309"/>
      <c r="F47" s="309"/>
      <c r="G47" s="309"/>
      <c r="H47" s="309"/>
    </row>
  </sheetData>
  <mergeCells count="4">
    <mergeCell ref="A4:A5"/>
    <mergeCell ref="B4:B5"/>
    <mergeCell ref="C4:E4"/>
    <mergeCell ref="F4:H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L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41" sqref="D41"/>
    </sheetView>
  </sheetViews>
  <sheetFormatPr defaultColWidth="9.140625" defaultRowHeight="12.75"/>
  <cols>
    <col min="1" max="1" width="9.5703125" style="4" bestFit="1" customWidth="1"/>
    <col min="2" max="2" width="93.5703125" style="4" customWidth="1"/>
    <col min="3" max="4" width="17.5703125" style="4" customWidth="1"/>
    <col min="5" max="7" width="17.5703125" style="13" customWidth="1"/>
    <col min="8" max="11" width="9.85546875" style="13" customWidth="1"/>
    <col min="12" max="16384" width="9.140625" style="13"/>
  </cols>
  <sheetData>
    <row r="1" spans="1:12">
      <c r="A1" s="2" t="s">
        <v>30</v>
      </c>
      <c r="B1" s="3" t="str">
        <f>'Info '!C2</f>
        <v>JSC ProCredit Bank</v>
      </c>
      <c r="C1" s="3"/>
    </row>
    <row r="2" spans="1:12">
      <c r="A2" s="2" t="s">
        <v>31</v>
      </c>
      <c r="B2" s="217">
        <f>'1. key ratios'!B2</f>
        <v>46022</v>
      </c>
      <c r="C2" s="3"/>
    </row>
    <row r="3" spans="1:12">
      <c r="A3" s="2"/>
      <c r="B3" s="3"/>
      <c r="C3" s="3"/>
    </row>
    <row r="4" spans="1:12" ht="15" customHeight="1" thickBot="1">
      <c r="A4" s="4" t="s">
        <v>96</v>
      </c>
      <c r="B4" s="78" t="s">
        <v>174</v>
      </c>
      <c r="C4" s="16" t="s">
        <v>35</v>
      </c>
    </row>
    <row r="5" spans="1:12" ht="15" customHeight="1">
      <c r="A5" s="112" t="s">
        <v>6</v>
      </c>
      <c r="B5" s="113"/>
      <c r="C5" s="215" t="str">
        <f>INT((MONTH($B$2))/3)&amp;"Q"&amp;"-"&amp;YEAR($B$2)</f>
        <v>4Q-2025</v>
      </c>
      <c r="D5" s="215" t="str">
        <f>IF(INT(MONTH($B$2))=3, "4"&amp;"Q"&amp;"-"&amp;YEAR($B$2)-1, IF(INT(MONTH($B$2))=6, "1"&amp;"Q"&amp;"-"&amp;YEAR($B$2), IF(INT(MONTH($B$2))=9, "2"&amp;"Q"&amp;"-"&amp;YEAR($B$2),IF(INT(MONTH($B$2))=12, "3"&amp;"Q"&amp;"-"&amp;YEAR($B$2), 0))))</f>
        <v>3Q-2025</v>
      </c>
      <c r="E5" s="215" t="str">
        <f>IF(INT(MONTH($B$2))=3, "3"&amp;"Q"&amp;"-"&amp;YEAR($B$2)-1, IF(INT(MONTH($B$2))=6, "4"&amp;"Q"&amp;"-"&amp;YEAR($B$2)-1, IF(INT(MONTH($B$2))=9, "1"&amp;"Q"&amp;"-"&amp;YEAR($B$2),IF(INT(MONTH($B$2))=12, "2"&amp;"Q"&amp;"-"&amp;YEAR($B$2), 0))))</f>
        <v>2Q-2025</v>
      </c>
      <c r="F5" s="215" t="str">
        <f>IF(INT(MONTH($B$2))=3, "2"&amp;"Q"&amp;"-"&amp;YEAR($B$2)-1, IF(INT(MONTH($B$2))=6, "3"&amp;"Q"&amp;"-"&amp;YEAR($B$2)-1, IF(INT(MONTH($B$2))=9, "4"&amp;"Q"&amp;"-"&amp;YEAR($B$2)-1,IF(INT(MONTH($B$2))=12, "1"&amp;"Q"&amp;"-"&amp;YEAR($B$2), 0))))</f>
        <v>1Q-2025</v>
      </c>
      <c r="G5" s="216" t="str">
        <f>IF(INT(MONTH($B$2))=3, "1"&amp;"Q"&amp;"-"&amp;YEAR($B$2)-1, IF(INT(MONTH($B$2))=6, "2"&amp;"Q"&amp;"-"&amp;YEAR($B$2)-1, IF(INT(MONTH($B$2))=9, "3"&amp;"Q"&amp;"-"&amp;YEAR($B$2)-1,IF(INT(MONTH($B$2))=12, "4"&amp;"Q"&amp;"-"&amp;YEAR($B$2)-1, 0))))</f>
        <v>4Q-2024</v>
      </c>
    </row>
    <row r="6" spans="1:12" ht="15" customHeight="1">
      <c r="A6" s="17">
        <v>1</v>
      </c>
      <c r="B6" s="188" t="s">
        <v>178</v>
      </c>
      <c r="C6" s="539">
        <v>1415470110.7632594</v>
      </c>
      <c r="D6" s="540">
        <v>1434175264.1457596</v>
      </c>
      <c r="E6" s="541">
        <v>1380854860.6288493</v>
      </c>
      <c r="F6" s="539">
        <v>1344435180.8842382</v>
      </c>
      <c r="G6" s="542">
        <v>1324918790.2043343</v>
      </c>
      <c r="H6" s="693"/>
      <c r="I6" s="693"/>
      <c r="J6" s="693"/>
      <c r="K6" s="693"/>
      <c r="L6" s="693"/>
    </row>
    <row r="7" spans="1:12" ht="15" customHeight="1">
      <c r="A7" s="17">
        <v>1.1000000000000001</v>
      </c>
      <c r="B7" s="188" t="s">
        <v>744</v>
      </c>
      <c r="C7" s="543">
        <v>1333083000.8967793</v>
      </c>
      <c r="D7" s="544">
        <v>1350322025.0872495</v>
      </c>
      <c r="E7" s="543">
        <v>1288829457.5135126</v>
      </c>
      <c r="F7" s="543">
        <v>1260959597.3188682</v>
      </c>
      <c r="G7" s="545">
        <v>1244982023.3632944</v>
      </c>
      <c r="H7" s="693"/>
      <c r="I7" s="693"/>
      <c r="J7" s="693"/>
      <c r="K7" s="693"/>
      <c r="L7" s="693"/>
    </row>
    <row r="8" spans="1:12">
      <c r="A8" s="17" t="s">
        <v>14</v>
      </c>
      <c r="B8" s="188" t="s">
        <v>95</v>
      </c>
      <c r="C8" s="543"/>
      <c r="D8" s="544">
        <v>0</v>
      </c>
      <c r="E8" s="543">
        <v>0</v>
      </c>
      <c r="F8" s="543">
        <v>0</v>
      </c>
      <c r="G8" s="545">
        <v>0</v>
      </c>
      <c r="H8" s="693"/>
      <c r="I8" s="693"/>
      <c r="J8" s="693"/>
      <c r="K8" s="693"/>
      <c r="L8" s="693"/>
    </row>
    <row r="9" spans="1:12" ht="15" customHeight="1">
      <c r="A9" s="17">
        <v>1.2</v>
      </c>
      <c r="B9" s="189" t="s">
        <v>94</v>
      </c>
      <c r="C9" s="543">
        <v>82387109.866479993</v>
      </c>
      <c r="D9" s="544">
        <v>83853239.058509991</v>
      </c>
      <c r="E9" s="543">
        <v>91054698.082629994</v>
      </c>
      <c r="F9" s="543">
        <v>83475583.565370008</v>
      </c>
      <c r="G9" s="545">
        <v>79936766.84104</v>
      </c>
      <c r="H9" s="693"/>
      <c r="I9" s="693"/>
      <c r="J9" s="693"/>
      <c r="K9" s="693"/>
      <c r="L9" s="693"/>
    </row>
    <row r="10" spans="1:12" ht="15" customHeight="1">
      <c r="A10" s="17">
        <v>1.3</v>
      </c>
      <c r="B10" s="188" t="s">
        <v>28</v>
      </c>
      <c r="C10" s="543">
        <v>0</v>
      </c>
      <c r="D10" s="544">
        <v>0</v>
      </c>
      <c r="E10" s="543">
        <v>970705.03270674951</v>
      </c>
      <c r="F10" s="543">
        <v>0</v>
      </c>
      <c r="G10" s="545">
        <v>0</v>
      </c>
      <c r="H10" s="693"/>
      <c r="I10" s="693"/>
      <c r="J10" s="693"/>
      <c r="K10" s="693"/>
      <c r="L10" s="693"/>
    </row>
    <row r="11" spans="1:12" ht="15" customHeight="1">
      <c r="A11" s="17">
        <v>2</v>
      </c>
      <c r="B11" s="188" t="s">
        <v>175</v>
      </c>
      <c r="C11" s="543">
        <v>1876165.5915236927</v>
      </c>
      <c r="D11" s="544">
        <v>9023023.5391859896</v>
      </c>
      <c r="E11" s="543">
        <v>4312833.9081899496</v>
      </c>
      <c r="F11" s="543">
        <v>6040842.5555376988</v>
      </c>
      <c r="G11" s="545">
        <v>3894648.3479693402</v>
      </c>
      <c r="H11" s="693"/>
      <c r="I11" s="693"/>
      <c r="J11" s="693"/>
      <c r="K11" s="693"/>
      <c r="L11" s="693"/>
    </row>
    <row r="12" spans="1:12" ht="15" customHeight="1">
      <c r="A12" s="17">
        <v>3</v>
      </c>
      <c r="B12" s="188" t="s">
        <v>176</v>
      </c>
      <c r="C12" s="543">
        <v>179684918.6136964</v>
      </c>
      <c r="D12" s="544">
        <v>184038122.83749998</v>
      </c>
      <c r="E12" s="543">
        <v>184038122.83749998</v>
      </c>
      <c r="F12" s="543">
        <v>184038122.83749998</v>
      </c>
      <c r="G12" s="545">
        <v>184038122.83749998</v>
      </c>
      <c r="H12" s="693"/>
      <c r="I12" s="693"/>
      <c r="J12" s="693"/>
      <c r="K12" s="693"/>
      <c r="L12" s="693"/>
    </row>
    <row r="13" spans="1:12" ht="15" customHeight="1" thickBot="1">
      <c r="A13" s="19">
        <v>4</v>
      </c>
      <c r="B13" s="20" t="s">
        <v>177</v>
      </c>
      <c r="C13" s="546">
        <v>1597031194.9684794</v>
      </c>
      <c r="D13" s="547">
        <v>1627236410.5224457</v>
      </c>
      <c r="E13" s="548">
        <v>1569205817.3745394</v>
      </c>
      <c r="F13" s="546">
        <v>1534514146.277276</v>
      </c>
      <c r="G13" s="549">
        <v>1512851561.3898034</v>
      </c>
      <c r="H13" s="693"/>
      <c r="I13" s="693"/>
      <c r="J13" s="693"/>
      <c r="K13" s="693"/>
      <c r="L13" s="693"/>
    </row>
    <row r="14" spans="1:12">
      <c r="B14" s="23"/>
    </row>
    <row r="15" spans="1:12">
      <c r="B15" s="23"/>
    </row>
    <row r="16" spans="1:12">
      <c r="B16" s="23"/>
    </row>
    <row r="17" s="13" customFormat="1" ht="11.25"/>
    <row r="18" s="13" customFormat="1" ht="11.25"/>
    <row r="19" s="13" customFormat="1" ht="11.25"/>
    <row r="20" s="13" customFormat="1" ht="11.25"/>
    <row r="21" s="13" customFormat="1" ht="11.25"/>
    <row r="22" s="13" customFormat="1" ht="11.25"/>
    <row r="23" s="13" customFormat="1" ht="11.25"/>
    <row r="24" s="13" customFormat="1" ht="11.25"/>
    <row r="25" s="13" customFormat="1" ht="11.25"/>
    <row r="26" s="13" customFormat="1" ht="11.25"/>
    <row r="27" s="13" customFormat="1" ht="11.25"/>
    <row r="28" s="13" customFormat="1" ht="11.25"/>
    <row r="29" s="13" customFormat="1" ht="11.25"/>
  </sheetData>
  <pageMargins left="0.7" right="0.7" top="0.75" bottom="0.75" header="0.3" footer="0.3"/>
  <pageSetup paperSize="9" orientation="portrait" r:id="rId1"/>
  <headerFooter>
    <oddHeader>&amp;C&amp;"Calibri"&amp;10&amp;K0078D7 Classification: Restricted to Partners&amp;1#_x000D_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9"/>
  <sheetViews>
    <sheetView zoomScale="80" zoomScaleNormal="80" workbookViewId="0">
      <pane xSplit="1" ySplit="4" topLeftCell="B8" activePane="bottomRight" state="frozen"/>
      <selection activeCell="B19" sqref="B19"/>
      <selection pane="topRight" activeCell="B19" sqref="B19"/>
      <selection pane="bottomLeft" activeCell="B19" sqref="B19"/>
      <selection pane="bottomRight" activeCell="C11" sqref="C11"/>
    </sheetView>
  </sheetViews>
  <sheetFormatPr defaultColWidth="9.140625" defaultRowHeight="14.25"/>
  <cols>
    <col min="1" max="1" width="9.5703125" style="4" bestFit="1" customWidth="1"/>
    <col min="2" max="2" width="65.5703125" style="4" customWidth="1"/>
    <col min="3" max="3" width="96" style="4" bestFit="1" customWidth="1"/>
    <col min="4" max="16384" width="9.140625" style="5"/>
  </cols>
  <sheetData>
    <row r="1" spans="1:8">
      <c r="A1" s="2" t="s">
        <v>30</v>
      </c>
      <c r="B1" s="3" t="str">
        <f>'Info '!C2</f>
        <v>JSC ProCredit Bank</v>
      </c>
    </row>
    <row r="2" spans="1:8">
      <c r="A2" s="2" t="s">
        <v>31</v>
      </c>
      <c r="B2" s="217">
        <f>'1. key ratios'!B2</f>
        <v>46022</v>
      </c>
    </row>
    <row r="4" spans="1:8" ht="27.95" customHeight="1" thickBot="1">
      <c r="A4" s="24" t="s">
        <v>41</v>
      </c>
      <c r="B4" s="25" t="s">
        <v>151</v>
      </c>
      <c r="C4" s="26"/>
    </row>
    <row r="5" spans="1:8">
      <c r="A5" s="660"/>
      <c r="B5" s="661" t="s">
        <v>42</v>
      </c>
      <c r="C5" s="662" t="s">
        <v>335</v>
      </c>
    </row>
    <row r="6" spans="1:8">
      <c r="A6" s="27">
        <v>1</v>
      </c>
      <c r="B6" s="663" t="s">
        <v>752</v>
      </c>
      <c r="C6" s="664" t="s">
        <v>755</v>
      </c>
    </row>
    <row r="7" spans="1:8">
      <c r="A7" s="27">
        <v>2</v>
      </c>
      <c r="B7" s="663" t="s">
        <v>756</v>
      </c>
      <c r="C7" s="664" t="s">
        <v>757</v>
      </c>
    </row>
    <row r="8" spans="1:8">
      <c r="A8" s="27">
        <v>3</v>
      </c>
      <c r="B8" s="663" t="s">
        <v>758</v>
      </c>
      <c r="C8" s="664" t="s">
        <v>757</v>
      </c>
    </row>
    <row r="9" spans="1:8">
      <c r="A9" s="27">
        <v>4</v>
      </c>
      <c r="B9" s="663" t="s">
        <v>759</v>
      </c>
      <c r="C9" s="664" t="s">
        <v>757</v>
      </c>
    </row>
    <row r="10" spans="1:8">
      <c r="A10" s="27">
        <v>5</v>
      </c>
      <c r="B10" s="663" t="s">
        <v>773</v>
      </c>
      <c r="C10" s="664" t="s">
        <v>757</v>
      </c>
    </row>
    <row r="11" spans="1:8">
      <c r="A11" s="27">
        <v>6</v>
      </c>
      <c r="B11" s="663"/>
      <c r="C11" s="664"/>
    </row>
    <row r="12" spans="1:8">
      <c r="A12" s="27">
        <v>7</v>
      </c>
      <c r="B12" s="663"/>
      <c r="C12" s="664"/>
      <c r="H12" s="28"/>
    </row>
    <row r="13" spans="1:8">
      <c r="A13" s="27">
        <v>8</v>
      </c>
      <c r="B13" s="663"/>
      <c r="C13" s="664"/>
    </row>
    <row r="14" spans="1:8">
      <c r="A14" s="27">
        <v>9</v>
      </c>
      <c r="B14" s="663"/>
      <c r="C14" s="664"/>
    </row>
    <row r="15" spans="1:8">
      <c r="A15" s="27">
        <v>10</v>
      </c>
      <c r="B15" s="663"/>
      <c r="C15" s="664"/>
    </row>
    <row r="16" spans="1:8">
      <c r="A16" s="27"/>
      <c r="B16" s="665"/>
      <c r="C16" s="666"/>
    </row>
    <row r="17" spans="1:3">
      <c r="A17" s="27"/>
      <c r="B17" s="667" t="s">
        <v>43</v>
      </c>
      <c r="C17" s="668" t="s">
        <v>336</v>
      </c>
    </row>
    <row r="18" spans="1:3">
      <c r="A18" s="27">
        <v>1</v>
      </c>
      <c r="B18" s="663" t="s">
        <v>753</v>
      </c>
      <c r="C18" s="669" t="s">
        <v>760</v>
      </c>
    </row>
    <row r="19" spans="1:3">
      <c r="A19" s="27">
        <v>2</v>
      </c>
      <c r="B19" s="663" t="s">
        <v>761</v>
      </c>
      <c r="C19" s="669" t="s">
        <v>762</v>
      </c>
    </row>
    <row r="20" spans="1:3">
      <c r="A20" s="27">
        <v>3</v>
      </c>
      <c r="B20" s="663" t="s">
        <v>763</v>
      </c>
      <c r="C20" s="669" t="s">
        <v>764</v>
      </c>
    </row>
    <row r="21" spans="1:3">
      <c r="A21" s="27">
        <v>4</v>
      </c>
      <c r="B21" s="663" t="s">
        <v>765</v>
      </c>
      <c r="C21" s="669" t="s">
        <v>766</v>
      </c>
    </row>
    <row r="22" spans="1:3">
      <c r="A22" s="27">
        <v>5</v>
      </c>
      <c r="B22" s="663"/>
      <c r="C22" s="669"/>
    </row>
    <row r="23" spans="1:3">
      <c r="A23" s="27">
        <v>6</v>
      </c>
      <c r="B23" s="663"/>
      <c r="C23" s="669"/>
    </row>
    <row r="24" spans="1:3">
      <c r="A24" s="27">
        <v>7</v>
      </c>
      <c r="B24" s="663"/>
      <c r="C24" s="669"/>
    </row>
    <row r="25" spans="1:3">
      <c r="A25" s="27">
        <v>8</v>
      </c>
      <c r="B25" s="663"/>
      <c r="C25" s="669"/>
    </row>
    <row r="26" spans="1:3">
      <c r="A26" s="27">
        <v>9</v>
      </c>
      <c r="B26" s="663"/>
      <c r="C26" s="669"/>
    </row>
    <row r="27" spans="1:3" ht="15.75" customHeight="1">
      <c r="A27" s="27">
        <v>10</v>
      </c>
      <c r="B27" s="663"/>
      <c r="C27" s="670"/>
    </row>
    <row r="28" spans="1:3" ht="15.75" customHeight="1">
      <c r="A28" s="27"/>
      <c r="B28" s="663"/>
      <c r="C28" s="670"/>
    </row>
    <row r="29" spans="1:3" ht="30" customHeight="1">
      <c r="A29" s="27"/>
      <c r="B29" s="744" t="s">
        <v>44</v>
      </c>
      <c r="C29" s="745"/>
    </row>
    <row r="30" spans="1:3">
      <c r="A30" s="27">
        <v>1</v>
      </c>
      <c r="B30" s="663" t="s">
        <v>767</v>
      </c>
      <c r="C30" s="671">
        <v>1</v>
      </c>
    </row>
    <row r="31" spans="1:3" ht="15.75" customHeight="1">
      <c r="A31" s="27"/>
      <c r="B31" s="663"/>
      <c r="C31" s="664"/>
    </row>
    <row r="32" spans="1:3" ht="29.25" customHeight="1">
      <c r="A32" s="27"/>
      <c r="B32" s="744" t="s">
        <v>45</v>
      </c>
      <c r="C32" s="745"/>
    </row>
    <row r="33" spans="1:3">
      <c r="A33" s="27">
        <v>1</v>
      </c>
      <c r="B33" s="694" t="s">
        <v>768</v>
      </c>
      <c r="C33" s="695">
        <v>0.183</v>
      </c>
    </row>
    <row r="34" spans="1:3">
      <c r="A34" s="672">
        <v>2</v>
      </c>
      <c r="B34" s="696" t="s">
        <v>769</v>
      </c>
      <c r="C34" s="697">
        <v>0.13200000000000001</v>
      </c>
    </row>
    <row r="35" spans="1:3">
      <c r="A35" s="672">
        <v>3</v>
      </c>
      <c r="B35" s="696" t="s">
        <v>770</v>
      </c>
      <c r="C35" s="697">
        <v>0.125</v>
      </c>
    </row>
    <row r="36" spans="1:3">
      <c r="A36" s="672">
        <v>4</v>
      </c>
      <c r="B36" s="696" t="s">
        <v>771</v>
      </c>
      <c r="C36" s="697">
        <v>8.6999999999999994E-2</v>
      </c>
    </row>
    <row r="37" spans="1:3">
      <c r="A37" s="672"/>
      <c r="B37" s="696"/>
      <c r="C37" s="697"/>
    </row>
    <row r="38" spans="1:3">
      <c r="A38" s="672"/>
      <c r="B38" s="673"/>
      <c r="C38" s="674"/>
    </row>
    <row r="39" spans="1:3" ht="15" thickBot="1">
      <c r="A39" s="29"/>
      <c r="B39" s="30"/>
      <c r="C39" s="31"/>
    </row>
  </sheetData>
  <mergeCells count="2">
    <mergeCell ref="B32:C32"/>
    <mergeCell ref="B29:C29"/>
  </mergeCells>
  <dataValidations count="1">
    <dataValidation type="list" allowBlank="1" showInputMessage="1" showErrorMessage="1" sqref="C6:C15" xr:uid="{DAED2D30-7526-4693-A253-3C95F3137796}">
      <formula1>"Independent chair, Non-independent chair, Independent member, Non-independent member"</formula1>
    </dataValidation>
  </dataValidations>
  <pageMargins left="0.7" right="0.7" top="0.75" bottom="0.75" header="0.3" footer="0.3"/>
  <headerFooter>
    <oddHeader>&amp;C&amp;"Calibri"&amp;10&amp;K0078D7 Classification: Restricted to Partners&amp;1#_x000D_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H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G24" sqref="G24"/>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8">
      <c r="A1" s="22" t="s">
        <v>30</v>
      </c>
      <c r="B1" s="3" t="str">
        <f>'Info '!C2</f>
        <v>JSC ProCredit Bank</v>
      </c>
    </row>
    <row r="2" spans="1:8" s="2" customFormat="1" ht="15.75" customHeight="1">
      <c r="A2" s="22" t="s">
        <v>31</v>
      </c>
      <c r="B2" s="217">
        <f>'1. key ratios'!B2</f>
        <v>46022</v>
      </c>
    </row>
    <row r="3" spans="1:8" s="2" customFormat="1" ht="15.75" customHeight="1">
      <c r="A3" s="22"/>
    </row>
    <row r="4" spans="1:8" s="2" customFormat="1" ht="15.75" customHeight="1" thickBot="1">
      <c r="A4" s="142" t="s">
        <v>99</v>
      </c>
      <c r="B4" s="750" t="s">
        <v>212</v>
      </c>
      <c r="C4" s="751"/>
      <c r="D4" s="751"/>
      <c r="E4" s="751"/>
    </row>
    <row r="5" spans="1:8" s="35" customFormat="1" ht="17.45" customHeight="1">
      <c r="A5" s="104"/>
      <c r="B5" s="105"/>
      <c r="C5" s="33" t="s">
        <v>0</v>
      </c>
      <c r="D5" s="33" t="s">
        <v>1</v>
      </c>
      <c r="E5" s="34" t="s">
        <v>2</v>
      </c>
    </row>
    <row r="6" spans="1:8" ht="14.45" customHeight="1">
      <c r="A6" s="89"/>
      <c r="B6" s="746" t="s">
        <v>219</v>
      </c>
      <c r="C6" s="746" t="s">
        <v>624</v>
      </c>
      <c r="D6" s="748" t="s">
        <v>98</v>
      </c>
      <c r="E6" s="749"/>
    </row>
    <row r="7" spans="1:8" ht="99.6" customHeight="1">
      <c r="A7" s="89"/>
      <c r="B7" s="747"/>
      <c r="C7" s="746"/>
      <c r="D7" s="174" t="s">
        <v>97</v>
      </c>
      <c r="E7" s="175" t="s">
        <v>220</v>
      </c>
    </row>
    <row r="8" spans="1:8" ht="21">
      <c r="A8" s="266">
        <v>1</v>
      </c>
      <c r="B8" s="267" t="s">
        <v>525</v>
      </c>
      <c r="C8" s="550">
        <v>661099909.37811708</v>
      </c>
      <c r="D8" s="550">
        <v>0</v>
      </c>
      <c r="E8" s="550">
        <v>661099909.37811708</v>
      </c>
      <c r="F8" s="698"/>
      <c r="G8" s="698"/>
      <c r="H8" s="698"/>
    </row>
    <row r="9" spans="1:8" ht="15">
      <c r="A9" s="266">
        <v>1.1000000000000001</v>
      </c>
      <c r="B9" s="268" t="s">
        <v>526</v>
      </c>
      <c r="C9" s="550">
        <v>58152893.623000003</v>
      </c>
      <c r="D9" s="550"/>
      <c r="E9" s="550">
        <v>58152893.623000003</v>
      </c>
      <c r="F9" s="698"/>
      <c r="G9" s="698"/>
      <c r="H9" s="698"/>
    </row>
    <row r="10" spans="1:8" ht="15">
      <c r="A10" s="266">
        <v>1.2</v>
      </c>
      <c r="B10" s="268" t="s">
        <v>527</v>
      </c>
      <c r="C10" s="550">
        <v>376234654.76075995</v>
      </c>
      <c r="D10" s="550"/>
      <c r="E10" s="550">
        <v>376234654.76075995</v>
      </c>
      <c r="F10" s="698"/>
      <c r="G10" s="698"/>
      <c r="H10" s="698"/>
    </row>
    <row r="11" spans="1:8" ht="15">
      <c r="A11" s="266">
        <v>1.3</v>
      </c>
      <c r="B11" s="268" t="s">
        <v>528</v>
      </c>
      <c r="C11" s="550">
        <v>226712360.99435711</v>
      </c>
      <c r="D11" s="550"/>
      <c r="E11" s="550">
        <v>226712360.99435711</v>
      </c>
      <c r="F11" s="698"/>
      <c r="G11" s="698"/>
      <c r="H11" s="698"/>
    </row>
    <row r="12" spans="1:8" ht="15">
      <c r="A12" s="266">
        <v>2</v>
      </c>
      <c r="B12" s="269" t="s">
        <v>529</v>
      </c>
      <c r="C12" s="550">
        <v>0</v>
      </c>
      <c r="D12" s="550"/>
      <c r="E12" s="550">
        <v>0</v>
      </c>
      <c r="F12" s="698"/>
      <c r="G12" s="698"/>
      <c r="H12" s="698"/>
    </row>
    <row r="13" spans="1:8" ht="15">
      <c r="A13" s="266">
        <v>2.1</v>
      </c>
      <c r="B13" s="270" t="s">
        <v>530</v>
      </c>
      <c r="C13" s="551">
        <v>0</v>
      </c>
      <c r="D13" s="551"/>
      <c r="E13" s="551">
        <v>0</v>
      </c>
      <c r="F13" s="698"/>
      <c r="G13" s="698"/>
      <c r="H13" s="698"/>
    </row>
    <row r="14" spans="1:8" ht="21">
      <c r="A14" s="266">
        <v>3</v>
      </c>
      <c r="B14" s="271" t="s">
        <v>531</v>
      </c>
      <c r="C14" s="551">
        <v>0</v>
      </c>
      <c r="D14" s="551"/>
      <c r="E14" s="551">
        <v>0</v>
      </c>
      <c r="F14" s="698"/>
      <c r="G14" s="698"/>
      <c r="H14" s="698"/>
    </row>
    <row r="15" spans="1:8" ht="21">
      <c r="A15" s="266">
        <v>4</v>
      </c>
      <c r="B15" s="272" t="s">
        <v>532</v>
      </c>
      <c r="C15" s="551">
        <v>0</v>
      </c>
      <c r="D15" s="551"/>
      <c r="E15" s="551">
        <v>0</v>
      </c>
      <c r="F15" s="698"/>
      <c r="G15" s="698"/>
      <c r="H15" s="698"/>
    </row>
    <row r="16" spans="1:8" ht="21">
      <c r="A16" s="266">
        <v>5</v>
      </c>
      <c r="B16" s="273" t="s">
        <v>533</v>
      </c>
      <c r="C16" s="551">
        <v>642023.278859852</v>
      </c>
      <c r="D16" s="551">
        <v>0</v>
      </c>
      <c r="E16" s="551">
        <v>642023.278859852</v>
      </c>
      <c r="F16" s="698"/>
      <c r="G16" s="698"/>
      <c r="H16" s="698"/>
    </row>
    <row r="17" spans="1:8" ht="15">
      <c r="A17" s="266">
        <v>5.0999999999999996</v>
      </c>
      <c r="B17" s="274" t="s">
        <v>534</v>
      </c>
      <c r="C17" s="551">
        <v>642023.278859852</v>
      </c>
      <c r="D17" s="551"/>
      <c r="E17" s="551">
        <v>642023.278859852</v>
      </c>
      <c r="F17" s="698"/>
      <c r="G17" s="698"/>
      <c r="H17" s="698"/>
    </row>
    <row r="18" spans="1:8" ht="15">
      <c r="A18" s="266">
        <v>5.2</v>
      </c>
      <c r="B18" s="274" t="s">
        <v>535</v>
      </c>
      <c r="C18" s="551">
        <v>0</v>
      </c>
      <c r="D18" s="551"/>
      <c r="E18" s="551">
        <v>0</v>
      </c>
      <c r="F18" s="698"/>
      <c r="G18" s="698"/>
      <c r="H18" s="698"/>
    </row>
    <row r="19" spans="1:8" ht="15">
      <c r="A19" s="266">
        <v>5.3</v>
      </c>
      <c r="B19" s="275" t="s">
        <v>536</v>
      </c>
      <c r="C19" s="551">
        <v>0</v>
      </c>
      <c r="D19" s="551"/>
      <c r="E19" s="551">
        <v>0</v>
      </c>
      <c r="F19" s="698"/>
      <c r="G19" s="698"/>
      <c r="H19" s="698"/>
    </row>
    <row r="20" spans="1:8" ht="15">
      <c r="A20" s="266">
        <v>6</v>
      </c>
      <c r="B20" s="271" t="s">
        <v>537</v>
      </c>
      <c r="C20" s="551">
        <v>1534558233.2839034</v>
      </c>
      <c r="D20" s="551">
        <v>0</v>
      </c>
      <c r="E20" s="551">
        <v>1534558233.2839034</v>
      </c>
      <c r="F20" s="698"/>
      <c r="G20" s="698"/>
      <c r="H20" s="698"/>
    </row>
    <row r="21" spans="1:8" ht="15">
      <c r="A21" s="266">
        <v>6.1</v>
      </c>
      <c r="B21" s="274" t="s">
        <v>535</v>
      </c>
      <c r="C21" s="551">
        <v>149987333.43000004</v>
      </c>
      <c r="D21" s="551"/>
      <c r="E21" s="551">
        <v>149987333.43000004</v>
      </c>
      <c r="F21" s="698"/>
      <c r="G21" s="698"/>
      <c r="H21" s="698"/>
    </row>
    <row r="22" spans="1:8" ht="15">
      <c r="A22" s="266">
        <v>6.2</v>
      </c>
      <c r="B22" s="275" t="s">
        <v>536</v>
      </c>
      <c r="C22" s="551">
        <v>1384570899.8539033</v>
      </c>
      <c r="D22" s="551"/>
      <c r="E22" s="551">
        <v>1384570899.8539033</v>
      </c>
      <c r="F22" s="698"/>
      <c r="G22" s="698"/>
      <c r="H22" s="698"/>
    </row>
    <row r="23" spans="1:8" ht="21">
      <c r="A23" s="266">
        <v>7</v>
      </c>
      <c r="B23" s="269" t="s">
        <v>538</v>
      </c>
      <c r="C23" s="551">
        <v>9678463.4800000004</v>
      </c>
      <c r="D23" s="551">
        <v>9678463.4800000004</v>
      </c>
      <c r="E23" s="551">
        <v>0</v>
      </c>
      <c r="F23" s="698"/>
      <c r="G23" s="698"/>
      <c r="H23" s="698"/>
    </row>
    <row r="24" spans="1:8" ht="21">
      <c r="A24" s="266">
        <v>8</v>
      </c>
      <c r="B24" s="276" t="s">
        <v>539</v>
      </c>
      <c r="C24" s="551">
        <v>0</v>
      </c>
      <c r="D24" s="551"/>
      <c r="E24" s="551">
        <v>0</v>
      </c>
      <c r="F24" s="698"/>
      <c r="G24" s="698"/>
      <c r="H24" s="698"/>
    </row>
    <row r="25" spans="1:8" ht="15">
      <c r="A25" s="266">
        <v>9</v>
      </c>
      <c r="B25" s="272" t="s">
        <v>540</v>
      </c>
      <c r="C25" s="551">
        <v>48789312.990000047</v>
      </c>
      <c r="D25" s="551">
        <v>0</v>
      </c>
      <c r="E25" s="551">
        <v>48789312.990000047</v>
      </c>
      <c r="F25" s="698"/>
      <c r="G25" s="698"/>
      <c r="H25" s="698"/>
    </row>
    <row r="26" spans="1:8" ht="15">
      <c r="A26" s="266">
        <v>9.1</v>
      </c>
      <c r="B26" s="274" t="s">
        <v>541</v>
      </c>
      <c r="C26" s="551">
        <v>44799893.400000043</v>
      </c>
      <c r="D26" s="551"/>
      <c r="E26" s="551">
        <v>44799893.400000043</v>
      </c>
      <c r="F26" s="698"/>
      <c r="G26" s="698"/>
      <c r="H26" s="698"/>
    </row>
    <row r="27" spans="1:8" ht="15">
      <c r="A27" s="266">
        <v>9.1999999999999993</v>
      </c>
      <c r="B27" s="274" t="s">
        <v>542</v>
      </c>
      <c r="C27" s="551">
        <v>3989419.5900000003</v>
      </c>
      <c r="D27" s="551"/>
      <c r="E27" s="551">
        <v>3989419.5900000003</v>
      </c>
      <c r="F27" s="698"/>
      <c r="G27" s="698"/>
      <c r="H27" s="698"/>
    </row>
    <row r="28" spans="1:8" ht="15">
      <c r="A28" s="266">
        <v>10</v>
      </c>
      <c r="B28" s="272" t="s">
        <v>543</v>
      </c>
      <c r="C28" s="551">
        <v>4235155.8199999994</v>
      </c>
      <c r="D28" s="551">
        <v>4235155.8199999994</v>
      </c>
      <c r="E28" s="551">
        <v>0</v>
      </c>
      <c r="F28" s="698"/>
      <c r="G28" s="698"/>
      <c r="H28" s="698"/>
    </row>
    <row r="29" spans="1:8" ht="15">
      <c r="A29" s="266">
        <v>10.1</v>
      </c>
      <c r="B29" s="274" t="s">
        <v>544</v>
      </c>
      <c r="C29" s="551">
        <v>0</v>
      </c>
      <c r="D29" s="551"/>
      <c r="E29" s="551">
        <v>0</v>
      </c>
      <c r="F29" s="698"/>
      <c r="G29" s="698"/>
      <c r="H29" s="698"/>
    </row>
    <row r="30" spans="1:8" ht="15">
      <c r="A30" s="266">
        <v>10.199999999999999</v>
      </c>
      <c r="B30" s="274" t="s">
        <v>545</v>
      </c>
      <c r="C30" s="551">
        <v>4235155.8199999994</v>
      </c>
      <c r="D30" s="551">
        <v>4235155.8199999994</v>
      </c>
      <c r="E30" s="551">
        <v>0</v>
      </c>
      <c r="F30" s="698"/>
      <c r="G30" s="698"/>
      <c r="H30" s="698"/>
    </row>
    <row r="31" spans="1:8" ht="15">
      <c r="A31" s="266">
        <v>11</v>
      </c>
      <c r="B31" s="272" t="s">
        <v>546</v>
      </c>
      <c r="C31" s="551">
        <v>1376803.1099999999</v>
      </c>
      <c r="D31" s="551">
        <v>0</v>
      </c>
      <c r="E31" s="551">
        <v>1376803.1099999999</v>
      </c>
      <c r="F31" s="698"/>
      <c r="G31" s="698"/>
      <c r="H31" s="698"/>
    </row>
    <row r="32" spans="1:8" ht="15">
      <c r="A32" s="266">
        <v>11.1</v>
      </c>
      <c r="B32" s="274" t="s">
        <v>547</v>
      </c>
      <c r="C32" s="551">
        <v>1376803.1099999999</v>
      </c>
      <c r="D32" s="551"/>
      <c r="E32" s="551">
        <v>1376803.1099999999</v>
      </c>
      <c r="F32" s="698"/>
      <c r="G32" s="698"/>
      <c r="H32" s="698"/>
    </row>
    <row r="33" spans="1:8" ht="15">
      <c r="A33" s="266">
        <v>11.2</v>
      </c>
      <c r="B33" s="274" t="s">
        <v>548</v>
      </c>
      <c r="C33" s="551">
        <v>0</v>
      </c>
      <c r="D33" s="551"/>
      <c r="E33" s="551">
        <v>0</v>
      </c>
      <c r="F33" s="698"/>
      <c r="G33" s="698"/>
      <c r="H33" s="698"/>
    </row>
    <row r="34" spans="1:8" ht="15">
      <c r="A34" s="266">
        <v>13</v>
      </c>
      <c r="B34" s="272" t="s">
        <v>549</v>
      </c>
      <c r="C34" s="551">
        <v>4387729.995493697</v>
      </c>
      <c r="D34" s="551"/>
      <c r="E34" s="551">
        <v>4387729.995493697</v>
      </c>
      <c r="F34" s="698"/>
      <c r="G34" s="698"/>
      <c r="H34" s="698"/>
    </row>
    <row r="35" spans="1:8" ht="15">
      <c r="A35" s="266">
        <v>13.1</v>
      </c>
      <c r="B35" s="277" t="s">
        <v>550</v>
      </c>
      <c r="C35" s="551">
        <v>0</v>
      </c>
      <c r="D35" s="551"/>
      <c r="E35" s="551">
        <v>0</v>
      </c>
      <c r="F35" s="698"/>
      <c r="G35" s="698"/>
      <c r="H35" s="698"/>
    </row>
    <row r="36" spans="1:8" ht="15">
      <c r="A36" s="266">
        <v>13.2</v>
      </c>
      <c r="B36" s="277" t="s">
        <v>551</v>
      </c>
      <c r="C36" s="551">
        <v>0</v>
      </c>
      <c r="D36" s="551"/>
      <c r="E36" s="551">
        <v>0</v>
      </c>
      <c r="F36" s="698"/>
      <c r="G36" s="698"/>
      <c r="H36" s="698"/>
    </row>
    <row r="37" spans="1:8" ht="26.25" thickBot="1">
      <c r="A37" s="92"/>
      <c r="B37" s="143" t="s">
        <v>221</v>
      </c>
      <c r="C37" s="552">
        <v>2264767631.3363748</v>
      </c>
      <c r="D37" s="552">
        <v>13913619.300000001</v>
      </c>
      <c r="E37" s="552">
        <v>2250854012.0363746</v>
      </c>
      <c r="F37" s="698"/>
      <c r="G37" s="698"/>
      <c r="H37" s="698"/>
    </row>
    <row r="38" spans="1:8">
      <c r="A38" s="5"/>
      <c r="B38" s="5"/>
      <c r="C38" s="5"/>
      <c r="D38" s="5"/>
      <c r="E38" s="5"/>
    </row>
    <row r="39" spans="1:8">
      <c r="A39" s="5"/>
      <c r="B39" s="5"/>
      <c r="C39" s="5"/>
      <c r="D39" s="5"/>
      <c r="E39" s="5"/>
    </row>
    <row r="41" spans="1:8" s="4" customFormat="1">
      <c r="B41" s="37"/>
      <c r="F41" s="5"/>
      <c r="G41" s="5"/>
    </row>
    <row r="42" spans="1:8" s="4" customFormat="1">
      <c r="B42" s="37"/>
      <c r="F42" s="5"/>
      <c r="G42" s="5"/>
    </row>
    <row r="43" spans="1:8" s="4" customFormat="1">
      <c r="B43" s="37"/>
      <c r="F43" s="5"/>
      <c r="G43" s="5"/>
    </row>
    <row r="44" spans="1:8" s="4" customFormat="1">
      <c r="B44" s="37"/>
      <c r="F44" s="5"/>
      <c r="G44" s="5"/>
    </row>
    <row r="45" spans="1:8" s="4" customFormat="1">
      <c r="B45" s="37"/>
      <c r="F45" s="5"/>
      <c r="G45" s="5"/>
    </row>
    <row r="46" spans="1:8" s="4" customFormat="1">
      <c r="B46" s="37"/>
      <c r="F46" s="5"/>
      <c r="G46" s="5"/>
    </row>
    <row r="47" spans="1:8" s="4" customFormat="1">
      <c r="B47" s="37"/>
      <c r="F47" s="5"/>
      <c r="G47" s="5"/>
    </row>
    <row r="48" spans="1:8" s="4" customFormat="1">
      <c r="B48" s="37"/>
      <c r="F48" s="5"/>
      <c r="G48" s="5"/>
    </row>
    <row r="49" spans="2:7" s="4" customFormat="1">
      <c r="B49" s="37"/>
      <c r="F49" s="5"/>
      <c r="G49" s="5"/>
    </row>
    <row r="50" spans="2:7" s="4" customFormat="1">
      <c r="B50" s="37"/>
      <c r="F50" s="5"/>
      <c r="G50" s="5"/>
    </row>
    <row r="51" spans="2:7" s="4" customFormat="1">
      <c r="B51" s="37"/>
      <c r="F51" s="5"/>
      <c r="G51" s="5"/>
    </row>
    <row r="52" spans="2:7" s="4" customFormat="1">
      <c r="B52" s="37"/>
      <c r="F52" s="5"/>
      <c r="G52" s="5"/>
    </row>
    <row r="53" spans="2:7" s="4" customFormat="1">
      <c r="B53" s="37"/>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5" sqref="D5:D13"/>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ProCredit Bank</v>
      </c>
    </row>
    <row r="2" spans="1:6" s="2" customFormat="1" ht="15.75" customHeight="1">
      <c r="A2" s="2" t="s">
        <v>31</v>
      </c>
      <c r="B2" s="217">
        <f>'1. key ratios'!B2</f>
        <v>46022</v>
      </c>
      <c r="C2" s="4"/>
      <c r="D2" s="4"/>
      <c r="E2" s="4"/>
      <c r="F2" s="4"/>
    </row>
    <row r="3" spans="1:6" s="2" customFormat="1" ht="15.75" customHeight="1">
      <c r="C3" s="4"/>
      <c r="D3" s="4"/>
      <c r="E3" s="4"/>
      <c r="F3" s="4"/>
    </row>
    <row r="4" spans="1:6" s="2" customFormat="1" ht="13.5" thickBot="1">
      <c r="A4" s="2" t="s">
        <v>46</v>
      </c>
      <c r="B4" s="144" t="s">
        <v>518</v>
      </c>
      <c r="C4" s="32" t="s">
        <v>35</v>
      </c>
      <c r="D4" s="4"/>
      <c r="E4" s="4"/>
      <c r="F4" s="4"/>
    </row>
    <row r="5" spans="1:6">
      <c r="A5" s="109">
        <v>1</v>
      </c>
      <c r="B5" s="145" t="s">
        <v>520</v>
      </c>
      <c r="C5" s="553">
        <v>2250854012.0363746</v>
      </c>
      <c r="D5" s="699"/>
    </row>
    <row r="6" spans="1:6">
      <c r="A6" s="38">
        <v>2.1</v>
      </c>
      <c r="B6" s="90" t="s">
        <v>201</v>
      </c>
      <c r="C6" s="554">
        <v>169790533.32410002</v>
      </c>
      <c r="D6" s="699"/>
    </row>
    <row r="7" spans="1:6" s="23" customFormat="1" outlineLevel="1">
      <c r="A7" s="17">
        <v>2.2000000000000002</v>
      </c>
      <c r="B7" s="18" t="s">
        <v>202</v>
      </c>
      <c r="C7" s="555">
        <v>0</v>
      </c>
      <c r="D7" s="699"/>
    </row>
    <row r="8" spans="1:6" s="23" customFormat="1">
      <c r="A8" s="17">
        <v>3</v>
      </c>
      <c r="B8" s="107" t="s">
        <v>519</v>
      </c>
      <c r="C8" s="556">
        <v>2420644545.3604746</v>
      </c>
      <c r="D8" s="699"/>
    </row>
    <row r="9" spans="1:6">
      <c r="A9" s="38">
        <v>4</v>
      </c>
      <c r="B9" s="39" t="s">
        <v>48</v>
      </c>
      <c r="C9" s="554"/>
      <c r="D9" s="699"/>
    </row>
    <row r="10" spans="1:6" s="23" customFormat="1" outlineLevel="1">
      <c r="A10" s="17">
        <v>5.0999999999999996</v>
      </c>
      <c r="B10" s="18" t="s">
        <v>203</v>
      </c>
      <c r="C10" s="555">
        <v>-82276235.988320023</v>
      </c>
      <c r="D10" s="699"/>
    </row>
    <row r="11" spans="1:6" s="23" customFormat="1" outlineLevel="1">
      <c r="A11" s="17">
        <v>5.2</v>
      </c>
      <c r="B11" s="18" t="s">
        <v>204</v>
      </c>
      <c r="C11" s="555">
        <v>0</v>
      </c>
      <c r="D11" s="699"/>
    </row>
    <row r="12" spans="1:6" s="23" customFormat="1">
      <c r="A12" s="17">
        <v>6</v>
      </c>
      <c r="B12" s="106" t="s">
        <v>745</v>
      </c>
      <c r="C12" s="555"/>
      <c r="D12" s="699"/>
    </row>
    <row r="13" spans="1:6" s="23" customFormat="1" ht="13.5" thickBot="1">
      <c r="A13" s="19">
        <v>7</v>
      </c>
      <c r="B13" s="108" t="s">
        <v>164</v>
      </c>
      <c r="C13" s="557">
        <v>2338368309.3721547</v>
      </c>
      <c r="D13" s="699"/>
    </row>
    <row r="15" spans="1:6">
      <c r="B15" s="23"/>
    </row>
    <row r="17" spans="1:2" ht="15">
      <c r="A17" s="114"/>
      <c r="B17" s="115"/>
    </row>
    <row r="18" spans="1:2" ht="15">
      <c r="A18" s="119"/>
      <c r="B18" s="120"/>
    </row>
    <row r="19" spans="1:2">
      <c r="A19" s="121"/>
      <c r="B19" s="116"/>
    </row>
    <row r="20" spans="1:2">
      <c r="A20" s="122"/>
      <c r="B20" s="117"/>
    </row>
    <row r="21" spans="1:2">
      <c r="A21" s="122"/>
      <c r="B21" s="120"/>
    </row>
    <row r="22" spans="1:2">
      <c r="A22" s="121"/>
      <c r="B22" s="118"/>
    </row>
    <row r="23" spans="1:2">
      <c r="A23" s="122"/>
      <c r="B23" s="117"/>
    </row>
    <row r="24" spans="1:2">
      <c r="A24" s="122"/>
      <c r="B24" s="117"/>
    </row>
    <row r="25" spans="1:2">
      <c r="A25" s="122"/>
      <c r="B25" s="123"/>
    </row>
    <row r="26" spans="1:2">
      <c r="A26" s="122"/>
      <c r="B26" s="120"/>
    </row>
    <row r="27" spans="1:2">
      <c r="B27" s="37"/>
    </row>
    <row r="28" spans="1:2">
      <c r="B28" s="37"/>
    </row>
    <row r="29" spans="1:2">
      <c r="B29" s="37"/>
    </row>
    <row r="30" spans="1:2">
      <c r="B30" s="37"/>
    </row>
    <row r="31" spans="1:2">
      <c r="B31" s="37"/>
    </row>
    <row r="32" spans="1:2">
      <c r="B32" s="37"/>
    </row>
    <row r="33" spans="2:2">
      <c r="B33" s="37"/>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2026-01-27T11:46:02Z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78cbde42-0dd4-4942-9b1c-e23a1c4e5874_Enabled">
    <vt:lpwstr>true</vt:lpwstr>
  </property>
  <property fmtid="{D5CDD505-2E9C-101B-9397-08002B2CF9AE}" pid="8" name="MSIP_Label_78cbde42-0dd4-4942-9b1c-e23a1c4e5874_SetDate">
    <vt:lpwstr>2025-07-24T07:03:14Z</vt:lpwstr>
  </property>
  <property fmtid="{D5CDD505-2E9C-101B-9397-08002B2CF9AE}" pid="9" name="MSIP_Label_78cbde42-0dd4-4942-9b1c-e23a1c4e5874_Method">
    <vt:lpwstr>Standard</vt:lpwstr>
  </property>
  <property fmtid="{D5CDD505-2E9C-101B-9397-08002B2CF9AE}" pid="10" name="MSIP_Label_78cbde42-0dd4-4942-9b1c-e23a1c4e5874_Name">
    <vt:lpwstr>Restricted to Partners</vt:lpwstr>
  </property>
  <property fmtid="{D5CDD505-2E9C-101B-9397-08002B2CF9AE}" pid="11" name="MSIP_Label_78cbde42-0dd4-4942-9b1c-e23a1c4e5874_SiteId">
    <vt:lpwstr>3471ad6d-e2eb-4e85-93ae-c344b4ac592c</vt:lpwstr>
  </property>
  <property fmtid="{D5CDD505-2E9C-101B-9397-08002B2CF9AE}" pid="12" name="MSIP_Label_78cbde42-0dd4-4942-9b1c-e23a1c4e5874_ActionId">
    <vt:lpwstr>2d80d5e7-a3b2-404d-a1d4-c4cc740c85f0</vt:lpwstr>
  </property>
  <property fmtid="{D5CDD505-2E9C-101B-9397-08002B2CF9AE}" pid="13" name="MSIP_Label_78cbde42-0dd4-4942-9b1c-e23a1c4e5874_ContentBits">
    <vt:lpwstr>1</vt:lpwstr>
  </property>
  <property fmtid="{D5CDD505-2E9C-101B-9397-08002B2CF9AE}" pid="14" name="MSIP_Label_78cbde42-0dd4-4942-9b1c-e23a1c4e5874_Tag">
    <vt:lpwstr>10, 3, 0, 1</vt:lpwstr>
  </property>
</Properties>
</file>