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B19EEFEE-93A5-491B-869C-E801BB240735}" xr6:coauthVersionLast="47" xr6:coauthVersionMax="47" xr10:uidLastSave="{00000000-0000-0000-0000-000000000000}"/>
  <bookViews>
    <workbookView xWindow="-108" yWindow="-108" windowWidth="23256" windowHeight="12456" tabRatio="919" firstSheet="23" activeTab="6" xr2:uid="{00000000-000D-0000-FFFF-FFFF00000000}"/>
  </bookViews>
  <sheets>
    <sheet name="Info " sheetId="82" r:id="rId1"/>
    <sheet name="1. key ratios" sheetId="84" r:id="rId2"/>
    <sheet name="2. SOFP" sheetId="108" r:id="rId3"/>
    <sheet name="3. SOPL" sheetId="109" r:id="rId4"/>
    <sheet name="4. Off-balance" sheetId="110" r:id="rId5"/>
    <sheet name="5. RWA" sheetId="86" r:id="rId6"/>
    <sheet name="6. Administrators-shareholders" sheetId="52" r:id="rId7"/>
    <sheet name="7. LI1" sheetId="88" r:id="rId8"/>
    <sheet name="8. LI2" sheetId="73" r:id="rId9"/>
    <sheet name="9. Capital" sheetId="89" r:id="rId10"/>
    <sheet name="9.1. Capital Requirements" sheetId="94" r:id="rId11"/>
    <sheet name="9.2. MREL1" sheetId="121" r:id="rId12"/>
    <sheet name="9.3. MREL2" sheetId="122" r:id="rId13"/>
    <sheet name="10. CC2" sheetId="69" r:id="rId14"/>
    <sheet name="11. CRWA" sheetId="90" r:id="rId15"/>
    <sheet name="12. CRM" sheetId="64" r:id="rId16"/>
    <sheet name="13. CRME" sheetId="91" r:id="rId17"/>
    <sheet name="14. LCR" sheetId="93" r:id="rId18"/>
    <sheet name="15. CCR"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9">#REF!</definedName>
    <definedName name="ACC_BALACC" localSheetId="10">#REF!</definedName>
    <definedName name="ACC_BALACC" localSheetId="12">#REF!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9">#REF!</definedName>
    <definedName name="ACC_CRS" localSheetId="10">#REF!</definedName>
    <definedName name="ACC_CRS" localSheetId="12">#REF!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9">#REF!</definedName>
    <definedName name="ACC_DBS" localSheetId="10">#REF!</definedName>
    <definedName name="ACC_DBS" localSheetId="12">#REF!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9">#REF!</definedName>
    <definedName name="ACC_ISO" localSheetId="10">#REF!</definedName>
    <definedName name="ACC_ISO" localSheetId="12">#REF!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9">#REF!</definedName>
    <definedName name="ACC_SALDO" localSheetId="10">#REF!</definedName>
    <definedName name="ACC_SALDO" localSheetId="12">#REF!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9">#REF!</definedName>
    <definedName name="BS_BALACC" localSheetId="10">#REF!</definedName>
    <definedName name="BS_BALACC" localSheetId="12">#REF!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9">#REF!</definedName>
    <definedName name="BS_BALANCE" localSheetId="10">#REF!</definedName>
    <definedName name="BS_BALANCE" localSheetId="12">#REF!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9">#REF!</definedName>
    <definedName name="BS_CR" localSheetId="10">#REF!</definedName>
    <definedName name="BS_CR" localSheetId="12">#REF!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9">#REF!</definedName>
    <definedName name="BS_CR_EQU" localSheetId="10">#REF!</definedName>
    <definedName name="BS_CR_EQU" localSheetId="12">#REF!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9">#REF!</definedName>
    <definedName name="BS_DB" localSheetId="10">#REF!</definedName>
    <definedName name="BS_DB" localSheetId="12">#REF!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9">#REF!</definedName>
    <definedName name="BS_DB_EQU" localSheetId="10">#REF!</definedName>
    <definedName name="BS_DB_EQU" localSheetId="12">#REF!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9">#REF!</definedName>
    <definedName name="BS_DT" localSheetId="10">#REF!</definedName>
    <definedName name="BS_DT" localSheetId="12">#REF!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9">#REF!</definedName>
    <definedName name="BS_ISO" localSheetId="10">#REF!</definedName>
    <definedName name="BS_ISO" localSheetId="12">#REF!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9">#REF!</definedName>
    <definedName name="CurrentDate" localSheetId="10">#REF!</definedName>
    <definedName name="CurrentDate" localSheetId="12">#REF!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23" l="1"/>
  <c r="E6" i="123"/>
  <c r="D6" i="123"/>
  <c r="C6" i="123"/>
  <c r="E6" i="92"/>
  <c r="D6" i="92"/>
  <c r="B1" i="92" l="1"/>
  <c r="B2" i="92"/>
  <c r="E34" i="92"/>
  <c r="Q33" i="92"/>
  <c r="Q32" i="92"/>
  <c r="Q31" i="92"/>
  <c r="Q30" i="92" s="1"/>
  <c r="Q29" i="92"/>
  <c r="Q28" i="92"/>
  <c r="Q27" i="92"/>
  <c r="Q25" i="92"/>
  <c r="Q24" i="92"/>
  <c r="Q23" i="92"/>
  <c r="Q22" i="92" s="1"/>
  <c r="Q21" i="92"/>
  <c r="Q20" i="92"/>
  <c r="Q19" i="92"/>
  <c r="Q17" i="92"/>
  <c r="Q16" i="92"/>
  <c r="Q15" i="92"/>
  <c r="Q13" i="92"/>
  <c r="Q12" i="92"/>
  <c r="Q11" i="92"/>
  <c r="P9" i="92"/>
  <c r="P6" i="92" s="1"/>
  <c r="O9" i="92"/>
  <c r="O6" i="92" s="1"/>
  <c r="N9" i="92"/>
  <c r="N6" i="92" s="1"/>
  <c r="M9" i="92"/>
  <c r="M6" i="92" s="1"/>
  <c r="L9" i="92"/>
  <c r="L6" i="92" s="1"/>
  <c r="K9" i="92"/>
  <c r="K6" i="92" s="1"/>
  <c r="J9" i="92"/>
  <c r="J6" i="92" s="1"/>
  <c r="G9" i="92"/>
  <c r="F9" i="92"/>
  <c r="F6" i="92" s="1"/>
  <c r="C9" i="92"/>
  <c r="C6" i="92" s="1"/>
  <c r="P8" i="92"/>
  <c r="O8" i="92"/>
  <c r="N8" i="92"/>
  <c r="M8" i="92"/>
  <c r="L8" i="92"/>
  <c r="K8" i="92"/>
  <c r="J8" i="92"/>
  <c r="G8" i="92"/>
  <c r="F8" i="92"/>
  <c r="C8" i="92"/>
  <c r="P7" i="92"/>
  <c r="P34" i="92" s="1"/>
  <c r="O7" i="92"/>
  <c r="O34" i="92" s="1"/>
  <c r="N7" i="92"/>
  <c r="N34" i="92" s="1"/>
  <c r="M7" i="92"/>
  <c r="M34" i="92" s="1"/>
  <c r="L7" i="92"/>
  <c r="K7" i="92"/>
  <c r="K34" i="92" s="1"/>
  <c r="J7" i="92"/>
  <c r="G7" i="92"/>
  <c r="F7" i="92"/>
  <c r="I7" i="92" s="1"/>
  <c r="C7" i="92"/>
  <c r="D34" i="92"/>
  <c r="B2" i="123"/>
  <c r="B1" i="123"/>
  <c r="L34" i="92" l="1"/>
  <c r="C34" i="92"/>
  <c r="Q10" i="92"/>
  <c r="I9" i="92"/>
  <c r="G6" i="92"/>
  <c r="I8" i="92"/>
  <c r="I6" i="92" s="1"/>
  <c r="Q9" i="92"/>
  <c r="F34" i="92"/>
  <c r="Q14" i="92"/>
  <c r="Q8" i="92"/>
  <c r="G34" i="92"/>
  <c r="Q26" i="92"/>
  <c r="Q18" i="92"/>
  <c r="J34" i="92"/>
  <c r="Q7" i="92"/>
  <c r="Q6" i="92" l="1"/>
  <c r="Q34" i="92" s="1"/>
  <c r="I34" i="92"/>
  <c r="A2" i="121" l="1"/>
  <c r="A1" i="12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B1" i="97" l="1"/>
  <c r="B1" i="95" l="1"/>
  <c r="B1" i="93"/>
  <c r="B1" i="64"/>
  <c r="B1" i="90"/>
  <c r="B1" i="69"/>
  <c r="B1" i="94"/>
  <c r="B1" i="89"/>
  <c r="B1" i="73"/>
  <c r="B1" i="88"/>
  <c r="B1" i="52"/>
  <c r="B1" i="86"/>
  <c r="G5" i="86"/>
  <c r="F5" i="86"/>
  <c r="E5" i="86"/>
  <c r="D5" i="86"/>
  <c r="G5" i="84"/>
  <c r="F5" i="84"/>
  <c r="E5" i="84"/>
  <c r="D5" i="84"/>
  <c r="C5" i="84"/>
  <c r="B1" i="91" l="1"/>
  <c r="B1"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<sst xmlns="http://schemas.openxmlformats.org/spreadsheetml/2006/main" count="1244" uniqueCount="774">
  <si>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</si>
  <si>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</si>
  <si>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</si>
  <si>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</si>
  <si>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</si>
  <si>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</si>
  <si>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</si>
  <si>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</si>
  <si>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</si>
  <si>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</si>
  <si>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</si>
  <si>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</si>
  <si>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</si>
  <si>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</si>
  <si>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</si>
  <si>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</si>
  <si>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</si>
  <si>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</si>
  <si>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</si>
  <si>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</si>
  <si>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</si>
  <si>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</si>
  <si>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</si>
  <si>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</si>
  <si>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</si>
  <si>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</si>
  <si>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</si>
  <si>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</si>
  <si>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</si>
  <si>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</si>
  <si>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</si>
  <si>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</si>
  <si>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</si>
  <si>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</si>
  <si>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</si>
  <si>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</si>
  <si>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</si>
  <si>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</si>
  <si>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</si>
  <si>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</si>
  <si>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</si>
  <si>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</si>
  <si>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</si>
  <si>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</si>
  <si>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</si>
  <si>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</si>
  <si>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</si>
  <si>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</si>
  <si>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</si>
  <si>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</si>
  <si>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</si>
  <si>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</si>
  <si>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</si>
  <si>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</si>
  <si>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</si>
  <si>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</si>
  <si>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</si>
  <si>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</si>
  <si>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</si>
  <si>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</si>
  <si>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</si>
  <si>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</si>
  <si>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</si>
  <si>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</si>
  <si>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</si>
  <si>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</si>
  <si>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</si>
  <si>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</si>
  <si>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</si>
  <si>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</si>
  <si>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</si>
  <si>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</si>
  <si>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</si>
  <si>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</si>
  <si>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</si>
  <si>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</si>
  <si>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</si>
  <si>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</si>
  <si>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</si>
  <si>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</si>
  <si>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</si>
  <si>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</si>
  <si>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</si>
  <si>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</si>
  <si>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</si>
  <si>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</si>
  <si>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</si>
  <si>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</si>
  <si>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</si>
  <si>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</si>
  <si>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</si>
  <si>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</si>
  <si>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</si>
  <si>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</si>
  <si>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</si>
  <si>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</si>
  <si>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</si>
  <si>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</si>
  <si>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</si>
  <si>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</si>
  <si>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</si>
  <si>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</si>
  <si>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</si>
  <si>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</si>
  <si>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</si>
  <si>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</si>
  <si>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</si>
  <si>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</si>
  <si>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</si>
  <si>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</si>
  <si>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</si>
  <si>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</si>
  <si>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</si>
  <si>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</si>
  <si>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</si>
  <si>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</si>
  <si>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</si>
  <si>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</si>
  <si>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</si>
  <si>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</si>
  <si>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</si>
  <si>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</si>
  <si>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</si>
  <si>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</si>
  <si>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</si>
  <si>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</si>
  <si>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</si>
  <si>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</si>
  <si>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</si>
  <si>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</si>
  <si>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</si>
  <si>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</si>
  <si>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</si>
  <si>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</si>
  <si>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</si>
  <si>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</si>
  <si>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</si>
  <si>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</si>
  <si>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</si>
  <si>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</si>
  <si>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</si>
  <si>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</si>
  <si>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</si>
  <si>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</si>
  <si>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</si>
  <si>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</si>
  <si>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</si>
  <si>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</si>
  <si>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</si>
  <si>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</si>
  <si>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</si>
  <si>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</si>
  <si>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</si>
  <si>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</si>
  <si>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</si>
  <si>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</si>
  <si>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</si>
  <si>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</si>
  <si>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</si>
  <si>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</si>
  <si>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</si>
  <si>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</si>
  <si>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</si>
  <si>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</si>
  <si>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</si>
  <si>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</si>
  <si>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</si>
  <si>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</si>
  <si>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</si>
  <si>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</si>
  <si>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</si>
  <si>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</si>
  <si>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</si>
  <si>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</si>
  <si>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</si>
  <si>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</si>
  <si>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</si>
  <si>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</si>
  <si>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</si>
  <si>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</si>
  <si>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</si>
  <si>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</si>
  <si>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</si>
  <si>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</si>
  <si>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</si>
  <si>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</si>
  <si>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</si>
  <si>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</si>
  <si>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</si>
  <si>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</si>
  <si>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</si>
  <si>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</si>
  <si>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</si>
  <si>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</si>
  <si>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</si>
  <si>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</si>
  <si>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</si>
  <si>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</si>
  <si>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</si>
  <si>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</si>
  <si>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</si>
  <si>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</si>
  <si>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</si>
  <si>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</si>
  <si>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</si>
  <si>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</si>
  <si>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</si>
  <si>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</si>
  <si>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</si>
  <si>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</si>
  <si>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</si>
  <si>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</si>
  <si>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</si>
  <si>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</si>
  <si>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</si>
  <si>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</si>
  <si>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</si>
  <si>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</si>
  <si>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</si>
  <si>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</si>
  <si>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</si>
  <si>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</si>
  <si>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</si>
  <si>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</si>
  <si>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</si>
  <si>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</si>
  <si>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</si>
  <si>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</si>
  <si>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</si>
  <si>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</si>
  <si>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</si>
  <si>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</si>
  <si>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</si>
  <si>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</si>
  <si>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</si>
  <si>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</si>
  <si>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</si>
  <si>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</si>
  <si>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</si>
  <si>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</si>
  <si>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</si>
  <si>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</si>
  <si>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</si>
  <si>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</si>
  <si>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</si>
  <si>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</si>
  <si>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</si>
  <si>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</si>
  <si>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</si>
  <si>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</si>
  <si>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</si>
  <si>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</si>
  <si>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</si>
  <si>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</si>
  <si>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</si>
  <si>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</si>
  <si>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</si>
  <si>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</si>
  <si>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</si>
  <si>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</si>
  <si>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</si>
  <si>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</si>
  <si>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</si>
  <si>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</si>
  <si>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</si>
  <si>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</si>
  <si>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</si>
  <si>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</si>
  <si>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</si>
  <si>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</si>
  <si>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</si>
  <si>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</si>
  <si>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</si>
  <si>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</si>
  <si>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</si>
  <si>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</si>
  <si>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</si>
  <si>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</si>
  <si>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</si>
  <si>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</si>
  <si>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</si>
  <si>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</si>
  <si>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</si>
  <si>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</si>
  <si>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</si>
  <si>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</si>
  <si>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</si>
  <si>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</si>
  <si>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</si>
  <si>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</si>
  <si>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</si>
  <si>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</si>
  <si>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</si>
  <si>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</si>
  <si>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</si>
  <si>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</si>
  <si>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</si>
  <si>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</si>
  <si>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</si>
  <si>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</si>
  <si>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</si>
  <si>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</si>
  <si>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</si>
  <si>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</si>
  <si>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</si>
  <si>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</si>
  <si>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</si>
  <si>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</si>
  <si>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</si>
  <si>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</si>
  <si>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</si>
  <si>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</si>
  <si>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</si>
  <si>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</si>
  <si>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</si>
  <si>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</si>
  <si>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</si>
  <si>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</si>
  <si>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</si>
  <si>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</si>
  <si>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</si>
  <si>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</si>
  <si>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</si>
  <si>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</si>
  <si>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</si>
  <si>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</si>
  <si>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</si>
  <si>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</si>
  <si>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</si>
  <si>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</si>
  <si>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</si>
  <si>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</si>
  <si>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</si>
  <si>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</si>
  <si>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</si>
  <si>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</si>
  <si>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</si>
  <si>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</si>
  <si>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</si>
  <si>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</si>
  <si>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</si>
  <si>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</si>
  <si>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</si>
  <si>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</si>
  <si>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</si>
  <si>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</si>
  <si>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</si>
  <si>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</si>
  <si>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</si>
  <si>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</si>
  <si>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</si>
  <si>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</si>
  <si>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</si>
  <si>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</si>
  <si>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</si>
  <si>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</si>
  <si>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</si>
  <si>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</si>
  <si>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</si>
  <si>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</si>
  <si>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</si>
  <si>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</si>
  <si>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</si>
  <si>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</si>
  <si>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</si>
  <si>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</si>
  <si>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</si>
  <si>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</si>
  <si>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</si>
  <si>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</si>
  <si>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</si>
  <si>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</si>
  <si>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</si>
  <si>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</si>
  <si>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</si>
  <si>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</si>
  <si>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</si>
  <si>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</si>
  <si>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</si>
  <si>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</si>
  <si>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</si>
  <si>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</si>
  <si>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</si>
  <si>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</si>
  <si>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</si>
  <si>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</si>
  <si>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</si>
  <si>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</si>
  <si>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</si>
  <si>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</si>
  <si>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</si>
  <si>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</si>
  <si>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</si>
  <si>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</si>
  <si>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</si>
  <si>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</si>
  <si>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</si>
  <si>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</si>
  <si>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</si>
  <si>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</si>
  <si>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</si>
  <si>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</si>
  <si>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</si>
  <si>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</si>
  <si>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</si>
  <si>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</si>
  <si>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</si>
  <si>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</si>
  <si>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</si>
  <si>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</si>
  <si>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</si>
  <si>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</si>
  <si>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</si>
  <si>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</si>
  <si>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</si>
  <si>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</si>
  <si>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</si>
  <si>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</si>
  <si>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</si>
  <si>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</si>
  <si>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</si>
  <si>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</si>
  <si>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</si>
  <si>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</si>
  <si>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</si>
  <si>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</si>
  <si>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</si>
  <si>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</si>
  <si>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</si>
  <si>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</si>
  <si>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</si>
  <si>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</si>
  <si>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</si>
  <si>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</si>
  <si>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</si>
  <si>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</si>
  <si>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</si>
  <si>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</si>
  <si>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</si>
  <si>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</si>
  <si>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</si>
  <si>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</si>
  <si>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</si>
  <si>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</si>
  <si>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</si>
  <si>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</si>
  <si>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</si>
  <si>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</si>
  <si>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</si>
  <si>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</si>
  <si>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</si>
  <si>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</si>
  <si>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</si>
  <si>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</si>
  <si>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</si>
  <si>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</si>
  <si>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</si>
  <si>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</si>
  <si>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</si>
  <si>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</si>
  <si>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</si>
  <si>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</si>
  <si>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</si>
  <si>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</si>
  <si>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</si>
  <si>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</si>
  <si>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</si>
  <si>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</si>
  <si>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</si>
  <si>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</si>
  <si>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</si>
  <si>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</si>
  <si>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</si>
  <si>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</si>
  <si>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</si>
  <si>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</si>
  <si>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</si>
  <si>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</si>
  <si>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</si>
  <si>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</si>
  <si>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</si>
  <si>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</si>
  <si>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</si>
  <si>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</si>
  <si>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</si>
  <si>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</si>
  <si>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</si>
  <si>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</si>
  <si>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</si>
  <si>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</si>
  <si>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</si>
  <si>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</si>
  <si>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</si>
  <si>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</si>
  <si>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</si>
  <si>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</si>
  <si>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</si>
  <si>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</si>
  <si>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</si>
  <si>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</si>
  <si>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</si>
  <si>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</si>
  <si>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</si>
  <si>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</si>
  <si>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</si>
  <si>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</si>
  <si>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</si>
  <si>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</si>
  <si>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</si>
  <si>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</si>
  <si>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</si>
  <si>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</si>
  <si>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</si>
  <si>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</si>
  <si>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</si>
  <si>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</si>
  <si>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</si>
  <si>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</si>
  <si>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</si>
  <si>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</si>
  <si>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</si>
  <si>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</si>
  <si>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</si>
  <si>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</si>
  <si>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</si>
  <si>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</si>
  <si>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</si>
  <si>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</si>
  <si>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</si>
  <si>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</si>
  <si>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</si>
  <si>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</si>
  <si>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</si>
  <si>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</si>
  <si>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</si>
  <si>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</si>
  <si>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</si>
  <si>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</si>
  <si>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</si>
  <si>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</si>
  <si>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</si>
  <si>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</si>
  <si>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</si>
  <si>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</si>
  <si>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</si>
  <si>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</si>
  <si>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</si>
  <si>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</si>
  <si>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</si>
  <si>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</si>
  <si>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</si>
  <si>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</si>
  <si>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</si>
  <si>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</si>
  <si>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</si>
  <si>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</si>
  <si>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</si>
  <si>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</si>
  <si>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</si>
  <si>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</si>
  <si>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</si>
  <si>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</si>
  <si>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</si>
  <si>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</si>
  <si>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</si>
  <si>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</si>
  <si>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</si>
  <si>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</si>
  <si>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</si>
  <si>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</si>
  <si>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</si>
  <si>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</si>
  <si>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</si>
  <si>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</si>
  <si>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</si>
  <si>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</si>
  <si>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</si>
  <si>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</si>
  <si>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</si>
  <si>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</si>
  <si>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</si>
  <si>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</si>
  <si>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</si>
  <si>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</si>
  <si>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</si>
  <si>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</si>
  <si>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</si>
  <si>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</si>
  <si>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</si>
  <si>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</si>
  <si>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</si>
  <si>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</si>
  <si>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</si>
  <si>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</si>
  <si>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</si>
  <si>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</si>
  <si>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</si>
  <si>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</si>
  <si>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</si>
  <si>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</si>
  <si>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</si>
  <si>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</si>
  <si>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</si>
  <si>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</si>
  <si>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</si>
  <si>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</si>
  <si>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</si>
  <si>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</si>
  <si>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</si>
  <si>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</si>
  <si>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</si>
  <si>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</si>
  <si>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</si>
  <si>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</si>
  <si>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</si>
  <si>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</si>
  <si>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</si>
  <si>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</si>
  <si>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</si>
  <si>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</si>
  <si>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</si>
  <si>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</si>
  <si>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</si>
  <si>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</si>
  <si>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</si>
  <si>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</si>
  <si>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</si>
  <si>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</si>
  <si>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</si>
  <si>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</si>
  <si>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</si>
  <si>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</si>
  <si>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</si>
  <si>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</si>
  <si>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</si>
  <si>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</si>
  <si>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</si>
  <si>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</si>
  <si>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</si>
  <si>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</si>
  <si>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</si>
  <si>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</si>
  <si>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</si>
  <si>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</si>
  <si>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</si>
  <si>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</si>
  <si>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</si>
  <si>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</si>
  <si>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</si>
  <si>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</si>
  <si>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</si>
  <si>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</si>
  <si>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</si>
  <si>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</si>
  <si>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</si>
  <si>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</si>
  <si>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</si>
  <si>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</si>
  <si>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</si>
  <si>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</si>
  <si>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</si>
  <si>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</si>
  <si>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</si>
  <si>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</si>
  <si>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</si>
  <si>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</si>
  <si>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</si>
  <si>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</si>
  <si>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</si>
  <si>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</si>
  <si>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</si>
  <si>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</si>
  <si>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</si>
  <si>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</si>
  <si>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</si>
  <si>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</si>
  <si>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</si>
  <si>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</si>
  <si>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</si>
  <si>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</si>
  <si>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</si>
  <si>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</si>
  <si>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</si>
  <si>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</si>
  <si>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</si>
  <si>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</si>
  <si>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</si>
  <si>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</si>
  <si>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</si>
  <si>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</si>
  <si>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</si>
  <si>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</si>
  <si>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</si>
  <si>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</si>
  <si>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</si>
  <si>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</si>
  <si>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</si>
  <si>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</si>
  <si>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</si>
  <si>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</si>
  <si>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</si>
  <si>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</si>
  <si>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</si>
  <si>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</si>
  <si>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</si>
  <si>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</si>
  <si>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</si>
  <si>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</si>
  <si>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</si>
  <si>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</si>
  <si>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</si>
  <si>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</si>
  <si>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</si>
  <si>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</si>
  <si>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</si>
  <si>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</si>
  <si>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</si>
  <si>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</si>
  <si>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</si>
  <si>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</si>
  <si>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</si>
  <si>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</si>
  <si>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</si>
  <si>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</si>
  <si>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</si>
  <si>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</si>
  <si>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</si>
  <si>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</si>
  <si>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</si>
  <si>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</si>
  <si>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</si>
  <si>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</si>
  <si>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</si>
  <si>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</si>
  <si>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</si>
  <si>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</si>
  <si>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</si>
  <si>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</si>
  <si>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</si>
  <si>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</si>
  <si>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</si>
  <si>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</si>
  <si>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</si>
  <si>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</si>
  <si>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</si>
  <si>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</si>
  <si>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</si>
  <si>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</si>
  <si>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</si>
  <si>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ProCredit Bank</t>
  </si>
  <si>
    <t>Marcel Sebastian Zeitinger</t>
  </si>
  <si>
    <t>Alex Matua</t>
  </si>
  <si>
    <t>www.procreditbank.ge</t>
  </si>
  <si>
    <t>Non-Independent Chairperson</t>
  </si>
  <si>
    <t>Independent member</t>
  </si>
  <si>
    <t>Nino Dadunashvili</t>
  </si>
  <si>
    <t>Hubertus Petrus Maria Knapen (Ben)</t>
  </si>
  <si>
    <t>General Director/ Business clients, Treasury and Cash Management, Sustainable Development Department</t>
  </si>
  <si>
    <t xml:space="preserve">Zeinab Lomashvili </t>
  </si>
  <si>
    <t>Director/ Credit risk, General risk Department, Legal, HR, Compliance and AML</t>
  </si>
  <si>
    <t>Elene Tsintsadze</t>
  </si>
  <si>
    <t xml:space="preserve">Director/ Finance,Administration,Correspondent Bankig and Centralized Back Office </t>
  </si>
  <si>
    <t xml:space="preserve">ProCredit Holding AG </t>
  </si>
  <si>
    <t>Zeitinger Invest GmbH</t>
  </si>
  <si>
    <t>KfW - Kreditanstalt für Wiederaufbau</t>
  </si>
  <si>
    <t>DOEN Participaties BV</t>
  </si>
  <si>
    <t>EBRD - European Bank for Reconstruction and Development</t>
  </si>
  <si>
    <t xml:space="preserve">*Share capital as defined by the Law on Commercial Bank Activities </t>
  </si>
  <si>
    <t>Tamar Zhizhilashvili</t>
  </si>
  <si>
    <t>Table 9 (Capital), N4, N8</t>
  </si>
  <si>
    <t xml:space="preserve"> Table 9 (Capital), N10 </t>
  </si>
  <si>
    <t>Table 9 (Capital), N17</t>
  </si>
  <si>
    <t>Total value according to NBG's methodology* (with limits)</t>
  </si>
  <si>
    <t>Total value according to Basel methodology (with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</si>
</sst>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41" formatCode="_-* #,##0_-;\-* #,##0_-;_-*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0_);_(* \(#,##0\);_(* &quot;-&quot;??_);_(@_)"/>
    <numFmt numFmtId="173" formatCode="0.0%"/>
    <numFmt numFmtId="174" formatCode="_(#,##0_);_(\(#,##0\);_(\ \-\ _);_(@_)"/>
    <numFmt numFmtId="175" formatCode="[$-409]dd\-mmm\-yy;@"/>
    <numFmt numFmtId="176" formatCode="[$-409]mmm\-yy;@"/>
    <numFmt numFmtId="177" formatCode="_ * #,##0.00_)&quot;F&quot;_ ;_ * \(#,##0.00\)&quot;F&quot;_ ;_ * &quot;-&quot;??_)&quot;F&quot;_ ;_ @_ "/>
    <numFmt numFmtId="178" formatCode="_(* #,##0.0_);_(* \(#,##0.00\);_(* &quot;-&quot;??_);_(@_)"/>
    <numFmt numFmtId="179" formatCode="General_)"/>
    <numFmt numFmtId="180" formatCode="0.000"/>
    <numFmt numFmtId="181" formatCode="&quot;fl&quot;#,##0_);\(&quot;fl&quot;#,##0\)"/>
    <numFmt numFmtId="182" formatCode="&quot;fl&quot;#,##0_);[Red]\(&quot;fl&quot;#,##0\)"/>
    <numFmt numFmtId="183" formatCode="&quot;fl&quot;#,##0.00_);\(&quot;fl&quot;#,##0.00\)"/>
    <numFmt numFmtId="184" formatCode="_-* #,##0.00_$_-;\-* #,##0.00_$_-;_-* &quot;-&quot;??_$_-;_-@_-"/>
    <numFmt numFmtId="185" formatCode="_-* #,##0.00\ _L_a_r_i_-;\-* #,##0.00\ _L_a_r_i_-;_-* &quot;-&quot;??\ _L_a_r_i_-;_-@_-"/>
    <numFmt numFmtId="186" formatCode="[$-409]d\-mmm\-yy;@"/>
    <numFmt numFmtId="187" formatCode="&quot;balance  &quot;[$-409]d\-mmm\-yy;@"/>
    <numFmt numFmtId="188" formatCode="mmmm\-yy"/>
    <numFmt numFmtId="189" formatCode="_-* #,##0_ð_._-;\-* #,##0_ð_._-;_-* &quot;-&quot;_ð_._-;_-@_-"/>
    <numFmt numFmtId="190" formatCode="_-* #,##0.00_ð_._-;\-* #,##0.00_ð_._-;_-* &quot;-&quot;??_ð_._-;_-@_-"/>
    <numFmt numFmtId="191" formatCode="&quot;See Note &quot;\ #"/>
    <numFmt numFmtId="192" formatCode="\60\4\7\:"/>
    <numFmt numFmtId="193" formatCode="&quot;p.&quot;#,##0.00;[Red]\-&quot;p.&quot;#,##0.00"/>
    <numFmt numFmtId="194" formatCode="0.00000"/>
    <numFmt numFmtId="195" formatCode="&quot;fl&quot;#,##0.00_);[Red]\(&quot;fl&quot;#,##0.00\)"/>
    <numFmt numFmtId="196" formatCode="_(&quot;fl&quot;* #,##0_);_(&quot;fl&quot;* \(#,##0\);_(&quot;fl&quot;* &quot;-&quot;_);_(@_)"/>
    <numFmt numFmtId="197" formatCode="&quot;Fr.&quot;\ #,##0;[Red]&quot;Fr.&quot;\ \-#,##0"/>
    <numFmt numFmtId="198" formatCode="#,##0_ ;[Red]\-#,##0\ "/>
    <numFmt numFmtId="199" formatCode="_-* #,##0\ _€_-;\-* #,##0\ _€_-;_-* &quot;-&quot;??\ _€_-;_-@_-"/>
    <numFmt numFmtId="200" formatCode="&quot;£&quot;#,##0;[Red]\-&quot;£&quot;#,##0"/>
    <numFmt numFmtId="201" formatCode="&quot;£&quot;#,##0.00;[Red]\-&quot;£&quot;#,##0.00"/>
    <numFmt numFmtId="202" formatCode="_-&quot;£&quot;* #,##0_-;\-&quot;£&quot;* #,##0_-;_-&quot;£&quot;* &quot;-&quot;_-;_-@_-"/>
    <numFmt numFmtId="203" formatCode="_-&quot;£&quot;* #,##0.00_-;\-&quot;£&quot;* #,##0.00_-;_-&quot;£&quot;* &quot;-&quot;??_-;_-@_-"/>
    <numFmt numFmtId="204" formatCode="_-* #,##0\ &quot;€&quot;_-;\-* #,##0\ &quot;€&quot;_-;_-* &quot;-&quot;\ &quot;€&quot;_-;_-@_-"/>
    <numFmt numFmtId="205" formatCode="_-* #,##0\ _€_-;\-* #,##0\ _€_-;_-* &quot;-&quot;\ _€_-;_-@_-"/>
    <numFmt numFmtId="206" formatCode="_-* #,##0.00\ &quot;€&quot;_-;\-* #,##0.00\ &quot;€&quot;_-;_-* &quot;-&quot;??\ &quot;€&quot;_-;_-@_-"/>
    <numFmt numFmtId="207" formatCode="_-* #,##0.00\ _€_-;\-* #,##0.00\ _€_-;_-* &quot;-&quot;??\ _€_-;_-@_-"/>
    <numFmt numFmtId="208" formatCode="&quot;$&quot;#,##0;\(&quot;$&quot;#,##0\)"/>
    <numFmt numFmtId="209" formatCode="&quot;$&quot;#,##0.0_);\(&quot;$&quot;#,##0.0\)"/>
    <numFmt numFmtId="210" formatCode="&quot;$&quot;#,##0.000_);\(&quot;$&quot;#,##0.000\)"/>
    <numFmt numFmtId="211" formatCode="#,##0.0\ ;\(#,##0.0\)"/>
    <numFmt numFmtId="212" formatCode="&quot;\&quot;#,##0.00;[Red]&quot;\&quot;\-#,##0.00"/>
    <numFmt numFmtId="213" formatCode="_-* #,##0\ &quot;GRD&quot;_-;\-* #,##0\ &quot;GRD&quot;_-;_-* &quot;-&quot;\ &quot;GRD&quot;_-;_-@_-"/>
    <numFmt numFmtId="214" formatCode="_-* #,##0\ _G_R_D_-;\-* #,##0\ _G_R_D_-;_-* &quot;-&quot;\ _G_R_D_-;_-@_-"/>
    <numFmt numFmtId="215" formatCode="_-* #,##0.00\ _G_R_D_-;\-* #,##0.00\ _G_R_D_-;_-* &quot;-&quot;??\ _G_R_D_-;_-@_-"/>
    <numFmt numFmtId="216" formatCode="_-* #,##0.00\ &quot;GRD&quot;_-;\-* #,##0.00\ &quot;GRD&quot;_-;_-* &quot;-&quot;??\ &quot;GRD&quot;_-;_-@_-"/>
    <numFmt numFmtId="217" formatCode="&quot;\&quot;#,##0;[Red]&quot;\&quot;\-#,##0"/>
    <numFmt numFmtId="218" formatCode="#,##0_);\(#,##0\);&quot; - &quot;_);@_)"/>
    <numFmt numFmtId="219" formatCode="0.0_)\%;\(0.0\)\%;0.0_)\%;@_)_%"/>
    <numFmt numFmtId="220" formatCode="&quot;£&quot;_(#,##0.00_);&quot;£&quot;\(#,##0.00\);&quot;£&quot;_(0.00_);@_)"/>
    <numFmt numFmtId="221" formatCode="#,##0.0_)_%;\(#,##0.0\)_%;0.0_)_%;@_)_%"/>
    <numFmt numFmtId="222" formatCode="&quot;$&quot;_(#,##0.00_);&quot;$&quot;\(#,##0.00\);&quot;$&quot;_(0.00_);@_)"/>
    <numFmt numFmtId="223" formatCode="#,##0.0_);\(#,##0.0\);#,##0.0_);@_)"/>
    <numFmt numFmtId="224" formatCode="0.000000"/>
    <numFmt numFmtId="225" formatCode="#,##0.00_);\(#,##0.00\);0.00_);@_)"/>
    <numFmt numFmtId="226" formatCode="&quot;£&quot;_(#,##0.00_);&quot;£&quot;\(#,##0.00\)"/>
    <numFmt numFmtId="227" formatCode="#,##0.0_);\(#,##0.0\)"/>
    <numFmt numFmtId="228" formatCode="\€_(#,##0.00_);\€\(#,##0.00\);\€_(0.00_);@_)"/>
    <numFmt numFmtId="229" formatCode="#,##0.0_)\x;\(#,##0.0\)\x"/>
    <numFmt numFmtId="230" formatCode="&quot;$&quot;_(#,##0.00_);&quot;$&quot;\(#,##0.00\)"/>
    <numFmt numFmtId="231" formatCode="#,##0_)\x;\(#,##0\)\x;0_)\x;@_)_x"/>
    <numFmt numFmtId="232" formatCode="#,##0.0_)_x;\(#,##0.0\)_x"/>
    <numFmt numFmtId="233" formatCode="#,##0_)_x;\(#,##0\)_x;0_)_x;@_)_x"/>
    <numFmt numFmtId="234" formatCode="0.0_)\%;\(0.0\)\%"/>
    <numFmt numFmtId="235" formatCode="0_)"/>
    <numFmt numFmtId="236" formatCode="#,##0.0_)_%;\(#,##0.0\)_%"/>
    <numFmt numFmtId="237" formatCode="_-[$€-2]* #,##0.00_-;\-[$€-2]* #,##0.00_-;_-[$€-2]* &quot;-&quot;??_-"/>
    <numFmt numFmtId="238" formatCode="_ &quot;DEM&quot;* #,##0.00_ ;_ &quot;DEM&quot;* \-#,##0.00_ ;_ &quot;DEM&quot;* &quot;-&quot;??_ ;_ @_ "/>
    <numFmt numFmtId="239" formatCode="#,##0.000"/>
    <numFmt numFmtId="240" formatCode="[$-409]dddd\,\ mmmm\ dd\,\ yyyy"/>
    <numFmt numFmtId="241" formatCode="0.0%;\(0.0\)%;@\ \ "/>
    <numFmt numFmtId="242" formatCode="#,##0.0;\(#,##0.0\);\-"/>
    <numFmt numFmtId="243" formatCode="#,##0.0&quot; F&quot;;\(#,##0.0&quot; F&quot;\);\-"/>
    <numFmt numFmtId="244" formatCode="0.0%;\(0.0%\);\-"/>
    <numFmt numFmtId="245" formatCode="0.00\x"/>
    <numFmt numFmtId="246" formatCode="0.0\x"/>
    <numFmt numFmtId="247" formatCode="#,##0;\(#,##0\);\-"/>
    <numFmt numFmtId="248" formatCode="#,##0&quot; MF&quot;;\(#,##0&quot; MF&quot;\);\-"/>
    <numFmt numFmtId="249" formatCode="&quot;+ &quot;0.000%;&quot;- &quot;0.000%"/>
    <numFmt numFmtId="250" formatCode="#,###"/>
    <numFmt numFmtId="251" formatCode="0&quot;A&quot;"/>
    <numFmt numFmtId="252" formatCode="#,##0;\(#,##0\)"/>
    <numFmt numFmtId="253" formatCode="[$$-C09]#,##0.00;[Red]\-[$$-C09]#,##0.00"/>
    <numFmt numFmtId="254" formatCode="#,##0_);\(#,##0\);\-_);"/>
    <numFmt numFmtId="255" formatCode="&quot;$&quot;#,##0_);[Red]\(&quot;$&quot;#,##0\);&quot;-&quot;"/>
    <numFmt numFmtId="256" formatCode="0.0_)"/>
    <numFmt numFmtId="257" formatCode="0.00000000"/>
    <numFmt numFmtId="258" formatCode="#,##0_);\(#,##0\);\-_)"/>
    <numFmt numFmtId="259" formatCode="_-* #,##0.00\ _F_-;\-* #,##0.00\ _F_-;_-* &quot;-&quot;??\ _F_-;_-@_-"/>
    <numFmt numFmtId="260" formatCode="\ \ \ \ @"/>
    <numFmt numFmtId="261" formatCode="\ \ \ \ \ \ \ \ @"/>
    <numFmt numFmtId="262" formatCode="\ \ \ \ \ \ \ \ \ \ @"/>
    <numFmt numFmtId="263" formatCode="\ \ \ \ \ \ \ @"/>
    <numFmt numFmtId="264" formatCode="0.00%&quot;-12.99%&quot;"/>
    <numFmt numFmtId="265" formatCode="&quot;Asia&quot;;;"/>
    <numFmt numFmtId="266" formatCode="0.0"/>
    <numFmt numFmtId="267" formatCode="\$#,##0_);[Red]\(\$#,##0\)"/>
    <numFmt numFmtId="268" formatCode="#,##0_%_);\(#,##0\)_%;#,##0_%_);@_%_)"/>
    <numFmt numFmtId="269" formatCode="#,##0_%_);\(#,##0\)_%;**;@_%_)"/>
    <numFmt numFmtId="270" formatCode="#,##0.00_%_);\(#,##0.00\)_%;#,##0.00_%_);@_%_)"/>
    <numFmt numFmtId="271" formatCode="\£#,##0_);[Red]\(\£#,##0\)"/>
    <numFmt numFmtId="272" formatCode="&quot;$&quot;#,##0_%_);\(&quot;$&quot;#,##0\)_%;&quot;$&quot;#,##0_%_);@_%_)"/>
    <numFmt numFmtId="273" formatCode="&quot;$&quot;#,##0.00_%_);\(&quot;$&quot;#,##0.00\)_%;&quot;$&quot;#,##0.00_%_);@_%_)"/>
    <numFmt numFmtId="274" formatCode="#,##0;\(#,##0\);\-\ "/>
    <numFmt numFmtId="275" formatCode="0.00&quot;%&quot;"/>
    <numFmt numFmtId="276" formatCode="0&quot;%&quot;"/>
    <numFmt numFmtId="277" formatCode="#,##0_);\(#,##0\);@_)"/>
    <numFmt numFmtId="278" formatCode="[$-409]mmm/yy;@"/>
    <numFmt numFmtId="279" formatCode="m/d/yy_%_)"/>
    <numFmt numFmtId="280" formatCode="dd/mm/yyyy;dd/mm/yyyy;&quot;&quot;;@"/>
    <numFmt numFmtId="281" formatCode="0.0000%;[Red]0.0000%;\-"/>
    <numFmt numFmtId="282" formatCode="#,##0&quot;?&quot;_);[Red]\(#,##0&quot;?&quot;\)"/>
    <numFmt numFmtId="283" formatCode="0_%_);\(0\)_%;0_%_);@_%_)"/>
    <numFmt numFmtId="284" formatCode="0.00_);[Red]\(0.00\)"/>
    <numFmt numFmtId="285" formatCode="0.0000000"/>
    <numFmt numFmtId="286" formatCode="mm/dd/yyyy"/>
    <numFmt numFmtId="287" formatCode="_-* #,##0.00\ [$€]_-;\-* #,##0.00\ [$€]_-;_-* &quot;-&quot;??\ [$€]_-;_-@_-"/>
    <numFmt numFmtId="288" formatCode="_([$€]* #,##0.00_);_([$€]* \(#,##0.00\);_([$€]* &quot;-&quot;??_);_(@_)"/>
    <numFmt numFmtId="289" formatCode="_-* #,##0.00\ [$€-1]_-;\-* #,##0.00\ [$€-1]_-;_-* &quot;-&quot;??\ [$€-1]_-"/>
    <numFmt numFmtId="290" formatCode="0&quot;E&quot;"/>
    <numFmt numFmtId="291" formatCode="_(* #,##0.0_%_);_(* \(#,##0.0_%\);_(* &quot; - &quot;_%_);_(@_)"/>
    <numFmt numFmtId="292" formatCode="_(\ #,##0.0_%_);_(\ \(#,##0.0_%\);_(\ &quot; - &quot;_%_);_(@_)"/>
    <numFmt numFmtId="293" formatCode="_(* #,##0.0%_);_(* \(#,##0.0%\);_(* &quot; - &quot;\%_);_(@_)"/>
    <numFmt numFmtId="294" formatCode="_(\ #,##0.0%_);_(\ \(#,##0.0%\);_(\ &quot; - &quot;\%_);_(@_)"/>
    <numFmt numFmtId="295" formatCode="_(* #,###,_);_(* \(#,###,\);_(* &quot; - &quot;_);_(@_)"/>
    <numFmt numFmtId="296" formatCode="_(* #,##0_);_(* \(#,##0\);_(* &quot; - &quot;_);_(@_)"/>
    <numFmt numFmtId="297" formatCode="_(* #,##0.0_);_(* \(#,##0.0\);_(* &quot; - &quot;_);_(@_)"/>
    <numFmt numFmtId="298" formatCode="\ #,##0.0_);\(#,##0.0\);&quot; - &quot;_);@_)"/>
    <numFmt numFmtId="299" formatCode="_(* #,##0.00_);_(* \(#,##0.00\);_(* &quot; - &quot;_);_(@_)"/>
    <numFmt numFmtId="300" formatCode="\ #,##0.00_);\(#,##0.00\);&quot; - &quot;_);@_)"/>
    <numFmt numFmtId="301" formatCode="_(* #,##0.000_);_(* \(#,##0.000\);_(* &quot; - &quot;_);_(@_)"/>
    <numFmt numFmtId="302" formatCode="\ #,##0.000_);\(#,##0.000\);&quot; - &quot;_);@_)"/>
    <numFmt numFmtId="303" formatCode="#,##0;\(#,##0\);&quot;-&quot;"/>
    <numFmt numFmtId="304" formatCode="d\ mmmm\ yyyy"/>
    <numFmt numFmtId="305" formatCode="#,##0;[Red]\(#,##0\);0"/>
    <numFmt numFmtId="306" formatCode="#,##0.0;\(#,##0.0\)"/>
    <numFmt numFmtId="307" formatCode="#,#00"/>
    <numFmt numFmtId="308" formatCode="0.00000000000%"/>
    <numFmt numFmtId="309" formatCode="dd\-mmm\-yy\ hh:mm:ss"/>
    <numFmt numFmtId="310" formatCode="0.0000"/>
    <numFmt numFmtId="311" formatCode="[Red]&quot;stale hdle&quot;;[Red]\-0;[Red]&quot;stale hdle&quot;"/>
    <numFmt numFmtId="312" formatCode="0.0\%_);\(0.0\%\);0.0\%_);@_%_)"/>
    <numFmt numFmtId="313" formatCode="[Magenta]General"/>
    <numFmt numFmtId="314" formatCode="[Magenta]#,##0;[Magenta]\(#,##0\)"/>
    <numFmt numFmtId="315" formatCode="_-* #,##0.00000_-;\-* #,##0.00000_-;_-* &quot;-&quot;???_-;_-@_-"/>
    <numFmt numFmtId="316" formatCode="#,##0_);\(#,##0\);&quot;-&quot;_);@_)"/>
    <numFmt numFmtId="317" formatCode="yyyy\-mm\-dd;@"/>
    <numFmt numFmtId="318" formatCode="#,##0.000;\(#,##0.000\)"/>
    <numFmt numFmtId="319" formatCode="dd\ mmm\ yy"/>
    <numFmt numFmtId="320" formatCode="_(* 0_);_(* \-0_);_(* 0_);@"/>
    <numFmt numFmtId="321" formatCode="_-* #,##0.00_-;_-* #,##0.00\-;_-* &quot;-&quot;??_-;_-@_-"/>
    <numFmt numFmtId="322" formatCode="_(* #,##0_);_(* \-#,##0_);_(* #,##0_);@"/>
    <numFmt numFmtId="323" formatCode="_-* #,##0.00\ _F_-;[Red]\(#,##0.00\)\ _F_-;_-* &quot;-&quot;??\ _F_-;_-@_-"/>
    <numFmt numFmtId="324" formatCode="[Blue]General"/>
    <numFmt numFmtId="325" formatCode="#,##0_)&quot;m&quot;;\(#,##0\)&quot;m&quot;;\-_)&quot;m&quot;"/>
    <numFmt numFmtId="326" formatCode="#,##0.00\ &quot;Kč&quot;;[Red]\-#,##0.00\ &quot;Kč&quot;"/>
    <numFmt numFmtId="327" formatCode="_-* #,##0.00\ &quot;£&quot;_-;\-* #,##0.00\ &quot;£&quot;_-;_-* &quot;-&quot;??\ &quot;£&quot;_-;_-@_-"/>
    <numFmt numFmtId="328" formatCode="0.000000%"/>
    <numFmt numFmtId="329" formatCode="0.0\x;\(0.0\)\x"/>
    <numFmt numFmtId="330" formatCode="0.0\x_);\(0.0\)\x;@_)"/>
    <numFmt numFmtId="331" formatCode="0.00\x_);\(0.00\)\x;@_)"/>
    <numFmt numFmtId="332" formatCode="0.0\x;&quot;nm&quot;;@_)"/>
    <numFmt numFmtId="333" formatCode="_-* #,##0.0000_-;\-* #,##0.0000_-;_-* &quot;-&quot;????_-;_-@_-"/>
    <numFmt numFmtId="334" formatCode="[$$-409]#,##0_ ;[Red]\-[$$-409]#,##0\ "/>
    <numFmt numFmtId="335" formatCode="#,##0.00000;[Red]\-#,##0.00000"/>
    <numFmt numFmtId="336" formatCode="#,##0;[Red]\(#,##0\)"/>
    <numFmt numFmtId="337" formatCode="0.0000%"/>
    <numFmt numFmtId="338" formatCode="#,##0_)&quot;p&quot;;\(#,##0\)&quot;p&quot;;\-_)&quot;p&quot;"/>
    <numFmt numFmtId="339" formatCode="#,##0.00;\(#,##0.00\);\-"/>
    <numFmt numFmtId="340" formatCode="dd/mm/yy;@"/>
    <numFmt numFmtId="341" formatCode="#,##0.0\%_);\(#,##0.0\%\);#,##0.0\%_);@_)"/>
    <numFmt numFmtId="342" formatCode="#.##000"/>
    <numFmt numFmtId="343" formatCode="0.0&quot;x&quot;;@_)"/>
    <numFmt numFmtId="344" formatCode="mm/dd/yy"/>
    <numFmt numFmtId="345" formatCode="#\ ###\ ###\ ##0\ "/>
    <numFmt numFmtId="346" formatCode="0.00;[Red]0.00"/>
    <numFmt numFmtId="347" formatCode="\+0.00%;\-0.00%"/>
    <numFmt numFmtId="348" formatCode="\+#,##0;\-#,##0"/>
    <numFmt numFmtId="349" formatCode="_ * #,##0_ ;_ * \-#,##0_ ;_ * &quot;-&quot;_ ;_ @_ "/>
    <numFmt numFmtId="350" formatCode="_ * #,##0_ ;_ * \-#,##0_ ;_ * &quot;-&quot;??_ ;_ @_ "/>
    <numFmt numFmtId="351" formatCode="\g\ \=\ 0.0%;\g\ \=\ \-0.0%"/>
    <numFmt numFmtId="352" formatCode="#,###,;\(#,###,\)"/>
    <numFmt numFmtId="353" formatCode="&quot;Yes&quot;;[Red]&quot;No&quot;"/>
    <numFmt numFmtId="354" formatCode="[&gt;0]General"/>
    <numFmt numFmtId="355" formatCode="0.0\x\ "/>
    <numFmt numFmtId="356" formatCode="0\ \d\a\y"/>
    <numFmt numFmtId="357" formatCode="#,"/>
    <numFmt numFmtId="358" formatCode="#,##0.00;[Red]#,##0.00"/>
    <numFmt numFmtId="359" formatCode="_-&quot;L.&quot;\ * #,##0_-;\-&quot;L.&quot;\ * #,##0_-;_-&quot;L.&quot;\ * &quot;-&quot;_-;_-@_-"/>
    <numFmt numFmtId="360" formatCode="_-&quot;F&quot;\ * #,##0.00_-;_-&quot;F&quot;\ * #,##0.00\-;_-&quot;F&quot;\ * &quot;-&quot;??_-;_-@_-"/>
    <numFmt numFmtId="361" formatCode="\$#,#00"/>
    <numFmt numFmtId="362" formatCode="_-* #,##0.00\ _L_E_I_-;\-* #,##0.00\ _L_E_I_-;_-* &quot;-&quot;??\ _L_E_I_-;_-@_-"/>
    <numFmt numFmtId="363" formatCode="0.00_)"/>
    <numFmt numFmtId="364" formatCode="0\ \ ;\(0\)\ \ \ "/>
    <numFmt numFmtId="365" formatCode="#,##0.0"/>
    <numFmt numFmtId="366" formatCode="_(* #,##0.00000_);_(* \(#,##0.00000\);_(* &quot;-&quot;??_);_(@_)"/>
    <numFmt numFmtId="367" formatCode="_(* #,##0.0_);_(* \(#,##0.0\);_(* &quot;-&quot;??_);_(@_)"/>
    <numFmt numFmtId="368" formatCode="_-* #,##0.0_-;\-* #,##0.0_-;_-* &quot;-&quot;?_-;_-@_-"/>
  </numFmts>
  <fonts count="359">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7366">
    <xf numFmtId="0" fontId="0" fillId="0" borderId="0"/>
    <xf numFmtId="171" fontId="2" fillId="0" borderId="0" applyFont="0" applyFill="0" applyBorder="0" applyAlignment="0" applyProtection="0"/>
    <xf numFmtId="171"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71"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75" fontId="9" fillId="36" borderId="0"/>
    <xf numFmtId="176" fontId="9" fillId="36" borderId="0"/>
    <xf numFmtId="175" fontId="9" fillId="36" borderId="0"/>
    <xf numFmtId="0" fontId="10" fillId="37"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0" fontId="15" fillId="38" borderId="0" applyNumberFormat="0" applyBorder="0" applyAlignment="0" applyProtection="0"/>
    <xf numFmtId="177" fontId="18"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8" fontId="20" fillId="0" borderId="0" applyFill="0" applyBorder="0" applyAlignment="0"/>
    <xf numFmtId="178" fontId="20"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9" fontId="20" fillId="0" borderId="0" applyFill="0" applyBorder="0" applyAlignment="0"/>
    <xf numFmtId="180" fontId="20" fillId="0" borderId="0" applyFill="0" applyBorder="0" applyAlignment="0"/>
    <xf numFmtId="181" fontId="20" fillId="0" borderId="0" applyFill="0" applyBorder="0" applyAlignment="0"/>
    <xf numFmtId="182"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6"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8" fontId="2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84" fontId="1" fillId="0" borderId="0" applyFont="0" applyFill="0" applyBorder="0" applyAlignment="0" applyProtection="0"/>
    <xf numFmtId="18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2"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3"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67" fontId="2" fillId="0" borderId="0" applyFont="0" applyFill="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0"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9" fontId="20"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applyFont="0" applyFill="0" applyBorder="0" applyAlignment="0" applyProtection="0"/>
    <xf numFmtId="176" fontId="2" fillId="0" borderId="0" applyFont="0" applyFill="0" applyBorder="0" applyAlignment="0" applyProtection="0"/>
    <xf numFmtId="175"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0" fontId="31" fillId="0" borderId="0" applyNumberFormat="0" applyFill="0" applyBorder="0" applyAlignment="0" applyProtection="0"/>
    <xf numFmtId="175" fontId="2" fillId="0" borderId="0"/>
    <xf numFmtId="0" fontId="2" fillId="0" borderId="0"/>
    <xf numFmtId="175"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75"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75" fontId="37" fillId="0" borderId="9">
      <alignment horizontal="left" vertical="center"/>
    </xf>
    <xf numFmtId="0" fontId="38" fillId="0" borderId="42" applyNumberFormat="0" applyFill="0" applyAlignment="0" applyProtection="0"/>
    <xf numFmtId="176" fontId="38" fillId="0" borderId="42" applyNumberFormat="0" applyFill="0" applyAlignment="0" applyProtection="0"/>
    <xf numFmtId="0"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76" fontId="39" fillId="0" borderId="43" applyNumberFormat="0" applyFill="0" applyAlignment="0" applyProtection="0"/>
    <xf numFmtId="0"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76"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76" fontId="40" fillId="0" borderId="0" applyNumberFormat="0" applyFill="0" applyBorder="0" applyAlignment="0" applyProtection="0"/>
    <xf numFmtId="0"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0" fontId="40" fillId="0" borderId="0" applyNumberFormat="0" applyFill="0" applyBorder="0" applyAlignment="0" applyProtection="0"/>
    <xf numFmtId="37" fontId="41" fillId="0" borderId="0"/>
    <xf numFmtId="175" fontId="42" fillId="0" borderId="0"/>
    <xf numFmtId="0" fontId="42" fillId="0" borderId="0"/>
    <xf numFmtId="175" fontId="42" fillId="0" borderId="0"/>
    <xf numFmtId="175" fontId="37" fillId="0" borderId="0"/>
    <xf numFmtId="0" fontId="37" fillId="0" borderId="0"/>
    <xf numFmtId="175" fontId="37" fillId="0" borderId="0"/>
    <xf numFmtId="175" fontId="43" fillId="0" borderId="0"/>
    <xf numFmtId="0" fontId="43" fillId="0" borderId="0"/>
    <xf numFmtId="175" fontId="43" fillId="0" borderId="0"/>
    <xf numFmtId="175" fontId="44" fillId="0" borderId="0"/>
    <xf numFmtId="0" fontId="44" fillId="0" borderId="0"/>
    <xf numFmtId="175" fontId="44" fillId="0" borderId="0"/>
    <xf numFmtId="175" fontId="45" fillId="0" borderId="0"/>
    <xf numFmtId="0" fontId="45" fillId="0" borderId="0"/>
    <xf numFmtId="175" fontId="45" fillId="0" borderId="0"/>
    <xf numFmtId="175" fontId="46" fillId="0" borderId="0"/>
    <xf numFmtId="0" fontId="46" fillId="0" borderId="0"/>
    <xf numFmtId="175"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5" fontId="2" fillId="0" borderId="0">
      <alignment horizontal="center"/>
    </xf>
    <xf numFmtId="0" fontId="2" fillId="0" borderId="0">
      <alignment horizontal="center"/>
    </xf>
    <xf numFmtId="175" fontId="2" fillId="0" borderId="0">
      <alignment horizontal="center"/>
    </xf>
    <xf numFmtId="175" fontId="47" fillId="0" borderId="0" applyNumberFormat="0" applyFill="0" applyBorder="0" applyAlignment="0" applyProtection="0">
      <alignment vertical="top"/>
      <protection locked="0"/>
    </xf>
    <xf numFmtId="176" fontId="47" fillId="0" borderId="0" applyNumberFormat="0" applyFill="0" applyBorder="0" applyAlignment="0" applyProtection="0">
      <alignment vertical="top"/>
      <protection locked="0"/>
    </xf>
    <xf numFmtId="175" fontId="47" fillId="0" borderId="0" applyNumberFormat="0" applyFill="0" applyBorder="0" applyAlignment="0" applyProtection="0">
      <alignment vertical="top"/>
      <protection locked="0"/>
    </xf>
    <xf numFmtId="175"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6"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0" fontId="52" fillId="0" borderId="45" applyNumberFormat="0" applyFill="0" applyAlignment="0" applyProtection="0"/>
    <xf numFmtId="175" fontId="2" fillId="0" borderId="0">
      <alignment horizontal="center"/>
    </xf>
    <xf numFmtId="0" fontId="2" fillId="0" borderId="0">
      <alignment horizontal="center"/>
    </xf>
    <xf numFmtId="175"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0" fontId="55" fillId="72" borderId="0" applyNumberFormat="0" applyBorder="0" applyAlignment="0" applyProtection="0"/>
    <xf numFmtId="1" fontId="58" fillId="0" borderId="0" applyProtection="0"/>
    <xf numFmtId="175" fontId="9" fillId="0" borderId="46"/>
    <xf numFmtId="176" fontId="9" fillId="0" borderId="46"/>
    <xf numFmtId="175"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59" fillId="0" borderId="0"/>
    <xf numFmtId="187" fontId="2"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60" fillId="0" borderId="0"/>
    <xf numFmtId="0" fontId="60" fillId="0" borderId="0"/>
    <xf numFmtId="0" fontId="59" fillId="0" borderId="0"/>
    <xf numFmtId="186" fontId="11" fillId="0" borderId="0"/>
    <xf numFmtId="186" fontId="2" fillId="0" borderId="0"/>
    <xf numFmtId="186" fontId="2" fillId="0" borderId="0"/>
    <xf numFmtId="0" fontId="2" fillId="0" borderId="0"/>
    <xf numFmtId="0" fontId="2"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186" fontId="11"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75"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2" fillId="0" borderId="0"/>
    <xf numFmtId="186" fontId="1" fillId="0" borderId="0"/>
    <xf numFmtId="186" fontId="1" fillId="0" borderId="0"/>
    <xf numFmtId="186" fontId="1" fillId="0" borderId="0"/>
    <xf numFmtId="186"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48"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175" fontId="2" fillId="0" borderId="0"/>
    <xf numFmtId="186" fontId="2" fillId="0" borderId="0"/>
    <xf numFmtId="186" fontId="2" fillId="0" borderId="0"/>
    <xf numFmtId="175"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2" fillId="0" borderId="0"/>
    <xf numFmtId="0" fontId="1" fillId="0" borderId="0"/>
    <xf numFmtId="0" fontId="1" fillId="0" borderId="0"/>
    <xf numFmtId="0" fontId="1" fillId="0" borderId="0"/>
    <xf numFmtId="0" fontId="1"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11" fillId="0" borderId="0"/>
    <xf numFmtId="0" fontId="11" fillId="0" borderId="0"/>
    <xf numFmtId="175"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1" fillId="0" borderId="0"/>
    <xf numFmtId="175" fontId="11" fillId="0" borderId="0"/>
    <xf numFmtId="0" fontId="11" fillId="0" borderId="0"/>
    <xf numFmtId="0" fontId="1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0"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10" fillId="0" borderId="0"/>
    <xf numFmtId="186" fontId="11" fillId="0" borderId="0"/>
    <xf numFmtId="186" fontId="11"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1" fillId="0" borderId="0"/>
    <xf numFmtId="186" fontId="11" fillId="0" borderId="0"/>
    <xf numFmtId="186" fontId="11" fillId="0" borderId="0"/>
    <xf numFmtId="186"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8" fillId="0" borderId="0"/>
    <xf numFmtId="0" fontId="11" fillId="0" borderId="0"/>
    <xf numFmtId="0" fontId="2" fillId="0" borderId="0"/>
    <xf numFmtId="0" fontId="10" fillId="0" borderId="0"/>
    <xf numFmtId="175" fontId="8" fillId="0" borderId="0"/>
    <xf numFmtId="0" fontId="2"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6" fontId="2" fillId="0" borderId="0"/>
    <xf numFmtId="0" fontId="11" fillId="0" borderId="0"/>
    <xf numFmtId="0" fontId="11" fillId="0" borderId="0"/>
    <xf numFmtId="175" fontId="8" fillId="0" borderId="0"/>
    <xf numFmtId="0" fontId="48" fillId="0" borderId="0"/>
    <xf numFmtId="0" fontId="2" fillId="0" borderId="0"/>
    <xf numFmtId="175" fontId="8" fillId="0" borderId="0"/>
    <xf numFmtId="0" fontId="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186" fontId="2" fillId="0" borderId="0"/>
    <xf numFmtId="0" fontId="2" fillId="0" borderId="0"/>
    <xf numFmtId="186" fontId="2" fillId="0" borderId="0"/>
    <xf numFmtId="0" fontId="2" fillId="0" borderId="0"/>
    <xf numFmtId="186"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2"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186"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86" fontId="2"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6" fontId="9" fillId="0" borderId="0"/>
    <xf numFmtId="0" fontId="5"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6" fontId="5" fillId="0" borderId="0"/>
    <xf numFmtId="0" fontId="9" fillId="0" borderId="0"/>
    <xf numFmtId="186"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9" fillId="0" borderId="0"/>
    <xf numFmtId="186" fontId="5"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75" fontId="9" fillId="0" borderId="0"/>
    <xf numFmtId="0" fontId="59"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75" fontId="5" fillId="0" borderId="0"/>
    <xf numFmtId="0" fontId="59" fillId="0" borderId="0"/>
    <xf numFmtId="175"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6"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6"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186" fontId="9"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186" fontId="9" fillId="0" borderId="0"/>
    <xf numFmtId="186" fontId="9"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75"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27" fillId="0" borderId="0"/>
    <xf numFmtId="0" fontId="2" fillId="0" borderId="0"/>
    <xf numFmtId="0" fontId="59" fillId="0" borderId="0"/>
    <xf numFmtId="175" fontId="27"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86"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2"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6" fontId="2" fillId="0" borderId="0"/>
    <xf numFmtId="0" fontId="2" fillId="0" borderId="0"/>
    <xf numFmtId="0" fontId="2" fillId="0" borderId="0"/>
    <xf numFmtId="186" fontId="2" fillId="0" borderId="0"/>
    <xf numFmtId="0"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6"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75"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6"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175"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9" fontId="2" fillId="0" borderId="0" applyFont="0" applyFill="0" applyBorder="0" applyAlignment="0" applyProtection="0"/>
    <xf numFmtId="190" fontId="2" fillId="0" borderId="0" applyFont="0" applyFill="0" applyBorder="0" applyAlignment="0" applyProtection="0"/>
    <xf numFmtId="191" fontId="64" fillId="0" borderId="0">
      <alignment horizontal="left"/>
    </xf>
    <xf numFmtId="0" fontId="2" fillId="0" borderId="0"/>
    <xf numFmtId="0" fontId="2" fillId="0" borderId="0"/>
    <xf numFmtId="175" fontId="2" fillId="0" borderId="0"/>
    <xf numFmtId="3" fontId="2" fillId="74" borderId="3" applyFont="0">
      <alignment horizontal="right" vertical="center"/>
      <protection locked="0"/>
    </xf>
    <xf numFmtId="175" fontId="65" fillId="0" borderId="0"/>
    <xf numFmtId="0" fontId="65" fillId="0" borderId="0"/>
    <xf numFmtId="175"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6"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8" fillId="0" borderId="0"/>
    <xf numFmtId="182" fontId="20" fillId="0" borderId="0" applyFont="0" applyFill="0" applyBorder="0" applyAlignment="0" applyProtection="0"/>
    <xf numFmtId="192"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xf numFmtId="0" fontId="2" fillId="0" borderId="0"/>
    <xf numFmtId="175" fontId="2" fillId="0" borderId="0"/>
    <xf numFmtId="193"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94" fontId="2" fillId="69" borderId="3" applyFont="0">
      <alignment horizontal="right" vertical="center"/>
    </xf>
    <xf numFmtId="0" fontId="8" fillId="0" borderId="0"/>
    <xf numFmtId="0" fontId="72" fillId="0" borderId="0"/>
    <xf numFmtId="0" fontId="72" fillId="0" borderId="0"/>
    <xf numFmtId="175" fontId="8" fillId="0" borderId="0"/>
    <xf numFmtId="175"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95" fontId="20" fillId="0" borderId="0" applyFill="0" applyBorder="0" applyAlignment="0"/>
    <xf numFmtId="196" fontId="20" fillId="0" borderId="0" applyFill="0" applyBorder="0" applyAlignment="0"/>
    <xf numFmtId="0" fontId="75" fillId="0" borderId="0">
      <alignment horizontal="center" vertical="top"/>
    </xf>
    <xf numFmtId="0" fontId="76" fillId="0" borderId="0" applyNumberFormat="0" applyFill="0" applyBorder="0" applyAlignment="0" applyProtection="0"/>
    <xf numFmtId="176" fontId="76" fillId="0" borderId="0" applyNumberFormat="0" applyFill="0" applyBorder="0" applyAlignment="0" applyProtection="0"/>
    <xf numFmtId="0"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6"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8" fillId="0" borderId="50"/>
    <xf numFmtId="191" fontId="64" fillId="0" borderId="0">
      <alignment horizontal="left"/>
    </xf>
    <xf numFmtId="0" fontId="2" fillId="0" borderId="0"/>
    <xf numFmtId="0" fontId="2" fillId="0" borderId="0"/>
    <xf numFmtId="175" fontId="2" fillId="0" borderId="0"/>
    <xf numFmtId="175" fontId="2" fillId="0" borderId="0">
      <alignment horizontal="center" textRotation="90"/>
    </xf>
    <xf numFmtId="0" fontId="2" fillId="0" borderId="0">
      <alignment horizontal="center" textRotation="90"/>
    </xf>
    <xf numFmtId="175" fontId="2" fillId="0" borderId="0">
      <alignment horizontal="center" textRotation="90"/>
    </xf>
    <xf numFmtId="197"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168" fontId="81" fillId="0" borderId="0" applyFont="0" applyFill="0" applyBorder="0" applyAlignment="0" applyProtection="0"/>
    <xf numFmtId="170"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169" fontId="81" fillId="0" borderId="0" applyFont="0" applyFill="0" applyBorder="0" applyAlignment="0" applyProtection="0"/>
    <xf numFmtId="171"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43" fontId="1" fillId="0" borderId="0" applyFont="0" applyFill="0" applyBorder="0" applyAlignment="0" applyProtection="0"/>
    <xf numFmtId="0" fontId="119" fillId="0" borderId="0"/>
    <xf numFmtId="0" fontId="145" fillId="69" borderId="69"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7" applyFont="0" applyBorder="0">
      <alignment horizontal="center" wrapText="1"/>
    </xf>
    <xf numFmtId="3" fontId="2" fillId="74" borderId="126" applyFont="0">
      <alignment horizontal="right" vertical="center"/>
      <protection locked="0"/>
    </xf>
    <xf numFmtId="43"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8" fontId="146" fillId="0" borderId="0" applyFont="0" applyFill="0" applyBorder="0" applyAlignment="0" applyProtection="0"/>
    <xf numFmtId="167" fontId="147" fillId="0" borderId="0" applyFont="0" applyFill="0" applyBorder="0" applyAlignment="0" applyProtection="0"/>
    <xf numFmtId="167" fontId="147" fillId="0" borderId="0" applyFont="0" applyFill="0" applyBorder="0" applyAlignment="0" applyProtection="0"/>
    <xf numFmtId="208"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209" fontId="146" fillId="0" borderId="0" applyFont="0" applyFill="0" applyBorder="0" applyAlignment="0" applyProtection="0"/>
    <xf numFmtId="209" fontId="146" fillId="0" borderId="0" applyFont="0" applyFill="0" applyBorder="0" applyAlignment="0" applyProtection="0"/>
    <xf numFmtId="166" fontId="146" fillId="0" borderId="0" applyFont="0" applyFill="0" applyBorder="0" applyAlignment="0" applyProtection="0"/>
    <xf numFmtId="166" fontId="146" fillId="0" borderId="0" applyFont="0" applyFill="0" applyBorder="0" applyAlignment="0" applyProtection="0"/>
    <xf numFmtId="210" fontId="146" fillId="0" borderId="0" applyFont="0" applyFill="0" applyBorder="0" applyAlignment="0" applyProtection="0"/>
    <xf numFmtId="210"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211" fontId="103" fillId="0" borderId="0"/>
    <xf numFmtId="211" fontId="103" fillId="0" borderId="0"/>
    <xf numFmtId="211" fontId="103" fillId="0" borderId="0"/>
    <xf numFmtId="211" fontId="103" fillId="0" borderId="0"/>
    <xf numFmtId="0" fontId="103" fillId="0" borderId="0"/>
    <xf numFmtId="211" fontId="103" fillId="0" borderId="0"/>
    <xf numFmtId="164" fontId="147" fillId="0" borderId="0" applyFont="0" applyFill="0" applyBorder="0" applyAlignment="0" applyProtection="0"/>
    <xf numFmtId="164" fontId="147" fillId="0" borderId="0" applyFont="0" applyFill="0" applyBorder="0" applyAlignment="0" applyProtection="0"/>
    <xf numFmtId="208"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208" fontId="146" fillId="0" borderId="0" applyFont="0" applyFill="0" applyBorder="0" applyAlignment="0" applyProtection="0"/>
    <xf numFmtId="208" fontId="146" fillId="0" borderId="0" applyFont="0" applyFill="0" applyBorder="0" applyAlignment="0" applyProtection="0"/>
    <xf numFmtId="208" fontId="146"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10" fontId="147" fillId="0" borderId="0" applyFont="0" applyFill="0" applyBorder="0" applyAlignment="0" applyProtection="0"/>
    <xf numFmtId="10" fontId="147" fillId="0" borderId="0" applyFont="0" applyFill="0" applyBorder="0" applyAlignment="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2" fillId="0" borderId="0" applyNumberForma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212" fontId="151" fillId="0" borderId="0" applyFont="0" applyFill="0" applyBorder="0" applyAlignment="0" applyProtection="0"/>
    <xf numFmtId="0" fontId="19" fillId="0" borderId="0" applyFont="0" applyFill="0" applyBorder="0" applyAlignment="0" applyProtection="0"/>
    <xf numFmtId="213" fontId="152" fillId="0" borderId="0" applyFont="0" applyFill="0" applyBorder="0" applyAlignment="0" applyProtection="0"/>
    <xf numFmtId="214" fontId="152" fillId="0" borderId="0" applyFont="0" applyFill="0" applyBorder="0" applyAlignment="0" applyProtection="0"/>
    <xf numFmtId="215" fontId="152" fillId="0" borderId="0" applyFont="0" applyFill="0" applyBorder="0" applyAlignment="0" applyProtection="0"/>
    <xf numFmtId="216" fontId="152" fillId="0" borderId="0" applyFont="0" applyFill="0" applyBorder="0" applyAlignment="0" applyProtection="0"/>
    <xf numFmtId="0" fontId="152" fillId="0" borderId="0"/>
    <xf numFmtId="0" fontId="19" fillId="0" borderId="0" applyFont="0" applyFill="0" applyBorder="0" applyAlignment="0" applyProtection="0"/>
    <xf numFmtId="217" fontId="151" fillId="0" borderId="0" applyFont="0" applyFill="0" applyBorder="0" applyAlignment="0" applyProtection="0"/>
    <xf numFmtId="0" fontId="147"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8" fontId="153" fillId="0" borderId="0" applyNumberFormat="0" applyFont="0" applyAlignment="0">
      <alignment horizontal="right" vertical="top"/>
    </xf>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4"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2" fillId="84"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156" fillId="0" borderId="0"/>
    <xf numFmtId="0" fontId="156" fillId="0" borderId="0"/>
    <xf numFmtId="0" fontId="2" fillId="0" borderId="0" applyFont="0" applyFill="0" applyBorder="0" applyAlignment="0" applyProtection="0"/>
    <xf numFmtId="0" fontId="2" fillId="84" borderId="0"/>
    <xf numFmtId="0" fontId="2" fillId="84" borderId="0"/>
    <xf numFmtId="0" fontId="2" fillId="0" borderId="0"/>
    <xf numFmtId="0" fontId="2" fillId="0" borderId="0"/>
    <xf numFmtId="0" fontId="156" fillId="0" borderId="0"/>
    <xf numFmtId="0" fontId="2" fillId="0" borderId="0"/>
    <xf numFmtId="0" fontId="2" fillId="0" borderId="0">
      <alignment horizontal="left" wrapText="1"/>
    </xf>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2" fillId="0" borderId="0"/>
    <xf numFmtId="0" fontId="2" fillId="0" borderId="0">
      <alignment horizontal="left" wrapText="1"/>
    </xf>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3" fontId="2" fillId="0" borderId="0" applyFont="0" applyFill="0" applyBorder="0" applyAlignment="0" applyProtection="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4" borderId="0"/>
    <xf numFmtId="0" fontId="2" fillId="0" borderId="0"/>
    <xf numFmtId="0" fontId="2" fillId="84" borderId="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84" borderId="0"/>
    <xf numFmtId="0" fontId="2"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7" fillId="0" borderId="0"/>
    <xf numFmtId="0" fontId="2" fillId="84" borderId="0"/>
    <xf numFmtId="0" fontId="2" fillId="0" borderId="0"/>
    <xf numFmtId="0" fontId="2" fillId="0" borderId="0"/>
    <xf numFmtId="0" fontId="2" fillId="0" borderId="0" applyFont="0" applyFill="0" applyBorder="0" applyAlignment="0" applyProtection="0"/>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84" borderId="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60" fillId="88"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160" fillId="89"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235" fontId="103" fillId="88"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103" fillId="89"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72"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48"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90" borderId="0" applyNumberFormat="0" applyFont="0" applyAlignment="0" applyProtection="0"/>
    <xf numFmtId="0" fontId="2" fillId="87" borderId="0" applyNumberFormat="0" applyFont="0" applyAlignment="0" applyProtection="0"/>
    <xf numFmtId="0" fontId="156" fillId="0" borderId="0"/>
    <xf numFmtId="0" fontId="156" fillId="0" borderId="0"/>
    <xf numFmtId="0" fontId="156" fillId="0" borderId="0"/>
    <xf numFmtId="0" fontId="156"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6" fillId="0" borderId="0"/>
    <xf numFmtId="0" fontId="2" fillId="8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6"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231"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1"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3" fontId="2" fillId="0" borderId="0" applyFont="0" applyFill="0" applyBorder="0" applyProtection="0">
      <alignment horizontal="right"/>
    </xf>
    <xf numFmtId="0" fontId="2" fillId="0" borderId="0"/>
    <xf numFmtId="0" fontId="2" fillId="0" borderId="0"/>
    <xf numFmtId="0" fontId="2"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34"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1" fontId="161" fillId="0" borderId="142" applyFont="0" applyFill="0" applyBorder="0" applyProtection="0">
      <alignment horizontal="right"/>
    </xf>
    <xf numFmtId="236"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156" fillId="0" borderId="0"/>
    <xf numFmtId="0" fontId="156" fillId="0" borderId="0"/>
    <xf numFmtId="0" fontId="2" fillId="0" borderId="0"/>
    <xf numFmtId="0" fontId="156" fillId="0" borderId="0"/>
    <xf numFmtId="0" fontId="156" fillId="0" borderId="0"/>
    <xf numFmtId="0" fontId="156" fillId="0" borderId="0"/>
    <xf numFmtId="0" fontId="8" fillId="0" borderId="0"/>
    <xf numFmtId="0" fontId="157" fillId="0" borderId="0"/>
    <xf numFmtId="0" fontId="2" fillId="0" borderId="0"/>
    <xf numFmtId="0" fontId="2" fillId="84"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84"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156" fillId="0" borderId="0"/>
    <xf numFmtId="0" fontId="156"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4" borderId="0"/>
    <xf numFmtId="0" fontId="29" fillId="0" borderId="0">
      <alignment vertical="top"/>
    </xf>
    <xf numFmtId="0" fontId="29" fillId="0" borderId="0">
      <alignment vertical="top"/>
    </xf>
    <xf numFmtId="0" fontId="2" fillId="84"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2" fillId="84" borderId="0"/>
    <xf numFmtId="0" fontId="2" fillId="0" borderId="0">
      <alignment horizontal="left" wrapText="1"/>
    </xf>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6"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4" borderId="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2"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61" fillId="0" borderId="142" applyNumberFormat="0" applyFill="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2" fillId="0" borderId="0">
      <alignment horizontal="left" wrapText="1"/>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4" fillId="0" borderId="143" applyNumberFormat="0" applyFill="0" applyProtection="0">
      <alignment horizontal="center"/>
    </xf>
    <xf numFmtId="0" fontId="164"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2"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143" applyNumberFormat="0" applyFill="0" applyProtection="0">
      <alignment horizontal="center"/>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lignment horizontal="left" wrapText="1"/>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56" fillId="0" borderId="0"/>
    <xf numFmtId="0" fontId="156" fillId="0" borderId="0"/>
    <xf numFmtId="0" fontId="2" fillId="0" borderId="0"/>
    <xf numFmtId="0" fontId="2" fillId="0" borderId="0"/>
    <xf numFmtId="0" fontId="156" fillId="0" borderId="0"/>
    <xf numFmtId="0" fontId="156"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0" borderId="0"/>
    <xf numFmtId="0" fontId="156" fillId="0" borderId="0"/>
    <xf numFmtId="0" fontId="2" fillId="0" borderId="0"/>
    <xf numFmtId="0" fontId="154" fillId="85" borderId="141" quotePrefix="1" applyNumberFormat="0" applyFont="0" applyFill="0" applyBorder="0" applyAlignment="0" applyProtection="0">
      <alignment horizontal="centerContinuous" vertical="justify"/>
      <protection locked="0" hidden="1"/>
    </xf>
    <xf numFmtId="0" fontId="155" fillId="86" borderId="141" quotePrefix="1" applyNumberFormat="0" applyFont="0" applyFill="0" applyBorder="0">
      <protection locked="0" hidden="1"/>
    </xf>
    <xf numFmtId="0" fontId="2" fillId="0" borderId="0"/>
    <xf numFmtId="0" fontId="2" fillId="0" borderId="0"/>
    <xf numFmtId="0" fontId="2" fillId="0" borderId="0"/>
    <xf numFmtId="0" fontId="158"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4" borderId="0"/>
    <xf numFmtId="0" fontId="2" fillId="0" borderId="0"/>
    <xf numFmtId="0" fontId="2" fillId="84" borderId="0"/>
    <xf numFmtId="0" fontId="2" fillId="0" borderId="0"/>
    <xf numFmtId="0" fontId="2" fillId="84" borderId="0"/>
    <xf numFmtId="0" fontId="2" fillId="0" borderId="0"/>
    <xf numFmtId="0" fontId="2" fillId="84"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8" fillId="0" borderId="0">
      <alignment horizontal="left" vertical="center"/>
    </xf>
    <xf numFmtId="0" fontId="156" fillId="0" borderId="0"/>
    <xf numFmtId="0" fontId="168"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69" fillId="0" borderId="0"/>
    <xf numFmtId="1" fontId="170" fillId="0" borderId="136">
      <alignment horizontal="centerContinuous"/>
    </xf>
    <xf numFmtId="242" fontId="81" fillId="0" borderId="0">
      <alignment horizontal="center"/>
    </xf>
    <xf numFmtId="242" fontId="81" fillId="0" borderId="0">
      <alignment horizontal="center"/>
    </xf>
    <xf numFmtId="243" fontId="81" fillId="0" borderId="0">
      <alignment horizontal="center"/>
    </xf>
    <xf numFmtId="243" fontId="81" fillId="0" borderId="0">
      <alignment horizontal="center"/>
    </xf>
    <xf numFmtId="243" fontId="81" fillId="0" borderId="0">
      <alignment horizontal="center"/>
    </xf>
    <xf numFmtId="244" fontId="81" fillId="0" borderId="0">
      <alignment horizontal="center"/>
    </xf>
    <xf numFmtId="244" fontId="81" fillId="0" borderId="0">
      <alignment horizontal="center"/>
    </xf>
    <xf numFmtId="244" fontId="81" fillId="0" borderId="0">
      <alignment horizontal="center"/>
    </xf>
    <xf numFmtId="242" fontId="81" fillId="0" borderId="0">
      <alignment horizontal="center"/>
    </xf>
    <xf numFmtId="245" fontId="81" fillId="0" borderId="0">
      <alignment horizontal="center"/>
    </xf>
    <xf numFmtId="245" fontId="81" fillId="0" borderId="0">
      <alignment horizontal="center"/>
    </xf>
    <xf numFmtId="245" fontId="81" fillId="0" borderId="0">
      <alignment horizontal="center"/>
    </xf>
    <xf numFmtId="246" fontId="81" fillId="0" borderId="0">
      <alignment horizontal="center"/>
    </xf>
    <xf numFmtId="246" fontId="81" fillId="0" borderId="0">
      <alignment horizontal="center"/>
    </xf>
    <xf numFmtId="246" fontId="81" fillId="0" borderId="0">
      <alignment horizontal="center"/>
    </xf>
    <xf numFmtId="245" fontId="171" fillId="0" borderId="0" applyFill="0" applyBorder="0" applyAlignment="0" applyProtection="0"/>
    <xf numFmtId="245" fontId="171" fillId="0" borderId="0" applyFill="0" applyBorder="0" applyAlignment="0" applyProtection="0"/>
    <xf numFmtId="245" fontId="171" fillId="0" borderId="0" applyFill="0" applyBorder="0" applyAlignment="0" applyProtection="0"/>
    <xf numFmtId="246" fontId="171" fillId="0" borderId="0" applyFill="0" applyBorder="0" applyAlignment="0" applyProtection="0"/>
    <xf numFmtId="246" fontId="171" fillId="0" borderId="0" applyFill="0" applyBorder="0" applyAlignment="0" applyProtection="0"/>
    <xf numFmtId="246" fontId="171" fillId="0" borderId="0" applyFill="0" applyBorder="0" applyAlignment="0" applyProtection="0"/>
    <xf numFmtId="247" fontId="81" fillId="0" borderId="0">
      <alignment horizontal="center"/>
    </xf>
    <xf numFmtId="247" fontId="81" fillId="0" borderId="0">
      <alignment horizontal="center"/>
    </xf>
    <xf numFmtId="248" fontId="81" fillId="0" borderId="0">
      <alignment horizontal="center"/>
    </xf>
    <xf numFmtId="248" fontId="81" fillId="0" borderId="0">
      <alignment horizontal="center"/>
    </xf>
    <xf numFmtId="248"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47" fontId="81" fillId="0" borderId="0">
      <alignment horizontal="center"/>
    </xf>
    <xf numFmtId="0" fontId="172" fillId="0" borderId="67"/>
    <xf numFmtId="0" fontId="158"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165"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249" fontId="158" fillId="0" borderId="0" applyFont="0" applyFill="0" applyBorder="0" applyAlignment="0" applyProtection="0"/>
    <xf numFmtId="0" fontId="147" fillId="0" borderId="0" applyFont="0" applyFill="0" applyBorder="0" applyAlignment="0" applyProtection="0"/>
    <xf numFmtId="14" fontId="173" fillId="0" borderId="0" applyFill="0" applyBorder="0" applyProtection="0">
      <alignment horizontal="right"/>
    </xf>
    <xf numFmtId="16" fontId="173" fillId="0" borderId="0" applyFill="0" applyBorder="0" applyProtection="0">
      <alignment horizontal="right"/>
    </xf>
    <xf numFmtId="18" fontId="173" fillId="0" borderId="0" applyFill="0" applyBorder="0" applyProtection="0">
      <alignment horizontal="right"/>
    </xf>
    <xf numFmtId="16" fontId="173" fillId="0" borderId="0" applyFill="0" applyBorder="0" applyProtection="0">
      <alignment horizontal="right"/>
    </xf>
    <xf numFmtId="22" fontId="173" fillId="0" borderId="0" applyFill="0" applyBorder="0" applyProtection="0">
      <alignment horizontal="right"/>
    </xf>
    <xf numFmtId="14" fontId="173" fillId="0" borderId="0" applyFill="0" applyBorder="0" applyProtection="0">
      <alignment horizontal="right"/>
    </xf>
    <xf numFmtId="20" fontId="173" fillId="0" borderId="0" applyFill="0" applyBorder="0" applyProtection="0">
      <alignment horizontal="right"/>
    </xf>
    <xf numFmtId="16" fontId="173" fillId="0" borderId="0" applyFill="0" applyBorder="0" applyProtection="0">
      <alignment horizontal="right"/>
    </xf>
    <xf numFmtId="16" fontId="173" fillId="0" borderId="0" applyFill="0" applyBorder="0" applyProtection="0">
      <alignment horizontal="right"/>
    </xf>
    <xf numFmtId="14"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91" borderId="0" applyNumberFormat="0" applyBorder="0" applyAlignment="0" applyProtection="0"/>
    <xf numFmtId="0" fontId="10" fillId="38"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1"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0" fontId="174" fillId="0" borderId="75"/>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4"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5"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0"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43"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6"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99" borderId="0" applyNumberFormat="0" applyBorder="0" applyAlignment="0" applyProtection="0"/>
    <xf numFmtId="0" fontId="12" fillId="44"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96" borderId="0" applyNumberFormat="0" applyBorder="0" applyAlignment="0" applyProtection="0"/>
    <xf numFmtId="0" fontId="12" fillId="45"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50"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6" fillId="100" borderId="0" applyNumberFormat="0" applyFont="0" applyBorder="0" applyProtection="0"/>
    <xf numFmtId="0" fontId="28" fillId="0" borderId="110" applyBorder="0"/>
    <xf numFmtId="0" fontId="28" fillId="0" borderId="110"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2" borderId="0" applyNumberFormat="0" applyBorder="0" applyAlignment="0" applyProtection="0"/>
    <xf numFmtId="0" fontId="14" fillId="102" borderId="0" applyNumberFormat="0" applyBorder="0" applyAlignment="0" applyProtection="0"/>
    <xf numFmtId="0" fontId="12" fillId="102"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4" fillId="90" borderId="0" applyNumberFormat="0" applyBorder="0" applyAlignment="0" applyProtection="0"/>
    <xf numFmtId="0" fontId="12" fillId="90"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4" fillId="27" borderId="0" applyNumberFormat="0" applyBorder="0" applyAlignment="0" applyProtection="0"/>
    <xf numFmtId="0" fontId="12" fillId="100" borderId="0" applyNumberFormat="0" applyBorder="0" applyAlignment="0" applyProtection="0"/>
    <xf numFmtId="0" fontId="14" fillId="100" borderId="0" applyNumberFormat="0" applyBorder="0" applyAlignment="0" applyProtection="0"/>
    <xf numFmtId="0" fontId="12" fillId="100"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0" fontId="19" fillId="0" borderId="105" applyFont="0" applyFill="0" applyBorder="0" applyAlignment="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0" fontId="177" fillId="0" borderId="0" applyNumberFormat="0" applyFill="0" applyBorder="0" applyAlignment="0">
      <protection locked="0"/>
    </xf>
    <xf numFmtId="252" fontId="158" fillId="0" borderId="0" applyFont="0" applyFill="0" applyBorder="0" applyAlignment="0" applyProtection="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applyProtection="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252" fontId="158" fillId="0" borderId="0" applyFont="0" applyFill="0" applyBorder="0" applyAlignment="0">
      <protection locked="0"/>
    </xf>
    <xf numFmtId="0" fontId="178" fillId="95" borderId="144"/>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3" fontId="179" fillId="87" borderId="126" applyNumberFormat="0" applyFont="0" applyAlignment="0"/>
    <xf numFmtId="0" fontId="158"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53"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0"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253" fontId="177" fillId="106" borderId="126" applyNumberFormat="0" applyFill="0" applyBorder="0" applyAlignment="0" applyProtection="0"/>
    <xf numFmtId="0" fontId="177" fillId="106" borderId="126" applyNumberFormat="0" applyFill="0" applyBorder="0" applyAlignment="0" applyProtection="0"/>
    <xf numFmtId="0" fontId="180" fillId="0" borderId="145"/>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7" fillId="9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1" fillId="107" borderId="146" applyNumberFormat="0" applyAlignment="0" applyProtection="0"/>
    <xf numFmtId="0" fontId="181" fillId="107" borderId="146" applyNumberFormat="0" applyAlignment="0" applyProtection="0"/>
    <xf numFmtId="0" fontId="182" fillId="0" borderId="0" applyNumberFormat="0" applyFill="0" applyAlignment="0"/>
    <xf numFmtId="0" fontId="183" fillId="0" borderId="147" applyNumberFormat="0" applyFont="0" applyFill="0" applyAlignment="0"/>
    <xf numFmtId="254"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184" fillId="107" borderId="0" applyNumberFormat="0" applyBorder="0">
      <alignment horizontal="center" vertical="center"/>
    </xf>
    <xf numFmtId="0" fontId="21" fillId="63" borderId="148" applyNumberFormat="0" applyAlignment="0" applyProtection="0"/>
    <xf numFmtId="0" fontId="185" fillId="0" borderId="0" applyNumberFormat="0" applyFill="0" applyBorder="0" applyAlignment="0">
      <alignment horizontal="right"/>
    </xf>
    <xf numFmtId="38" fontId="186" fillId="108"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7" fillId="109"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7" fillId="110" borderId="0" applyNumberFormat="0" applyBorder="0" applyAlignment="0" applyProtection="0"/>
    <xf numFmtId="0" fontId="188" fillId="109"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8" fillId="110" borderId="0" applyNumberFormat="0" applyBorder="0" applyAlignment="0" applyProtection="0"/>
    <xf numFmtId="0" fontId="187" fillId="110"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5" fontId="158" fillId="0" borderId="0" applyFont="0" applyFill="0" applyBorder="0" applyAlignment="0" applyProtection="0"/>
    <xf numFmtId="256" fontId="189" fillId="0" borderId="0"/>
    <xf numFmtId="0" fontId="190" fillId="0" borderId="149"/>
    <xf numFmtId="257" fontId="2" fillId="0" borderId="0"/>
    <xf numFmtId="0" fontId="190" fillId="0" borderId="150"/>
    <xf numFmtId="0"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81" fillId="107" borderId="151">
      <alignment horizontal="center" vertical="center"/>
    </xf>
    <xf numFmtId="0" fontId="181" fillId="107" borderId="151">
      <alignment horizontal="center" vertical="center"/>
    </xf>
    <xf numFmtId="0" fontId="194" fillId="0" borderId="0" applyProtection="0">
      <alignment horizontal="center"/>
    </xf>
    <xf numFmtId="0" fontId="194" fillId="0" borderId="0" applyProtection="0">
      <alignment horizontal="center"/>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45" fillId="0" borderId="0" applyNumberFormat="0" applyFill="0" applyBorder="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0" fontId="2" fillId="0" borderId="110" applyNumberFormat="0" applyFill="0" applyAlignment="0" applyProtection="0"/>
    <xf numFmtId="179" fontId="158" fillId="0" borderId="0">
      <alignment vertical="top"/>
    </xf>
    <xf numFmtId="179" fontId="158" fillId="0" borderId="0">
      <alignment vertical="top"/>
    </xf>
    <xf numFmtId="179" fontId="158" fillId="0" borderId="0">
      <alignment vertical="top"/>
    </xf>
    <xf numFmtId="0" fontId="45" fillId="0" borderId="0" applyNumberFormat="0" applyFill="0" applyBorder="0" applyProtection="0">
      <alignment horizontal="right"/>
    </xf>
    <xf numFmtId="179" fontId="197" fillId="0" borderId="0">
      <alignment horizontal="right"/>
    </xf>
    <xf numFmtId="179" fontId="197" fillId="0" borderId="0">
      <alignment horizontal="right"/>
    </xf>
    <xf numFmtId="179" fontId="197" fillId="0" borderId="0">
      <alignment horizontal="right"/>
    </xf>
    <xf numFmtId="0" fontId="197" fillId="0" borderId="0">
      <alignment horizontal="left"/>
    </xf>
    <xf numFmtId="0" fontId="198" fillId="74" borderId="0" applyNumberFormat="0" applyBorder="0" applyAlignment="0" applyProtection="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258" fontId="103" fillId="0" borderId="146" applyNumberFormat="0" applyFont="0" applyFill="0" applyAlignment="0">
      <alignment vertical="center"/>
    </xf>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103" fillId="0" borderId="146" applyNumberFormat="0" applyFont="0" applyFill="0"/>
    <xf numFmtId="0" fontId="2" fillId="72" borderId="0"/>
    <xf numFmtId="0" fontId="199" fillId="0" borderId="1" applyNumberFormat="0" applyFont="0" applyFill="0" applyAlignment="0" applyProtection="0"/>
    <xf numFmtId="0" fontId="199" fillId="0" borderId="152" applyNumberFormat="0" applyFont="0" applyFill="0" applyAlignment="0" applyProtection="0"/>
    <xf numFmtId="0" fontId="147" fillId="0" borderId="110" applyNumberFormat="0" applyFont="0" applyFill="0" applyAlignment="0" applyProtection="0"/>
    <xf numFmtId="0" fontId="147" fillId="0" borderId="110" applyNumberFormat="0" applyFont="0" applyFill="0" applyAlignment="0" applyProtection="0"/>
    <xf numFmtId="0" fontId="147" fillId="0" borderId="69" applyNumberFormat="0" applyFont="0" applyFill="0" applyAlignment="0" applyProtection="0"/>
    <xf numFmtId="0" fontId="147" fillId="0" borderId="69" applyNumberFormat="0" applyFont="0" applyFill="0" applyAlignment="0" applyProtection="0"/>
    <xf numFmtId="0" fontId="147" fillId="0" borderId="69" applyNumberFormat="0" applyFont="0" applyFill="0" applyAlignment="0" applyProtection="0"/>
    <xf numFmtId="0" fontId="147" fillId="0" borderId="67" applyNumberFormat="0" applyFont="0" applyFill="0" applyAlignment="0" applyProtection="0"/>
    <xf numFmtId="0" fontId="147" fillId="0" borderId="67"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259" fontId="2" fillId="0" borderId="75">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6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0" fontId="29"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27"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2"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0"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3" fontId="8"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4" fontId="200"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3"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170" fontId="8"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0" fontId="156" fillId="0" borderId="0" applyFill="0" applyBorder="0" applyAlignment="0"/>
    <xf numFmtId="262" fontId="8"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5" fontId="200"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2" fontId="156" fillId="0" borderId="0" applyFill="0" applyBorder="0" applyAlignment="0"/>
    <xf numFmtId="261"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27" fontId="8"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261" fontId="156" fillId="0" borderId="0" applyFill="0" applyBorder="0" applyAlignment="0"/>
    <xf numFmtId="0" fontId="21" fillId="63"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8"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3" borderId="148" applyNumberFormat="0" applyAlignment="0" applyProtection="0"/>
    <xf numFmtId="0" fontId="21" fillId="63" borderId="148" applyNumberFormat="0" applyAlignment="0" applyProtection="0"/>
    <xf numFmtId="0" fontId="21" fillId="68" borderId="148" applyNumberFormat="0" applyAlignment="0" applyProtection="0"/>
    <xf numFmtId="0" fontId="21" fillId="63" borderId="148" applyNumberFormat="0" applyAlignment="0" applyProtection="0"/>
    <xf numFmtId="0" fontId="21" fillId="63" borderId="148" applyNumberFormat="0" applyAlignment="0" applyProtection="0"/>
    <xf numFmtId="0" fontId="201" fillId="108" borderId="148" applyNumberFormat="0" applyAlignment="0" applyProtection="0"/>
    <xf numFmtId="0" fontId="143" fillId="8" borderId="32" applyNumberFormat="0" applyAlignment="0" applyProtection="0"/>
    <xf numFmtId="3" fontId="45" fillId="41" borderId="69">
      <protection hidden="1"/>
    </xf>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01" fillId="108" borderId="148" applyNumberFormat="0" applyAlignment="0" applyProtection="0"/>
    <xf numFmtId="0" fontId="201" fillId="108" borderId="148" applyNumberFormat="0" applyAlignment="0" applyProtection="0"/>
    <xf numFmtId="0" fontId="23" fillId="63" borderId="148" applyNumberFormat="0" applyAlignment="0" applyProtection="0"/>
    <xf numFmtId="0" fontId="23" fillId="63" borderId="148" applyNumberFormat="0" applyAlignment="0" applyProtection="0"/>
    <xf numFmtId="0" fontId="23" fillId="63" borderId="148" applyNumberFormat="0" applyAlignment="0" applyProtection="0"/>
    <xf numFmtId="0"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40" fontId="147" fillId="0" borderId="0" applyFont="0" applyFill="0" applyBorder="0" applyAlignment="0" applyProtection="0"/>
    <xf numFmtId="40" fontId="147" fillId="0" borderId="0" applyFont="0" applyFill="0" applyBorder="0" applyAlignment="0" applyProtection="0"/>
    <xf numFmtId="41" fontId="19" fillId="111" borderId="0" applyNumberFormat="0" applyFont="0" applyBorder="0" applyAlignment="0">
      <protection locked="0"/>
    </xf>
    <xf numFmtId="41" fontId="19" fillId="111"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24" fillId="112"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2" fillId="0" borderId="69" applyBorder="0"/>
    <xf numFmtId="266" fontId="203"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2" borderId="40" applyNumberFormat="0" applyAlignment="0" applyProtection="0"/>
    <xf numFmtId="0" fontId="26" fillId="112" borderId="40" applyNumberFormat="0" applyAlignment="0" applyProtection="0"/>
    <xf numFmtId="0" fontId="26" fillId="112" borderId="40" applyNumberFormat="0" applyAlignment="0" applyProtection="0"/>
    <xf numFmtId="0" fontId="26" fillId="112"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vertical="center"/>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xf>
    <xf numFmtId="3" fontId="204" fillId="69" borderId="126" applyFont="0" applyFill="0" applyProtection="0">
      <alignment horizontal="right" vertical="center"/>
    </xf>
    <xf numFmtId="10" fontId="205" fillId="0" borderId="0">
      <alignment vertical="center"/>
    </xf>
    <xf numFmtId="3" fontId="205" fillId="0" borderId="0">
      <alignment vertical="center"/>
    </xf>
    <xf numFmtId="0" fontId="12" fillId="53"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57"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9"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48"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90" borderId="0" applyNumberFormat="0" applyBorder="0" applyAlignment="0" applyProtection="0"/>
    <xf numFmtId="0" fontId="12" fillId="49"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62"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227" fontId="206" fillId="0" borderId="153"/>
    <xf numFmtId="207" fontId="207" fillId="0" borderId="0" applyFont="0" applyFill="0" applyBorder="0" applyAlignment="0" applyProtection="0"/>
    <xf numFmtId="0" fontId="208" fillId="0" borderId="0"/>
    <xf numFmtId="0" fontId="208" fillId="0" borderId="0"/>
    <xf numFmtId="0" fontId="208" fillId="0" borderId="0"/>
    <xf numFmtId="0" fontId="208" fillId="0" borderId="0"/>
    <xf numFmtId="267" fontId="2" fillId="0" borderId="0"/>
    <xf numFmtId="267" fontId="2" fillId="0" borderId="0"/>
    <xf numFmtId="267" fontId="2" fillId="0" borderId="0"/>
    <xf numFmtId="267" fontId="2" fillId="0" borderId="0"/>
    <xf numFmtId="223" fontId="209" fillId="0" borderId="0">
      <alignment horizontal="right" vertical="center" wrapText="1"/>
    </xf>
    <xf numFmtId="223" fontId="209" fillId="0" borderId="0">
      <alignment horizontal="right" vertical="center" wrapText="1"/>
    </xf>
    <xf numFmtId="223" fontId="209" fillId="0" borderId="0">
      <alignment horizontal="right" vertical="center" wrapText="1"/>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60" fontId="8"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170" fontId="8"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260" fontId="156" fillId="0" borderId="0" applyFont="0" applyFill="0" applyBorder="0" applyAlignment="0" applyProtection="0"/>
    <xf numFmtId="38" fontId="210"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1" fillId="0" borderId="0">
      <alignment horizontal="center"/>
      <protection locked="0"/>
    </xf>
    <xf numFmtId="0" fontId="2" fillId="0" borderId="0" applyFont="0" applyFill="0" applyBorder="0" applyAlignment="0" applyProtection="0"/>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8" fontId="160" fillId="0" borderId="0" applyFont="0" applyFill="0" applyBorder="0" applyAlignment="0" applyProtection="0">
      <alignment horizontal="right"/>
    </xf>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8" fontId="160" fillId="0" borderId="0" applyFont="0" applyFill="0" applyBorder="0" applyProtection="0"/>
    <xf numFmtId="269" fontId="16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70" fontId="160" fillId="0" borderId="0" applyFont="0" applyFill="0" applyBorder="0" applyAlignment="0" applyProtection="0">
      <alignment horizontal="right"/>
    </xf>
    <xf numFmtId="270" fontId="160" fillId="0" borderId="0" applyFont="0" applyFill="0" applyBorder="0" applyAlignment="0" applyProtection="0">
      <alignment horizontal="right"/>
    </xf>
    <xf numFmtId="43"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Alignment="0" applyProtection="0">
      <alignment horizontal="right"/>
    </xf>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270" fontId="160"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70" fontId="160"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0" fillId="0" borderId="0" applyFont="0" applyFill="0" applyBorder="0" applyProtection="0"/>
    <xf numFmtId="43" fontId="2" fillId="0" borderId="0" applyFont="0" applyFill="0" applyBorder="0" applyAlignment="0" applyProtection="0"/>
    <xf numFmtId="270" fontId="160" fillId="0" borderId="0" applyFont="0" applyFill="0" applyBorder="0" applyProtection="0"/>
    <xf numFmtId="270" fontId="160" fillId="0" borderId="0" applyFont="0" applyFill="0" applyBorder="0" applyAlignment="0" applyProtection="0">
      <alignment horizontal="right"/>
    </xf>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6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1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07" fontId="2" fillId="0" borderId="0" applyFont="0" applyFill="0" applyBorder="0" applyAlignment="0" applyProtection="0"/>
    <xf numFmtId="207" fontId="2" fillId="0" borderId="0" applyFont="0" applyFill="0" applyBorder="0" applyAlignment="0" applyProtection="0"/>
    <xf numFmtId="3" fontId="207" fillId="0" borderId="137">
      <alignment vertical="center"/>
    </xf>
    <xf numFmtId="227" fontId="146" fillId="0" borderId="0" applyFont="0" applyFill="0" applyBorder="0" applyAlignment="0" applyProtection="0"/>
    <xf numFmtId="227" fontId="146" fillId="0" borderId="0" applyFont="0" applyFill="0" applyBorder="0" applyAlignment="0" applyProtection="0"/>
    <xf numFmtId="3" fontId="207" fillId="0" borderId="137">
      <alignment vertical="center"/>
    </xf>
    <xf numFmtId="39"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37">
      <alignment vertical="center"/>
    </xf>
    <xf numFmtId="0"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37">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3" fillId="110" borderId="0" applyBorder="0">
      <alignment horizontal="left"/>
    </xf>
    <xf numFmtId="0" fontId="214" fillId="113" borderId="0" applyNumberFormat="0" applyBorder="0">
      <alignment horizontal="left"/>
    </xf>
    <xf numFmtId="0" fontId="29"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9" fillId="73" borderId="154" applyNumberFormat="0" applyFont="0" applyAlignment="0" applyProtection="0"/>
    <xf numFmtId="0" fontId="29" fillId="73" borderId="154" applyNumberFormat="0" applyFont="0" applyAlignment="0" applyProtection="0"/>
    <xf numFmtId="0" fontId="29" fillId="73" borderId="154" applyNumberFormat="0" applyFont="0" applyAlignment="0" applyProtection="0"/>
    <xf numFmtId="3" fontId="207" fillId="0" borderId="137">
      <alignment vertical="center"/>
    </xf>
    <xf numFmtId="0" fontId="29" fillId="73" borderId="154" applyNumberFormat="0" applyFont="0" applyAlignment="0" applyProtection="0"/>
    <xf numFmtId="0" fontId="29"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71" fillId="73" borderId="154" applyNumberFormat="0" applyFont="0" applyAlignment="0" applyProtection="0"/>
    <xf numFmtId="41" fontId="2" fillId="0" borderId="0" applyFont="0" applyFill="0" applyBorder="0" applyAlignment="0" applyProtection="0"/>
    <xf numFmtId="41" fontId="2" fillId="0" borderId="0" applyFont="0" applyFill="0" applyBorder="0" applyAlignment="0" applyProtection="0"/>
    <xf numFmtId="179" fontId="215" fillId="0" borderId="0" applyFill="0" applyBorder="0">
      <alignment horizontal="left"/>
    </xf>
    <xf numFmtId="0" fontId="216" fillId="114"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7" fillId="0" borderId="0" applyNumberFormat="0" applyAlignment="0">
      <alignment horizontal="left"/>
    </xf>
    <xf numFmtId="0" fontId="218" fillId="0" borderId="130" applyNumberFormat="0" applyFill="0" applyBorder="0" applyAlignment="0" applyProtection="0">
      <alignment horizontal="center"/>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8" fillId="0" borderId="130" applyNumberFormat="0" applyFill="0" applyBorder="0" applyAlignment="0" applyProtection="0">
      <alignment horizontal="center"/>
      <protection locked="0"/>
    </xf>
    <xf numFmtId="0" fontId="218" fillId="0" borderId="130" applyNumberFormat="0" applyFill="0" applyBorder="0" applyAlignment="0" applyProtection="0">
      <alignment horizontal="center"/>
      <protection locked="0"/>
    </xf>
    <xf numFmtId="3" fontId="207" fillId="0" borderId="137">
      <alignment vertical="center"/>
    </xf>
    <xf numFmtId="0" fontId="218" fillId="0" borderId="130" applyNumberFormat="0" applyFill="0" applyBorder="0" applyAlignment="0" applyProtection="0">
      <alignment horizontal="center"/>
      <protection locked="0"/>
    </xf>
    <xf numFmtId="0" fontId="218" fillId="0" borderId="130" applyNumberFormat="0" applyFill="0" applyBorder="0" applyAlignment="0" applyProtection="0">
      <alignment horizontal="center"/>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0" fontId="219" fillId="0" borderId="130" applyNumberFormat="0" applyFill="0" applyBorder="0">
      <protection locked="0"/>
    </xf>
    <xf numFmtId="3" fontId="207" fillId="0" borderId="137">
      <alignment vertical="center"/>
    </xf>
    <xf numFmtId="3" fontId="220" fillId="0" borderId="155" applyNumberFormat="0" applyAlignment="0">
      <alignment vertical="center"/>
    </xf>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3" fontId="207" fillId="0" borderId="137">
      <alignment vertical="center"/>
    </xf>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20" fillId="0" borderId="155" applyNumberFormat="0"/>
    <xf numFmtId="0" fontId="2" fillId="0" borderId="0" applyFont="0" applyFill="0" applyBorder="0" applyAlignment="0" applyProtection="0"/>
    <xf numFmtId="271" fontId="221" fillId="0" borderId="0"/>
    <xf numFmtId="168"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3" fontId="207" fillId="0" borderId="137">
      <alignment vertical="center"/>
    </xf>
    <xf numFmtId="204" fontId="2" fillId="0" borderId="0" applyFont="0" applyFill="0" applyBorder="0" applyAlignment="0" applyProtection="0"/>
    <xf numFmtId="204" fontId="2" fillId="0" borderId="0" applyFont="0" applyFill="0" applyBorder="0" applyAlignment="0" applyProtection="0"/>
    <xf numFmtId="16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07" fillId="0" borderId="137">
      <alignment vertical="center"/>
    </xf>
    <xf numFmtId="202" fontId="2" fillId="0" borderId="0" applyFont="0" applyFill="0" applyBorder="0" applyAlignment="0" applyProtection="0"/>
    <xf numFmtId="202" fontId="2" fillId="0" borderId="0" applyFont="0" applyFill="0" applyBorder="0" applyAlignment="0" applyProtection="0"/>
    <xf numFmtId="168" fontId="2" fillId="0" borderId="0" applyFont="0" applyFill="0" applyBorder="0" applyAlignment="0" applyProtection="0"/>
    <xf numFmtId="261" fontId="8"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27" fontId="8"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261" fontId="156" fillId="0" borderId="0" applyFont="0" applyFill="0" applyBorder="0" applyAlignment="0" applyProtection="0"/>
    <xf numFmtId="3" fontId="207" fillId="0" borderId="13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160" fillId="0" borderId="0" applyFont="0" applyFill="0" applyBorder="0" applyAlignment="0" applyProtection="0">
      <alignment horizontal="right"/>
    </xf>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272" fontId="160" fillId="0" borderId="0" applyFont="0" applyFill="0" applyBorder="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6"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73" fontId="160" fillId="0" borderId="0" applyFont="0" applyFill="0" applyBorder="0" applyAlignment="0" applyProtection="0">
      <alignment horizontal="right"/>
    </xf>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3" fontId="207" fillId="0" borderId="137">
      <alignment vertical="center"/>
    </xf>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0" fillId="0" borderId="0" applyFont="0" applyFill="0" applyBorder="0" applyProtection="0"/>
    <xf numFmtId="3" fontId="207" fillId="0" borderId="137">
      <alignment vertical="center"/>
    </xf>
    <xf numFmtId="3" fontId="207" fillId="0" borderId="137">
      <alignment vertical="center"/>
    </xf>
    <xf numFmtId="273" fontId="160" fillId="0" borderId="0" applyFont="0" applyFill="0" applyBorder="0" applyProtection="0"/>
    <xf numFmtId="273" fontId="160" fillId="0" borderId="0" applyFont="0" applyFill="0" applyBorder="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3" fontId="207" fillId="0" borderId="137">
      <alignment vertical="center"/>
    </xf>
    <xf numFmtId="273" fontId="160" fillId="0" borderId="0" applyFont="0" applyFill="0" applyBorder="0" applyProtection="0"/>
    <xf numFmtId="273" fontId="160" fillId="0" borderId="0" applyFont="0" applyFill="0" applyBorder="0" applyProtection="0"/>
    <xf numFmtId="3" fontId="207" fillId="0" borderId="137">
      <alignment vertical="center"/>
    </xf>
    <xf numFmtId="203" fontId="2" fillId="0" borderId="0" applyFont="0" applyFill="0" applyBorder="0" applyAlignment="0" applyProtection="0"/>
    <xf numFmtId="3" fontId="207" fillId="0" borderId="137">
      <alignment vertical="center"/>
    </xf>
    <xf numFmtId="273" fontId="160"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73" fontId="160" fillId="0" borderId="0" applyFont="0" applyFill="0" applyBorder="0" applyProtection="0"/>
    <xf numFmtId="203" fontId="2" fillId="0" borderId="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7" fillId="0" borderId="13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3" fontId="207" fillId="0" borderId="137">
      <alignment vertical="center"/>
    </xf>
    <xf numFmtId="3" fontId="207" fillId="0" borderId="137">
      <alignment vertical="center"/>
    </xf>
    <xf numFmtId="274" fontId="222" fillId="0" borderId="0"/>
    <xf numFmtId="0" fontId="2" fillId="0" borderId="0" applyNumberFormat="0" applyFont="0" applyFill="0" applyBorder="0" applyAlignment="0" applyProtection="0"/>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274" fontId="222" fillId="0" borderId="0"/>
    <xf numFmtId="274" fontId="222" fillId="0" borderId="0"/>
    <xf numFmtId="3" fontId="207" fillId="0" borderId="137">
      <alignment vertical="center"/>
    </xf>
    <xf numFmtId="3" fontId="207" fillId="0" borderId="137">
      <alignment vertical="center"/>
    </xf>
    <xf numFmtId="0" fontId="222" fillId="0" borderId="0"/>
    <xf numFmtId="0" fontId="2" fillId="0" borderId="0" applyNumberFormat="0" applyFont="0" applyFill="0" applyBorder="0" applyAlignment="0" applyProtection="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274" fontId="222" fillId="0" borderId="0"/>
    <xf numFmtId="3" fontId="207" fillId="0" borderId="137">
      <alignment vertical="center"/>
    </xf>
    <xf numFmtId="274" fontId="222" fillId="0" borderId="0"/>
    <xf numFmtId="274" fontId="222" fillId="0" borderId="0"/>
    <xf numFmtId="3" fontId="207" fillId="0" borderId="137">
      <alignment vertical="center"/>
    </xf>
    <xf numFmtId="3" fontId="207" fillId="0" borderId="137">
      <alignment vertical="center"/>
    </xf>
    <xf numFmtId="0" fontId="222" fillId="0" borderId="0"/>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0" fontId="222" fillId="0" borderId="0"/>
    <xf numFmtId="0" fontId="222" fillId="0" borderId="0"/>
    <xf numFmtId="3" fontId="207" fillId="0" borderId="137">
      <alignment vertical="center"/>
    </xf>
    <xf numFmtId="3" fontId="207" fillId="0" borderId="137">
      <alignment vertical="center"/>
    </xf>
    <xf numFmtId="0" fontId="222" fillId="0" borderId="0"/>
    <xf numFmtId="3" fontId="207" fillId="0" borderId="137">
      <alignment vertical="center"/>
    </xf>
    <xf numFmtId="274" fontId="222" fillId="0" borderId="0"/>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3" fontId="207" fillId="0" borderId="137">
      <alignment vertical="center"/>
    </xf>
    <xf numFmtId="274" fontId="222" fillId="0" borderId="0"/>
    <xf numFmtId="3" fontId="207" fillId="0" borderId="137">
      <alignment vertical="center"/>
    </xf>
    <xf numFmtId="274" fontId="222" fillId="0" borderId="0"/>
    <xf numFmtId="274" fontId="222" fillId="0" borderId="0"/>
    <xf numFmtId="3" fontId="207" fillId="0" borderId="137">
      <alignment vertical="center"/>
    </xf>
    <xf numFmtId="3" fontId="207" fillId="0" borderId="137">
      <alignment vertical="center"/>
    </xf>
    <xf numFmtId="274" fontId="222" fillId="0" borderId="0"/>
    <xf numFmtId="3" fontId="207" fillId="0" borderId="137">
      <alignment vertical="center"/>
    </xf>
    <xf numFmtId="274" fontId="222" fillId="0" borderId="0"/>
    <xf numFmtId="3" fontId="207" fillId="0" borderId="137">
      <alignment vertical="center"/>
    </xf>
    <xf numFmtId="0" fontId="223" fillId="0" borderId="0" applyNumberFormat="0" applyFont="0" applyBorder="0" applyAlignment="0"/>
    <xf numFmtId="0" fontId="223"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5" borderId="156" applyNumberFormat="0" applyFont="0" applyBorder="0" applyAlignment="0" applyProtection="0">
      <alignment horizontal="centerContinuous"/>
    </xf>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2" fillId="0" borderId="0" applyNumberFormat="0" applyFont="0" applyFill="0" applyBorder="0" applyAlignment="0" applyProtection="0"/>
    <xf numFmtId="0" fontId="9" fillId="69" borderId="156" applyNumberFormat="0" applyFont="0" applyBorder="0" applyProtection="0"/>
    <xf numFmtId="3" fontId="207" fillId="0" borderId="137">
      <alignment vertical="center"/>
    </xf>
    <xf numFmtId="0" fontId="2" fillId="0" borderId="0" applyNumberFormat="0" applyFont="0" applyFill="0" applyBorder="0" applyAlignment="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3" fontId="207" fillId="0" borderId="137">
      <alignment vertical="center"/>
    </xf>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0" fontId="9" fillId="69" borderId="156" applyNumberFormat="0" applyFont="0" applyBorder="0" applyProtection="0"/>
    <xf numFmtId="10" fontId="2" fillId="0" borderId="0" applyFont="0" applyFill="0" applyBorder="0" applyProtection="0">
      <alignment horizontal="center"/>
    </xf>
    <xf numFmtId="275" fontId="2" fillId="0" borderId="0" applyFont="0" applyFill="0" applyBorder="0" applyProtection="0"/>
    <xf numFmtId="276" fontId="2" fillId="0" borderId="0" applyFont="0" applyFill="0" applyBorder="0" applyProtection="0"/>
    <xf numFmtId="3" fontId="207" fillId="0" borderId="137">
      <alignment vertical="center"/>
    </xf>
    <xf numFmtId="0" fontId="185" fillId="0" borderId="0" applyNumberFormat="0" applyBorder="0" applyAlignment="0">
      <alignment horizontal="center"/>
    </xf>
    <xf numFmtId="0" fontId="185" fillId="116" borderId="0" applyNumberFormat="0" applyBorder="0" applyAlignment="0">
      <alignment horizontal="center"/>
    </xf>
    <xf numFmtId="0" fontId="181" fillId="117" borderId="0" applyNumberFormat="0" applyBorder="0" applyAlignment="0"/>
    <xf numFmtId="0" fontId="224" fillId="117" borderId="0">
      <alignment horizontal="centerContinuous"/>
    </xf>
    <xf numFmtId="0" fontId="2" fillId="0" borderId="0" applyNumberFormat="0" applyFont="0" applyFill="0" applyBorder="0" applyAlignment="0" applyProtection="0"/>
    <xf numFmtId="0" fontId="2" fillId="92" borderId="0" applyNumberFormat="0" applyBorder="0" applyAlignment="0" applyProtection="0"/>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0" fontId="225" fillId="118" borderId="105" applyNumberFormat="0" applyBorder="0">
      <alignment horizontal="left"/>
    </xf>
    <xf numFmtId="3" fontId="207" fillId="0" borderId="137">
      <alignment vertical="center"/>
    </xf>
    <xf numFmtId="14" fontId="226" fillId="0" borderId="0"/>
    <xf numFmtId="277" fontId="209" fillId="0" borderId="0">
      <alignment horizontal="left" vertical="center" wrapText="1"/>
    </xf>
    <xf numFmtId="277" fontId="209" fillId="0" borderId="0">
      <alignment horizontal="left" vertical="center" wrapText="1"/>
    </xf>
    <xf numFmtId="277" fontId="209" fillId="0" borderId="0">
      <alignment horizontal="left" vertical="center" wrapText="1"/>
    </xf>
    <xf numFmtId="17" fontId="209" fillId="0" borderId="0">
      <alignment horizontal="left" vertical="center" wrapText="1"/>
    </xf>
    <xf numFmtId="0" fontId="2" fillId="0" borderId="0" applyNumberFormat="0" applyFont="0" applyFill="0" applyBorder="0" applyAlignment="0" applyProtection="0"/>
    <xf numFmtId="21" fontId="209" fillId="0" borderId="0">
      <alignment horizontal="left" vertical="center" wrapText="1"/>
    </xf>
    <xf numFmtId="19" fontId="209" fillId="0" borderId="0">
      <alignment horizontal="left" vertical="center" wrapText="1"/>
    </xf>
    <xf numFmtId="3" fontId="207" fillId="0" borderId="137">
      <alignment vertical="center"/>
    </xf>
    <xf numFmtId="0" fontId="209" fillId="0" borderId="0">
      <alignment horizontal="left" vertical="center" wrapText="1"/>
    </xf>
    <xf numFmtId="3" fontId="207" fillId="0" borderId="137">
      <alignment vertical="center"/>
    </xf>
    <xf numFmtId="0" fontId="209" fillId="0" borderId="0">
      <alignment horizontal="left" vertical="center" wrapText="1"/>
    </xf>
    <xf numFmtId="19" fontId="209" fillId="0" borderId="0">
      <alignment horizontal="left" vertical="center" wrapText="1"/>
    </xf>
    <xf numFmtId="19" fontId="209" fillId="0" borderId="0">
      <alignment horizontal="left" vertical="center" wrapText="1"/>
    </xf>
    <xf numFmtId="17" fontId="209"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6" fillId="0" borderId="0"/>
    <xf numFmtId="279" fontId="160"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7" fillId="0" borderId="137">
      <alignment vertical="center"/>
    </xf>
    <xf numFmtId="22" fontId="29" fillId="0" borderId="0" applyFill="0" applyBorder="0" applyAlignment="0"/>
    <xf numFmtId="3" fontId="207" fillId="0" borderId="137">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7" fillId="0" borderId="137">
      <alignment vertical="center"/>
    </xf>
    <xf numFmtId="179" fontId="199" fillId="0" borderId="0" applyFont="0" applyFill="0" applyBorder="0" applyProtection="0">
      <alignment horizontal="right"/>
    </xf>
    <xf numFmtId="186" fontId="158"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80" fontId="227"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3" fontId="207" fillId="0" borderId="137">
      <alignment vertical="center"/>
    </xf>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280" fontId="228" fillId="0" borderId="0" applyFont="0" applyFill="0" applyBorder="0" applyAlignment="0" applyProtection="0"/>
    <xf numFmtId="3" fontId="207" fillId="0" borderId="137">
      <alignment vertical="center"/>
    </xf>
    <xf numFmtId="0" fontId="229" fillId="0" borderId="0"/>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07" fillId="0" borderId="137">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07" fillId="0" borderId="137">
      <alignment vertical="center"/>
    </xf>
    <xf numFmtId="0" fontId="2" fillId="0" borderId="69" applyFill="0" applyProtection="0">
      <alignment horizontal="centerContinuous"/>
    </xf>
    <xf numFmtId="0" fontId="2" fillId="0" borderId="69" applyFill="0" applyProtection="0">
      <alignment horizontal="centerContinuous"/>
    </xf>
    <xf numFmtId="3" fontId="207" fillId="0" borderId="137">
      <alignment vertical="center"/>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281" fontId="2" fillId="0" borderId="69" applyFill="0" applyProtection="0">
      <alignment horizontal="centerContinuous"/>
    </xf>
    <xf numFmtId="3" fontId="207" fillId="0" borderId="137">
      <alignment vertical="center"/>
    </xf>
    <xf numFmtId="281" fontId="2" fillId="0" borderId="69" applyFill="0" applyProtection="0">
      <alignment horizontal="centerContinuous"/>
    </xf>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230" fillId="119" borderId="12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230" fillId="119" borderId="126"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31" fillId="120" borderId="13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9" fontId="23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2" fillId="0" borderId="0"/>
    <xf numFmtId="283" fontId="160" fillId="0" borderId="15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80" fontId="2" fillId="0" borderId="0">
      <alignment horizontal="right"/>
    </xf>
    <xf numFmtId="1" fontId="2" fillId="0" borderId="0">
      <alignment horizontal="right"/>
    </xf>
    <xf numFmtId="284" fontId="2" fillId="0" borderId="0">
      <alignment horizontal="right"/>
    </xf>
    <xf numFmtId="285" fontId="2" fillId="0" borderId="0">
      <alignment horizontal="right"/>
    </xf>
    <xf numFmtId="49" fontId="2" fillId="0" borderId="0">
      <alignment horizontal="left"/>
    </xf>
    <xf numFmtId="49" fontId="2" fillId="0" borderId="0">
      <alignment horizontal="left"/>
    </xf>
    <xf numFmtId="286" fontId="2" fillId="0" borderId="0">
      <alignment horizontal="left"/>
    </xf>
    <xf numFmtId="0" fontId="233" fillId="1" borderId="0" applyNumberFormat="0" applyBorder="0" applyAlignment="0" applyProtection="0"/>
    <xf numFmtId="0" fontId="10" fillId="0" borderId="0"/>
    <xf numFmtId="0" fontId="10" fillId="0" borderId="0"/>
    <xf numFmtId="0" fontId="10" fillId="0" borderId="0"/>
    <xf numFmtId="0" fontId="10" fillId="0" borderId="0"/>
    <xf numFmtId="0"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17" fontId="235" fillId="116" borderId="105" applyNumberFormat="0" applyBorder="0" applyAlignment="0" applyProtection="0">
      <alignment horizontal="centerContinuous"/>
      <protection hidden="1"/>
    </xf>
    <xf numFmtId="0" fontId="10" fillId="0" borderId="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36" fillId="0" borderId="140" applyNumberFormat="0" applyAlignment="0">
      <protection locked="0"/>
    </xf>
    <xf numFmtId="0" fontId="49" fillId="42" borderId="148" applyNumberFormat="0" applyAlignment="0" applyProtection="0"/>
    <xf numFmtId="0" fontId="10" fillId="0" borderId="0"/>
    <xf numFmtId="0" fontId="10" fillId="0" borderId="0"/>
    <xf numFmtId="0" fontId="49" fillId="42" borderId="148" applyNumberFormat="0" applyAlignment="0" applyProtection="0"/>
    <xf numFmtId="0" fontId="49" fillId="42" borderId="148" applyNumberFormat="0" applyAlignment="0" applyProtection="0"/>
    <xf numFmtId="0" fontId="49" fillId="42" borderId="148" applyNumberFormat="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216" fillId="0" borderId="0" applyFill="0"/>
    <xf numFmtId="287"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0"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90"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3"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91" fontId="237" fillId="0" borderId="0">
      <alignment horizontal="right" vertical="top"/>
    </xf>
    <xf numFmtId="292" fontId="238" fillId="0" borderId="0" applyBorder="0">
      <alignment horizontal="right" vertical="top"/>
    </xf>
    <xf numFmtId="292" fontId="238" fillId="0" borderId="0" applyBorder="0">
      <alignment horizontal="right" vertical="top"/>
    </xf>
    <xf numFmtId="3" fontId="207" fillId="0" borderId="137">
      <alignment vertical="center"/>
    </xf>
    <xf numFmtId="293" fontId="20" fillId="0" borderId="0">
      <alignment horizontal="right" vertical="top"/>
    </xf>
    <xf numFmtId="294" fontId="153" fillId="0" borderId="0" applyBorder="0">
      <alignment horizontal="right" vertical="top"/>
    </xf>
    <xf numFmtId="294" fontId="153" fillId="0" borderId="0" applyBorder="0">
      <alignment horizontal="right" vertical="top"/>
    </xf>
    <xf numFmtId="3" fontId="207" fillId="0" borderId="137">
      <alignment vertical="center"/>
    </xf>
    <xf numFmtId="293" fontId="237" fillId="0" borderId="0">
      <alignment horizontal="right" vertical="top"/>
    </xf>
    <xf numFmtId="294" fontId="238" fillId="0" borderId="0" applyBorder="0">
      <alignment horizontal="right" vertical="top"/>
    </xf>
    <xf numFmtId="294" fontId="238" fillId="0" borderId="0" applyBorder="0">
      <alignment horizontal="right" vertical="top"/>
    </xf>
    <xf numFmtId="3" fontId="207" fillId="0" borderId="137">
      <alignment vertical="center"/>
    </xf>
    <xf numFmtId="295" fontId="20" fillId="0" borderId="0" applyFill="0" applyBorder="0">
      <alignment horizontal="right" vertical="top"/>
    </xf>
    <xf numFmtId="296" fontId="20" fillId="0" borderId="0" applyFill="0" applyBorder="0">
      <alignment horizontal="right" vertical="top"/>
    </xf>
    <xf numFmtId="218" fontId="153" fillId="0" borderId="0" applyFill="0" applyBorder="0">
      <alignment horizontal="right" vertical="top"/>
    </xf>
    <xf numFmtId="218" fontId="153" fillId="0" borderId="0" applyFill="0" applyBorder="0">
      <alignment horizontal="right" vertical="top"/>
    </xf>
    <xf numFmtId="3" fontId="207" fillId="0" borderId="137">
      <alignment vertical="center"/>
    </xf>
    <xf numFmtId="297" fontId="20" fillId="0" borderId="0" applyFill="0" applyBorder="0">
      <alignment horizontal="right" vertical="top"/>
    </xf>
    <xf numFmtId="298" fontId="153" fillId="0" borderId="0" applyFill="0" applyBorder="0">
      <alignment horizontal="right" vertical="top"/>
    </xf>
    <xf numFmtId="298" fontId="153" fillId="0" borderId="0" applyFill="0" applyBorder="0">
      <alignment horizontal="right" vertical="top"/>
    </xf>
    <xf numFmtId="3" fontId="207" fillId="0" borderId="137">
      <alignment vertical="center"/>
    </xf>
    <xf numFmtId="299" fontId="20" fillId="0" borderId="0" applyFill="0" applyBorder="0">
      <alignment horizontal="right" vertical="top"/>
    </xf>
    <xf numFmtId="300" fontId="153" fillId="0" borderId="0" applyFill="0" applyBorder="0">
      <alignment horizontal="right" vertical="top"/>
    </xf>
    <xf numFmtId="300" fontId="153" fillId="0" borderId="0" applyFill="0" applyBorder="0">
      <alignment horizontal="right" vertical="top"/>
    </xf>
    <xf numFmtId="3" fontId="207" fillId="0" borderId="137">
      <alignment vertical="center"/>
    </xf>
    <xf numFmtId="301" fontId="20" fillId="0" borderId="0" applyFill="0" applyBorder="0">
      <alignment horizontal="right" vertical="top"/>
    </xf>
    <xf numFmtId="302" fontId="153" fillId="0" borderId="0" applyFill="0" applyBorder="0">
      <alignment horizontal="right" vertical="top"/>
    </xf>
    <xf numFmtId="302" fontId="153" fillId="0" borderId="0" applyFill="0" applyBorder="0">
      <alignment horizontal="right" vertical="top"/>
    </xf>
    <xf numFmtId="3" fontId="207" fillId="0" borderId="137">
      <alignment vertical="center"/>
    </xf>
    <xf numFmtId="0" fontId="239" fillId="0" borderId="0">
      <alignment horizontal="left"/>
    </xf>
    <xf numFmtId="0" fontId="240" fillId="0" borderId="0">
      <alignment horizontal="center" wrapText="1"/>
    </xf>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58">
      <alignment horizontal="right" wrapText="1"/>
    </xf>
    <xf numFmtId="0" fontId="239" fillId="0" borderId="158">
      <alignment horizontal="right" wrapText="1"/>
    </xf>
    <xf numFmtId="0" fontId="239" fillId="0" borderId="158">
      <alignment horizontal="right" wrapText="1"/>
    </xf>
    <xf numFmtId="0" fontId="2" fillId="0" borderId="0" applyNumberFormat="0" applyFont="0" applyFill="0" applyBorder="0" applyAlignment="0" applyProtection="0"/>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58">
      <alignment horizontal="right" wrapText="1"/>
    </xf>
    <xf numFmtId="0" fontId="239" fillId="0" borderId="158">
      <alignment horizontal="right" wrapText="1"/>
    </xf>
    <xf numFmtId="0" fontId="239" fillId="0" borderId="15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03" fontId="241" fillId="0" borderId="158">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03" fontId="241" fillId="0" borderId="158">
      <alignment horizontal="right"/>
    </xf>
    <xf numFmtId="303" fontId="241" fillId="0" borderId="158">
      <alignment horizontal="right"/>
    </xf>
    <xf numFmtId="303" fontId="241" fillId="0" borderId="158">
      <alignment horizontal="right"/>
    </xf>
    <xf numFmtId="0" fontId="2" fillId="0" borderId="0" applyNumberFormat="0" applyFont="0" applyFill="0" applyBorder="0" applyAlignment="0" applyProtection="0"/>
    <xf numFmtId="0" fontId="242" fillId="0" borderId="0">
      <alignment vertical="center"/>
    </xf>
    <xf numFmtId="304" fontId="242" fillId="0" borderId="0">
      <alignment horizontal="left" vertical="center"/>
    </xf>
    <xf numFmtId="305" fontId="243" fillId="0" borderId="0">
      <alignment vertical="center"/>
    </xf>
    <xf numFmtId="0" fontId="42" fillId="0" borderId="0">
      <alignment vertical="center"/>
    </xf>
    <xf numFmtId="303" fontId="241" fillId="0" borderId="15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1" fillId="0" borderId="158">
      <alignment horizontal="left"/>
    </xf>
    <xf numFmtId="303" fontId="241" fillId="0" borderId="158">
      <alignment horizontal="left"/>
    </xf>
    <xf numFmtId="0" fontId="2" fillId="0" borderId="0" applyNumberFormat="0" applyFont="0" applyFill="0" applyBorder="0" applyAlignment="0" applyProtection="0"/>
    <xf numFmtId="303" fontId="215" fillId="0" borderId="0" applyFill="0" applyBorder="0">
      <alignment vertical="top"/>
    </xf>
    <xf numFmtId="303" fontId="226" fillId="0" borderId="0" applyFill="0" applyBorder="0" applyProtection="0">
      <alignment vertical="top"/>
    </xf>
    <xf numFmtId="303" fontId="244" fillId="0" borderId="0">
      <alignment vertical="top"/>
    </xf>
    <xf numFmtId="303" fontId="153" fillId="0" borderId="0">
      <alignment horizontal="center"/>
    </xf>
    <xf numFmtId="303" fontId="245" fillId="0" borderId="15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5" fillId="0" borderId="158">
      <alignment horizontal="center"/>
    </xf>
    <xf numFmtId="303" fontId="245" fillId="0" borderId="158">
      <alignment horizontal="center"/>
    </xf>
    <xf numFmtId="0" fontId="2" fillId="0" borderId="0" applyNumberFormat="0" applyFont="0" applyFill="0" applyBorder="0" applyAlignment="0" applyProtection="0"/>
    <xf numFmtId="41" fontId="20" fillId="0" borderId="0" applyFill="0" applyBorder="0" applyAlignment="0" applyProtection="0">
      <alignment horizontal="right" vertical="top"/>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41" fontId="153" fillId="0" borderId="15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41" fontId="153" fillId="0" borderId="15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04"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03"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178" fillId="0" borderId="0"/>
    <xf numFmtId="303" fontId="24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2" fillId="0" borderId="0"/>
    <xf numFmtId="303" fontId="2" fillId="0" borderId="0"/>
    <xf numFmtId="0" fontId="2" fillId="0" borderId="0" applyNumberFormat="0" applyFont="0" applyFill="0" applyBorder="0" applyAlignment="0" applyProtection="0"/>
    <xf numFmtId="3" fontId="207" fillId="0" borderId="137">
      <alignment vertical="center"/>
    </xf>
    <xf numFmtId="303" fontId="247"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3" fillId="0" borderId="0" applyFill="0" applyBorder="0">
      <alignment horizontal="left" vertical="top" wrapText="1"/>
    </xf>
    <xf numFmtId="0" fontId="153" fillId="0" borderId="0" applyFill="0" applyBorder="0">
      <alignment horizontal="left" vertical="top" wrapText="1"/>
    </xf>
    <xf numFmtId="3" fontId="207" fillId="0" borderId="137">
      <alignment vertical="center"/>
    </xf>
    <xf numFmtId="0" fontId="248" fillId="0" borderId="0">
      <alignment horizontal="left" vertical="top" wrapText="1"/>
    </xf>
    <xf numFmtId="0" fontId="249" fillId="0" borderId="0">
      <alignment horizontal="left" vertical="top" wrapText="1"/>
    </xf>
    <xf numFmtId="0" fontId="238" fillId="0" borderId="0">
      <alignment horizontal="left" vertical="top" wrapText="1"/>
    </xf>
    <xf numFmtId="3" fontId="250" fillId="84" borderId="69">
      <alignment horizontal="centerContinuous"/>
    </xf>
    <xf numFmtId="0" fontId="163" fillId="0" borderId="62" applyNumberFormat="0" applyFill="0" applyBorder="0" applyAlignment="0"/>
    <xf numFmtId="306" fontId="251" fillId="0" borderId="0"/>
    <xf numFmtId="0" fontId="2" fillId="0" borderId="0" applyNumberFormat="0" applyFont="0" applyFill="0" applyBorder="0" applyAlignment="0" applyProtection="0"/>
    <xf numFmtId="0" fontId="10" fillId="0" borderId="0"/>
    <xf numFmtId="38" fontId="199" fillId="0" borderId="0"/>
    <xf numFmtId="307" fontId="252" fillId="0" borderId="0">
      <protection locked="0"/>
    </xf>
    <xf numFmtId="308" fontId="2" fillId="0" borderId="0"/>
    <xf numFmtId="0" fontId="2" fillId="0" borderId="0"/>
    <xf numFmtId="0" fontId="2" fillId="0" borderId="0"/>
    <xf numFmtId="0" fontId="2" fillId="0" borderId="0" applyNumberFormat="0" applyFont="0" applyFill="0" applyBorder="0" applyAlignment="0" applyProtection="0"/>
    <xf numFmtId="3" fontId="207" fillId="0" borderId="137">
      <alignment vertical="center"/>
    </xf>
    <xf numFmtId="0" fontId="10" fillId="0" borderId="0"/>
    <xf numFmtId="0" fontId="253" fillId="0" borderId="0" applyFill="0" applyBorder="0" applyProtection="0">
      <alignment horizontal="left"/>
    </xf>
    <xf numFmtId="0" fontId="254" fillId="68" borderId="0"/>
    <xf numFmtId="37" fontId="255" fillId="68" borderId="0" applyNumberFormat="0" applyBorder="0" applyAlignment="0" applyProtection="0"/>
    <xf numFmtId="301" fontId="255" fillId="68" borderId="0" applyNumberFormat="0" applyBorder="0" applyAlignment="0" applyProtection="0"/>
    <xf numFmtId="3" fontId="207" fillId="0" borderId="137">
      <alignment vertical="center"/>
    </xf>
    <xf numFmtId="0" fontId="256" fillId="121" borderId="0" applyNumberFormat="0" applyFont="0" applyBorder="0" applyAlignment="0"/>
    <xf numFmtId="0" fontId="2" fillId="0" borderId="0" applyFont="0" applyFill="0" applyBorder="0" applyAlignment="0" applyProtection="0"/>
    <xf numFmtId="0" fontId="10" fillId="0" borderId="0"/>
    <xf numFmtId="0" fontId="10" fillId="0" borderId="0"/>
    <xf numFmtId="3" fontId="207" fillId="0" borderId="13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09" fontId="2" fillId="0" borderId="0" applyFont="0" applyFill="0" applyBorder="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71" borderId="106" applyNumberFormat="0" applyFont="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57" fillId="0" borderId="0">
      <alignment horizontal="centerContinuous" vertical="center"/>
    </xf>
    <xf numFmtId="310" fontId="2" fillId="0" borderId="0" applyFont="0" applyFill="0" applyBorder="0" applyAlignment="0" applyProtection="0"/>
    <xf numFmtId="0" fontId="216" fillId="114" borderId="0">
      <alignment horizontal="left"/>
    </xf>
    <xf numFmtId="1" fontId="258" fillId="0" borderId="160">
      <alignment horizontal="left"/>
    </xf>
    <xf numFmtId="254" fontId="259"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1" fillId="122" borderId="0" applyNumberFormat="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39" fontId="171" fillId="122" borderId="0" applyNumberFormat="0" applyBorder="0" applyAlignment="0" applyProtection="0"/>
    <xf numFmtId="0" fontId="2" fillId="0" borderId="0" applyNumberFormat="0" applyFont="0" applyFill="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37">
      <alignment vertical="center"/>
    </xf>
    <xf numFmtId="38" fontId="171" fillId="123"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45" fillId="112" borderId="128"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2" borderId="128" applyAlignment="0" applyProtection="0"/>
    <xf numFmtId="0" fontId="45" fillId="112" borderId="128" applyAlignment="0" applyProtection="0"/>
    <xf numFmtId="0" fontId="2" fillId="0" borderId="0" applyNumberFormat="0" applyFont="0" applyFill="0" applyBorder="0" applyAlignment="0" applyProtection="0"/>
    <xf numFmtId="0" fontId="2" fillId="68" borderId="126"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Protection="0">
      <alignment horizontal="center" vertic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3" fontId="207" fillId="0" borderId="137">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0" fontId="2" fillId="68" borderId="126" applyNumberFormat="0" applyFont="0" applyBorder="0" applyAlignment="0" applyProtection="0">
      <alignment horizontal="center"/>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45" fillId="68" borderId="14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124" borderId="105"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11" fontId="175" fillId="110" borderId="0" applyBorder="0" applyAlignment="0"/>
    <xf numFmtId="312" fontId="160"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41" fillId="125" borderId="127" applyNumberFormat="0" applyFont="0" applyBorder="0" applyAlignment="0">
      <alignment horizontal="centerContinuous"/>
    </xf>
    <xf numFmtId="0" fontId="260" fillId="0" borderId="0" applyProtection="0">
      <alignment horizontal="right"/>
    </xf>
    <xf numFmtId="0" fontId="260" fillId="0" borderId="0" applyProtection="0">
      <alignment horizontal="right"/>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41" fillId="125" borderId="127" applyNumberFormat="0" applyFont="0" applyBorder="0" applyAlignment="0">
      <alignment horizontal="centerContinuous"/>
    </xf>
    <xf numFmtId="0" fontId="260"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7" fillId="0" borderId="128">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61" fillId="108"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2" fillId="0" borderId="161" applyNumberFormat="0" applyFill="0" applyAlignment="0" applyProtection="0"/>
    <xf numFmtId="0" fontId="262" fillId="0" borderId="161" applyNumberFormat="0" applyFill="0" applyAlignment="0" applyProtection="0"/>
    <xf numFmtId="0" fontId="262" fillId="0" borderId="161"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10" fillId="0" borderId="0"/>
    <xf numFmtId="0" fontId="10" fillId="0" borderId="0"/>
    <xf numFmtId="0" fontId="10" fillId="0" borderId="0"/>
    <xf numFmtId="0" fontId="10" fillId="0" borderId="0"/>
    <xf numFmtId="0" fontId="264" fillId="0" borderId="162" applyNumberFormat="0" applyFill="0" applyAlignment="0" applyProtection="0"/>
    <xf numFmtId="0" fontId="264" fillId="0" borderId="162" applyNumberFormat="0" applyFill="0" applyAlignment="0" applyProtection="0"/>
    <xf numFmtId="0" fontId="264" fillId="0" borderId="162" applyNumberFormat="0" applyFill="0" applyAlignment="0" applyProtection="0"/>
    <xf numFmtId="0" fontId="263"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6" fillId="0" borderId="163" applyNumberFormat="0" applyFill="0" applyAlignment="0" applyProtection="0"/>
    <xf numFmtId="0" fontId="266" fillId="0" borderId="163" applyNumberFormat="0" applyFill="0" applyAlignment="0" applyProtection="0"/>
    <xf numFmtId="0" fontId="266" fillId="0" borderId="163"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4"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33" fillId="126"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7" fontId="171" fillId="12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6" applyFont="0" applyProtection="0">
      <alignment horizontal="right"/>
    </xf>
    <xf numFmtId="0" fontId="10" fillId="0" borderId="0"/>
    <xf numFmtId="3" fontId="2" fillId="70" borderId="126" applyFont="0" applyProtection="0">
      <alignment horizontal="right"/>
    </xf>
    <xf numFmtId="0" fontId="2" fillId="0" borderId="0" applyNumberFormat="0" applyFont="0" applyFill="0" applyBorder="0" applyAlignment="0" applyProtection="0"/>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70" borderId="126" applyFont="0" applyProtection="0">
      <alignment horizontal="right"/>
    </xf>
    <xf numFmtId="0" fontId="10" fillId="0" borderId="0"/>
    <xf numFmtId="10" fontId="2" fillId="70" borderId="126" applyFont="0" applyProtection="0">
      <alignment horizontal="right"/>
    </xf>
    <xf numFmtId="0" fontId="2" fillId="0" borderId="0" applyNumberFormat="0" applyFont="0" applyFill="0" applyBorder="0" applyAlignment="0" applyProtection="0"/>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10"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0" borderId="126" applyFont="0" applyProtection="0">
      <alignment horizontal="right"/>
    </xf>
    <xf numFmtId="0" fontId="10" fillId="0" borderId="0"/>
    <xf numFmtId="9" fontId="2" fillId="70" borderId="126" applyFont="0" applyProtection="0">
      <alignment horizontal="right"/>
    </xf>
    <xf numFmtId="0" fontId="2" fillId="0" borderId="0" applyNumberFormat="0" applyFont="0" applyFill="0" applyBorder="0" applyAlignment="0" applyProtection="0"/>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9" fontId="2" fillId="70" borderId="126" applyFont="0" applyProtection="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70" borderId="127"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7" applyNumberFormat="0" applyFont="0" applyBorder="0" applyAlignment="0" applyProtection="0">
      <alignment horizontal="left"/>
    </xf>
    <xf numFmtId="0" fontId="2" fillId="0" borderId="0" applyNumberFormat="0" applyFont="0" applyFill="0" applyBorder="0" applyAlignment="0" applyProtection="0"/>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3" fontId="207" fillId="0" borderId="137">
      <alignment vertical="center"/>
    </xf>
    <xf numFmtId="0" fontId="2" fillId="0" borderId="0" applyNumberFormat="0" applyFont="0" applyFill="0" applyBorder="0" applyAlignment="0" applyProtection="0"/>
    <xf numFmtId="0" fontId="10" fillId="0" borderId="0"/>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0" fontId="2" fillId="70" borderId="127" applyNumberFormat="0" applyFont="0" applyBorder="0" applyAlignment="0" applyProtection="0">
      <alignment horizontal="left"/>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7" fontId="255" fillId="0" borderId="0" applyNumberFormat="0" applyBorder="0" applyAlignment="0" applyProtection="0"/>
    <xf numFmtId="301" fontId="255" fillId="0" borderId="0" applyNumberFormat="0" applyBorder="0" applyAlignment="0" applyProtection="0"/>
    <xf numFmtId="3" fontId="207" fillId="0" borderId="137">
      <alignment vertical="center"/>
    </xf>
    <xf numFmtId="37" fontId="45" fillId="0" borderId="0"/>
    <xf numFmtId="301" fontId="45" fillId="0" borderId="0"/>
    <xf numFmtId="3" fontId="207" fillId="0" borderId="137">
      <alignment vertical="center"/>
    </xf>
    <xf numFmtId="0" fontId="26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2" fillId="0" borderId="0" applyNumberFormat="0" applyFont="0" applyFill="0" applyBorder="0" applyAlignment="0" applyProtection="0"/>
    <xf numFmtId="313"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4" fontId="268"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6" borderId="126"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6" borderId="126" applyNumberFormat="0" applyBorder="0" applyAlignment="0" applyProtection="0"/>
    <xf numFmtId="0" fontId="10" fillId="0" borderId="0"/>
    <xf numFmtId="10" fontId="19" fillId="106" borderId="126" applyNumberFormat="0" applyBorder="0" applyAlignment="0" applyProtection="0"/>
    <xf numFmtId="10" fontId="19" fillId="106" borderId="126" applyNumberFormat="0" applyBorder="0" applyAlignment="0" applyProtection="0"/>
    <xf numFmtId="10" fontId="19" fillId="106" borderId="126" applyNumberFormat="0" applyBorder="0" applyAlignment="0" applyProtection="0"/>
    <xf numFmtId="10" fontId="19" fillId="106" borderId="126" applyNumberFormat="0" applyBorder="0" applyAlignment="0" applyProtection="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10" fillId="0" borderId="0"/>
    <xf numFmtId="0" fontId="10" fillId="0" borderId="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49" fillId="72" borderId="14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2" fillId="0" borderId="0" applyNumberFormat="0" applyFont="0" applyFill="0" applyBorder="0" applyAlignment="0" applyProtection="0"/>
    <xf numFmtId="0" fontId="269" fillId="0" borderId="75">
      <protection locked="0"/>
    </xf>
    <xf numFmtId="0" fontId="269" fillId="0" borderId="75">
      <protection locked="0"/>
    </xf>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0" fontId="49" fillId="72" borderId="148" applyNumberFormat="0" applyAlignment="0" applyProtection="0"/>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69" fillId="0" borderId="75">
      <protection locked="0"/>
    </xf>
    <xf numFmtId="0" fontId="269" fillId="0" borderId="75">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6" fontId="269" fillId="87" borderId="164">
      <alignment horizontal="right" vertical="center"/>
      <protection locked="0"/>
    </xf>
    <xf numFmtId="316" fontId="269" fillId="87" borderId="164">
      <alignment horizontal="right" vertical="center"/>
      <protection locked="0"/>
    </xf>
    <xf numFmtId="316" fontId="269" fillId="87" borderId="164">
      <alignment horizontal="right" vertical="center"/>
      <protection locked="0"/>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 fontId="231" fillId="128" borderId="75"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7" fillId="0" borderId="137">
      <alignment vertical="center"/>
    </xf>
    <xf numFmtId="317" fontId="2" fillId="71" borderId="126" applyFont="0" applyAlignment="0">
      <protection locked="0"/>
    </xf>
    <xf numFmtId="0" fontId="10" fillId="0" borderId="0"/>
    <xf numFmtId="317" fontId="2" fillId="71" borderId="126" applyFont="0" applyAlignment="0">
      <protection locked="0"/>
    </xf>
    <xf numFmtId="0" fontId="2" fillId="0" borderId="0" applyNumberFormat="0" applyFont="0" applyFill="0" applyBorder="0" applyAlignment="0" applyProtection="0"/>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 fontId="207" fillId="0" borderId="137">
      <alignment vertical="center"/>
    </xf>
    <xf numFmtId="0" fontId="2" fillId="0" borderId="0" applyNumberFormat="0" applyFont="0" applyFill="0" applyBorder="0" applyAlignment="0" applyProtection="0"/>
    <xf numFmtId="0" fontId="10" fillId="0" borderId="0"/>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17" fontId="2" fillId="71" borderId="126" applyFont="0" applyAlignment="0">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 fillId="71" borderId="126" applyFont="0">
      <alignment horizontal="right"/>
      <protection locked="0"/>
    </xf>
    <xf numFmtId="0" fontId="10" fillId="0" borderId="0"/>
    <xf numFmtId="3" fontId="2" fillId="71" borderId="12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vertical="center"/>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71" borderId="126" applyFont="0">
      <alignment horizontal="right"/>
      <protection locked="0"/>
    </xf>
    <xf numFmtId="0" fontId="10" fillId="0" borderId="0"/>
    <xf numFmtId="266" fontId="2" fillId="71" borderId="126" applyFont="0">
      <alignment horizontal="right"/>
      <protection locked="0"/>
    </xf>
    <xf numFmtId="0" fontId="2" fillId="0" borderId="0" applyNumberFormat="0" applyFont="0" applyFill="0" applyBorder="0" applyAlignment="0" applyProtection="0"/>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266"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10" fontId="2" fillId="71" borderId="126" applyFont="0">
      <alignment horizontal="right"/>
      <protection locked="0"/>
    </xf>
    <xf numFmtId="0" fontId="10" fillId="0" borderId="0"/>
    <xf numFmtId="10" fontId="2" fillId="71" borderId="126" applyFont="0">
      <alignment horizontal="right"/>
      <protection locked="0"/>
    </xf>
    <xf numFmtId="0" fontId="2" fillId="0" borderId="0" applyNumberFormat="0" applyFont="0" applyFill="0" applyBorder="0" applyAlignment="0" applyProtection="0"/>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10" fontId="2" fillId="71"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1" borderId="130"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3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0" applyFont="0">
      <alignment horizontal="right"/>
      <protection locked="0"/>
    </xf>
    <xf numFmtId="9" fontId="2" fillId="71" borderId="130" applyFont="0">
      <alignment horizontal="right"/>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0" applyFont="0">
      <alignment horizontal="right"/>
      <protection locked="0"/>
    </xf>
    <xf numFmtId="9" fontId="2" fillId="71" borderId="130" applyFont="0">
      <alignment horizontal="right"/>
      <protection locked="0"/>
    </xf>
    <xf numFmtId="9" fontId="2" fillId="71" borderId="130" applyFont="0">
      <alignment horizontal="right"/>
      <protection locked="0"/>
    </xf>
    <xf numFmtId="9" fontId="2" fillId="71" borderId="130" applyFont="0">
      <alignment horizontal="right"/>
      <protection locked="0"/>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71" borderId="126" applyFont="0">
      <alignment horizontal="center" wrapText="1"/>
      <protection locked="0"/>
    </xf>
    <xf numFmtId="0" fontId="10" fillId="0" borderId="0"/>
    <xf numFmtId="0" fontId="2" fillId="71" borderId="126" applyFont="0">
      <alignment horizontal="center" wrapText="1"/>
      <protection locked="0"/>
    </xf>
    <xf numFmtId="0" fontId="2" fillId="0" borderId="0" applyNumberFormat="0" applyFont="0" applyFill="0" applyBorder="0" applyAlignment="0" applyProtection="0"/>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0" fontId="2" fillId="71"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71" borderId="126" applyFont="0" applyAlignment="0">
      <protection locked="0"/>
    </xf>
    <xf numFmtId="0" fontId="10" fillId="0" borderId="0"/>
    <xf numFmtId="0" fontId="10" fillId="0" borderId="0"/>
    <xf numFmtId="3" fontId="207" fillId="0" borderId="137">
      <alignment vertical="center"/>
    </xf>
    <xf numFmtId="0" fontId="10" fillId="0" borderId="0"/>
    <xf numFmtId="0" fontId="10" fillId="0" borderId="0"/>
    <xf numFmtId="49" fontId="2" fillId="71" borderId="126" applyFont="0" applyAlignment="0">
      <protection locked="0"/>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18"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8" fontId="258" fillId="0" borderId="0" applyNumberFormat="0" applyFill="0" applyBorder="0" applyAlignment="0" applyProtection="0"/>
    <xf numFmtId="0" fontId="2" fillId="0" borderId="0" applyNumberFormat="0" applyFont="0" applyFill="0" applyBorder="0" applyAlignment="0" applyProtection="0"/>
    <xf numFmtId="0" fontId="182" fillId="0" borderId="0"/>
    <xf numFmtId="319" fontId="2" fillId="0" borderId="0" applyFont="0" applyFill="0" applyBorder="0" applyAlignment="0" applyProtection="0"/>
    <xf numFmtId="31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19" fontId="2" fillId="39" borderId="0" applyFont="0" applyFill="0" applyBorder="0" applyAlignment="0" applyProtection="0">
      <alignment horizontal="center"/>
    </xf>
    <xf numFmtId="319"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108" borderId="0" applyNumberFormat="0" applyBorder="0" applyProtection="0">
      <alignment horizontal="center"/>
    </xf>
    <xf numFmtId="0" fontId="2" fillId="108"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19" fontId="2" fillId="73" borderId="0" applyFont="0" applyFill="0" applyBorder="0" applyAlignment="0" applyProtection="0">
      <alignment horizontal="center"/>
    </xf>
    <xf numFmtId="319"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81" fillId="53" borderId="0" applyNumberFormat="0" applyBorder="0" applyProtection="0">
      <alignment horizontal="center"/>
    </xf>
    <xf numFmtId="320" fontId="271"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21" fontId="2" fillId="0" borderId="0" applyFont="0" applyFill="0" applyBorder="0" applyAlignment="0" applyProtection="0"/>
    <xf numFmtId="322" fontId="27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23" fontId="158" fillId="0" borderId="75"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23" fontId="226" fillId="95" borderId="165"/>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9" fontId="226" fillId="95" borderId="75"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2" fillId="0" borderId="0" applyNumberFormat="0" applyFill="0" applyBorder="0">
      <alignment horizontal="right"/>
    </xf>
    <xf numFmtId="0" fontId="273" fillId="0" borderId="0">
      <protection locked="0"/>
    </xf>
    <xf numFmtId="0" fontId="10" fillId="0" borderId="0"/>
    <xf numFmtId="38" fontId="199" fillId="0" borderId="0">
      <alignment horizontal="right"/>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7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6" applyNumberFormat="0" applyFill="0" applyAlignment="0" applyProtection="0"/>
    <xf numFmtId="0" fontId="78" fillId="0" borderId="166" applyNumberFormat="0" applyFill="0" applyAlignment="0" applyProtection="0"/>
    <xf numFmtId="0" fontId="78" fillId="0" borderId="166"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6" fontId="255" fillId="92" borderId="0" applyNumberFormat="0" applyBorder="0" applyAlignment="0" applyProtection="0"/>
    <xf numFmtId="252" fontId="2" fillId="0" borderId="0" applyFont="0" applyFill="0" applyBorder="0" applyAlignment="0" applyProtection="0"/>
    <xf numFmtId="252" fontId="2"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171" fontId="37" fillId="68" borderId="0" applyNumberFormat="0" applyFont="0" applyBorder="0" applyAlignment="0"/>
    <xf numFmtId="0" fontId="2" fillId="68" borderId="0"/>
    <xf numFmtId="325"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5"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58"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17" fontId="278" fillId="0" borderId="138" applyAlignment="0" applyProtection="0">
      <alignment horizontal="centerContinuous"/>
    </xf>
    <xf numFmtId="19" fontId="278" fillId="0" borderId="138" applyAlignment="0" applyProtection="0">
      <alignment horizontal="centerContinuous"/>
    </xf>
    <xf numFmtId="3" fontId="207" fillId="0" borderId="137">
      <alignment vertical="center"/>
    </xf>
    <xf numFmtId="0" fontId="10" fillId="0" borderId="0"/>
    <xf numFmtId="326"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248" fontId="81" fillId="0" borderId="0">
      <alignment horizontal="center"/>
    </xf>
    <xf numFmtId="0" fontId="2" fillId="0" borderId="0" applyNumberFormat="0" applyFont="0" applyFill="0" applyBorder="0" applyAlignment="0" applyProtection="0"/>
    <xf numFmtId="0" fontId="10" fillId="0" borderId="0"/>
    <xf numFmtId="169"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41" fontId="2" fillId="0" borderId="0" applyFont="0" applyFill="0" applyBorder="0" applyAlignment="0" applyProtection="0"/>
    <xf numFmtId="169" fontId="2" fillId="0" borderId="0" applyFont="0" applyFill="0" applyBorder="0" applyAlignment="0" applyProtection="0"/>
    <xf numFmtId="0" fontId="2" fillId="0" borderId="0" applyNumberFormat="0" applyFont="0" applyFill="0" applyBorder="0" applyAlignment="0" applyProtection="0"/>
    <xf numFmtId="171" fontId="65"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0"/>
    <xf numFmtId="0" fontId="10" fillId="0" borderId="0"/>
    <xf numFmtId="0" fontId="10" fillId="0" borderId="0"/>
    <xf numFmtId="41" fontId="1" fillId="0" borderId="0" applyFont="0" applyFill="0" applyBorder="0" applyAlignment="0" applyProtection="0"/>
    <xf numFmtId="205" fontId="2"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3" fontId="207" fillId="0" borderId="137">
      <alignment vertical="center"/>
    </xf>
    <xf numFmtId="20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3" fontId="1" fillId="0" borderId="0" applyFont="0" applyFill="0" applyBorder="0" applyAlignment="0" applyProtection="0"/>
    <xf numFmtId="0" fontId="10" fillId="0" borderId="0"/>
    <xf numFmtId="43" fontId="1" fillId="0" borderId="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6" fillId="114" borderId="0">
      <alignment horizontal="left"/>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10" fontId="9" fillId="129" borderId="105" applyBorder="0">
      <alignment horizontal="center"/>
      <protection locked="0"/>
    </xf>
    <xf numFmtId="0" fontId="10" fillId="0" borderId="0"/>
    <xf numFmtId="2" fontId="231" fillId="106" borderId="126"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168" fontId="29" fillId="0" borderId="0" applyFont="0" applyFill="0" applyBorder="0" applyAlignment="0" applyProtection="0"/>
    <xf numFmtId="170" fontId="29" fillId="0" borderId="0" applyFont="0" applyFill="0" applyBorder="0" applyAlignment="0" applyProtection="0"/>
    <xf numFmtId="0" fontId="10" fillId="0" borderId="0"/>
    <xf numFmtId="0" fontId="10" fillId="0" borderId="0"/>
    <xf numFmtId="0" fontId="10" fillId="0" borderId="0"/>
    <xf numFmtId="327" fontId="158" fillId="0" borderId="0" applyFont="0" applyFill="0" applyBorder="0" applyAlignment="0" applyProtection="0"/>
    <xf numFmtId="38" fontId="29" fillId="108" borderId="0"/>
    <xf numFmtId="328"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0" borderId="139" applyNumberFormat="0" applyFill="0" applyBorder="0" applyAlignment="0"/>
    <xf numFmtId="17" fontId="45" fillId="130" borderId="139" applyNumberFormat="0" applyFill="0" applyBorder="0" applyAlignment="0"/>
    <xf numFmtId="3" fontId="207" fillId="0" borderId="137">
      <alignment vertical="center"/>
    </xf>
    <xf numFmtId="3" fontId="207" fillId="0" borderId="137">
      <alignment vertical="center"/>
    </xf>
    <xf numFmtId="0" fontId="223" fillId="0" borderId="0" applyNumberFormat="0" applyFont="0" applyBorder="0" applyAlignment="0"/>
    <xf numFmtId="0" fontId="223" fillId="0" borderId="0" applyNumberFormat="0" applyFont="0" applyBorder="0" applyAlignment="0"/>
    <xf numFmtId="329" fontId="2" fillId="0" borderId="0" applyFont="0" applyFill="0" applyBorder="0" applyAlignment="0" applyProtection="0"/>
    <xf numFmtId="32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30" fontId="209" fillId="0" borderId="0">
      <alignment horizontal="right" vertical="center" wrapText="1"/>
    </xf>
    <xf numFmtId="331" fontId="209"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209"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79" fillId="72" borderId="0" applyNumberFormat="0" applyBorder="0" applyAlignment="0" applyProtection="0"/>
    <xf numFmtId="0" fontId="279" fillId="72" borderId="0" applyNumberFormat="0" applyBorder="0" applyAlignment="0" applyProtection="0"/>
    <xf numFmtId="0" fontId="279"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7" fontId="280" fillId="0" borderId="0"/>
    <xf numFmtId="301" fontId="28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235" fillId="69" borderId="126" applyNumberFormat="0" applyFont="0" applyBorder="0" applyAlignment="0">
      <alignment horizontal="centerContinuous"/>
    </xf>
    <xf numFmtId="0" fontId="45" fillId="108" borderId="0" applyNumberFormat="0" applyFont="0" applyFill="0" applyBorder="0" applyAlignment="0"/>
    <xf numFmtId="0" fontId="10" fillId="0" borderId="0"/>
    <xf numFmtId="0" fontId="10" fillId="0" borderId="0"/>
    <xf numFmtId="0" fontId="180" fillId="0" borderId="0"/>
    <xf numFmtId="10" fontId="29" fillId="108" borderId="0"/>
    <xf numFmtId="0" fontId="2" fillId="0" borderId="0"/>
    <xf numFmtId="333"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5"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8"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7" fillId="0" borderId="137">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7" fontId="199"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81" fillId="103" borderId="129">
      <alignment horizontal="center" vertical="top" wrapText="1"/>
    </xf>
    <xf numFmtId="0" fontId="281" fillId="103" borderId="129">
      <alignment horizontal="center" vertical="top" wrapText="1"/>
    </xf>
    <xf numFmtId="0" fontId="281" fillId="103" borderId="129">
      <alignment horizontal="center" vertical="top" wrapText="1"/>
    </xf>
    <xf numFmtId="0" fontId="281" fillId="103" borderId="12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8"/>
    <xf numFmtId="0" fontId="2" fillId="0" borderId="128"/>
    <xf numFmtId="0" fontId="2" fillId="0" borderId="128"/>
    <xf numFmtId="0" fontId="2"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7"/>
    <xf numFmtId="0" fontId="45" fillId="70" borderId="127"/>
    <xf numFmtId="0" fontId="45" fillId="70" borderId="127"/>
    <xf numFmtId="0" fontId="45"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5"/>
    <xf numFmtId="0" fontId="45" fillId="0" borderId="105"/>
    <xf numFmtId="0" fontId="45" fillId="0" borderId="10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9">
      <alignment horizontal="center" vertical="top"/>
    </xf>
    <xf numFmtId="0" fontId="281" fillId="131" borderId="129">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7"/>
    <xf numFmtId="0" fontId="45" fillId="0" borderId="127"/>
    <xf numFmtId="0" fontId="45" fillId="0" borderId="127"/>
    <xf numFmtId="0" fontId="45" fillId="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129"/>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0" borderId="130"/>
    <xf numFmtId="0" fontId="282" fillId="7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5">
      <alignment horizontal="center"/>
    </xf>
    <xf numFmtId="0" fontId="2" fillId="0" borderId="105">
      <alignment horizontal="center"/>
    </xf>
    <xf numFmtId="0" fontId="2" fillId="0" borderId="10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horizontal="center"/>
    </xf>
    <xf numFmtId="0" fontId="2" fillId="0" borderId="106">
      <alignment horizontal="center"/>
    </xf>
    <xf numFmtId="0" fontId="2" fillId="0" borderId="106">
      <alignment horizontal="center"/>
    </xf>
    <xf numFmtId="0" fontId="2" fillId="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lignment horizontal="center"/>
    </xf>
    <xf numFmtId="0" fontId="2" fillId="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9">
      <alignment horizontal="center" vertical="top" wrapText="1"/>
    </xf>
    <xf numFmtId="0" fontId="281" fillId="131" borderId="129">
      <alignment horizontal="center" vertical="top" wrapText="1"/>
    </xf>
    <xf numFmtId="0" fontId="281" fillId="131" borderId="129">
      <alignment horizontal="center" vertical="top" wrapText="1"/>
    </xf>
    <xf numFmtId="0" fontId="281" fillId="131" borderId="129">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8"/>
    <xf numFmtId="3" fontId="2" fillId="0" borderId="128"/>
    <xf numFmtId="3" fontId="2" fillId="0" borderId="128"/>
    <xf numFmtId="3" fontId="2"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7">
      <alignment horizontal="center"/>
    </xf>
    <xf numFmtId="0" fontId="45" fillId="70" borderId="127">
      <alignment horizontal="center"/>
    </xf>
    <xf numFmtId="0" fontId="45" fillId="70" borderId="127">
      <alignment horizontal="center"/>
    </xf>
    <xf numFmtId="0" fontId="45" fillId="70" borderId="12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alignment horizontal="center"/>
    </xf>
    <xf numFmtId="0" fontId="45" fillId="70" borderId="128">
      <alignment horizontal="center"/>
    </xf>
    <xf numFmtId="0" fontId="2" fillId="0" borderId="0" applyNumberFormat="0" applyFont="0" applyFill="0" applyBorder="0" applyAlignment="0" applyProtection="0"/>
    <xf numFmtId="0" fontId="45" fillId="70" borderId="129">
      <alignment horizontal="center"/>
    </xf>
    <xf numFmtId="0" fontId="45" fillId="70" borderId="129">
      <alignment horizontal="center"/>
    </xf>
    <xf numFmtId="0" fontId="45" fillId="70" borderId="129">
      <alignment horizontal="center"/>
    </xf>
    <xf numFmtId="0" fontId="45" fillId="70" borderId="12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5">
      <alignment horizontal="left" vertical="top"/>
    </xf>
    <xf numFmtId="0" fontId="45" fillId="70" borderId="105">
      <alignment horizontal="left" vertical="top"/>
    </xf>
    <xf numFmtId="0" fontId="45" fillId="70" borderId="105">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1" borderId="128">
      <alignment horizontal="center" vertical="center"/>
    </xf>
    <xf numFmtId="0" fontId="281" fillId="131" borderId="128">
      <alignment horizontal="center" vertical="center"/>
    </xf>
    <xf numFmtId="0" fontId="2" fillId="0" borderId="0" applyNumberFormat="0" applyFont="0" applyFill="0" applyBorder="0" applyAlignment="0" applyProtection="0"/>
    <xf numFmtId="0" fontId="281" fillId="131" borderId="129">
      <alignment horizontal="center" vertical="center"/>
    </xf>
    <xf numFmtId="0" fontId="281" fillId="131" borderId="129">
      <alignment horizontal="center" vertical="center"/>
    </xf>
    <xf numFmtId="0" fontId="281" fillId="131" borderId="129">
      <alignment horizontal="center" vertical="center"/>
    </xf>
    <xf numFmtId="0" fontId="281" fillId="131" borderId="129">
      <alignment horizontal="center" vertical="center"/>
    </xf>
    <xf numFmtId="0" fontId="2" fillId="0" borderId="0" applyNumberFormat="0" applyFont="0" applyFill="0" applyBorder="0" applyAlignment="0" applyProtection="0"/>
    <xf numFmtId="0" fontId="281" fillId="103" borderId="127">
      <alignment horizontal="center" vertical="center"/>
    </xf>
    <xf numFmtId="0" fontId="281" fillId="103" borderId="127">
      <alignment horizontal="center" vertical="center"/>
    </xf>
    <xf numFmtId="0" fontId="281" fillId="103" borderId="127">
      <alignment horizontal="center" vertical="center"/>
    </xf>
    <xf numFmtId="0" fontId="281" fillId="103" borderId="127">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03" borderId="128">
      <alignment horizontal="center" vertical="center"/>
    </xf>
    <xf numFmtId="0" fontId="281" fillId="103" borderId="128">
      <alignment horizontal="center" vertical="center"/>
    </xf>
    <xf numFmtId="0" fontId="2" fillId="0" borderId="0" applyNumberFormat="0" applyFont="0" applyFill="0" applyBorder="0" applyAlignment="0" applyProtection="0"/>
    <xf numFmtId="0" fontId="281" fillId="103" borderId="129">
      <alignment horizontal="center" vertical="center"/>
    </xf>
    <xf numFmtId="0" fontId="281" fillId="103" borderId="129">
      <alignment horizontal="center" vertical="center"/>
    </xf>
    <xf numFmtId="0" fontId="281" fillId="103" borderId="129">
      <alignment horizontal="center" vertical="center"/>
    </xf>
    <xf numFmtId="0" fontId="281" fillId="103" borderId="129">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xf numFmtId="0" fontId="2" fillId="0" borderId="106"/>
    <xf numFmtId="0" fontId="2" fillId="0" borderId="106"/>
    <xf numFmtId="0" fontId="2"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3"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0" fontId="2"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71" fillId="73" borderId="154" applyNumberFormat="0" applyFont="0" applyAlignment="0" applyProtection="0"/>
    <xf numFmtId="0" fontId="2" fillId="0" borderId="0" applyNumberFormat="0" applyFont="0" applyFill="0" applyBorder="0" applyAlignment="0" applyProtection="0"/>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 fillId="73" borderId="154" applyNumberFormat="0" applyFont="0" applyAlignment="0" applyProtection="0"/>
    <xf numFmtId="0" fontId="2" fillId="73" borderId="154" applyNumberFormat="0" applyFont="0" applyAlignment="0" applyProtection="0"/>
    <xf numFmtId="3" fontId="207" fillId="0" borderId="137">
      <alignment vertical="center"/>
    </xf>
    <xf numFmtId="0" fontId="284" fillId="0" borderId="7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36"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235" fillId="0" borderId="75" applyNumberFormat="0" applyBorder="0" applyAlignment="0" applyProtection="0">
      <alignment horizontal="right"/>
      <protection locked="0"/>
    </xf>
    <xf numFmtId="0" fontId="183" fillId="132" borderId="0" applyNumberFormat="0" applyFont="0" applyBorder="0" applyAlignment="0"/>
    <xf numFmtId="0" fontId="2" fillId="0" borderId="0" applyNumberFormat="0" applyFont="0" applyFill="0" applyBorder="0" applyAlignment="0" applyProtection="0"/>
    <xf numFmtId="3" fontId="2" fillId="74" borderId="126">
      <alignment horizontal="right"/>
      <protection locked="0"/>
    </xf>
    <xf numFmtId="0" fontId="10" fillId="0" borderId="0"/>
    <xf numFmtId="3" fontId="2" fillId="74" borderId="126">
      <alignment horizontal="right"/>
      <protection locked="0"/>
    </xf>
    <xf numFmtId="0" fontId="2" fillId="0" borderId="0" applyNumberFormat="0" applyFont="0" applyFill="0" applyBorder="0" applyAlignment="0" applyProtection="0"/>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74" borderId="126">
      <alignment horizontal="right"/>
      <protection locked="0"/>
    </xf>
    <xf numFmtId="0" fontId="10" fillId="0" borderId="0"/>
    <xf numFmtId="266" fontId="2" fillId="74" borderId="126">
      <alignment horizontal="right"/>
      <protection locked="0"/>
    </xf>
    <xf numFmtId="0" fontId="2" fillId="0" borderId="0" applyNumberFormat="0" applyFont="0" applyFill="0" applyBorder="0" applyAlignment="0" applyProtection="0"/>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266"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74" borderId="126" applyFont="0">
      <alignment horizontal="right"/>
      <protection locked="0"/>
    </xf>
    <xf numFmtId="0" fontId="10" fillId="0" borderId="0"/>
    <xf numFmtId="10" fontId="2" fillId="74" borderId="126" applyFont="0">
      <alignment horizontal="right"/>
      <protection locked="0"/>
    </xf>
    <xf numFmtId="0" fontId="2" fillId="0" borderId="0" applyNumberFormat="0" applyFont="0" applyFill="0" applyBorder="0" applyAlignment="0" applyProtection="0"/>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10" fontId="2" fillId="74" borderId="126" applyFont="0">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74" borderId="126">
      <alignment horizontal="right"/>
      <protection locked="0"/>
    </xf>
    <xf numFmtId="0" fontId="10" fillId="0" borderId="0"/>
    <xf numFmtId="9" fontId="2" fillId="74" borderId="126">
      <alignment horizontal="right"/>
      <protection locked="0"/>
    </xf>
    <xf numFmtId="0" fontId="2" fillId="0" borderId="0" applyNumberFormat="0" applyFont="0" applyFill="0" applyBorder="0" applyAlignment="0" applyProtection="0"/>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9" fontId="2" fillId="74" borderId="126">
      <alignment horizontal="right"/>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337" fontId="2" fillId="74" borderId="126"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74" borderId="126">
      <alignment horizontal="center" wrapText="1"/>
    </xf>
    <xf numFmtId="0" fontId="10" fillId="0" borderId="0"/>
    <xf numFmtId="0" fontId="2" fillId="74" borderId="126">
      <alignment horizontal="center" wrapText="1"/>
    </xf>
    <xf numFmtId="0" fontId="2" fillId="0" borderId="0" applyNumberFormat="0" applyFont="0" applyFill="0" applyBorder="0" applyAlignment="0" applyProtection="0"/>
    <xf numFmtId="0" fontId="2" fillId="74" borderId="126">
      <alignment horizontal="center" wrapText="1"/>
    </xf>
    <xf numFmtId="0" fontId="2" fillId="74" borderId="126">
      <alignment horizontal="center" wrapText="1"/>
    </xf>
    <xf numFmtId="0" fontId="2" fillId="74" borderId="126">
      <alignment horizontal="center" wrapText="1"/>
    </xf>
    <xf numFmtId="0" fontId="2" fillId="74" borderId="126">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2" fillId="74" borderId="126">
      <alignment horizontal="center" wrapText="1"/>
    </xf>
    <xf numFmtId="0" fontId="2" fillId="74" borderId="126">
      <alignment horizontal="center" wrapText="1"/>
    </xf>
    <xf numFmtId="0" fontId="2" fillId="74" borderId="126">
      <alignment horizontal="center" wrapText="1"/>
    </xf>
    <xf numFmtId="0" fontId="2" fillId="74" borderId="126">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74" borderId="126" applyNumberFormat="0" applyFont="0">
      <alignment horizontal="center" wrapText="1"/>
      <protection locked="0"/>
    </xf>
    <xf numFmtId="0" fontId="10" fillId="0" borderId="0"/>
    <xf numFmtId="0" fontId="2" fillId="74" borderId="126" applyNumberFormat="0" applyFont="0">
      <alignment horizontal="center" wrapText="1"/>
      <protection locked="0"/>
    </xf>
    <xf numFmtId="0" fontId="2" fillId="0" borderId="0" applyNumberFormat="0" applyFont="0" applyFill="0" applyBorder="0" applyAlignment="0" applyProtection="0"/>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0" fontId="2" fillId="74" borderId="126" applyNumberFormat="0"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66"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68" fillId="63" borderId="167" applyNumberFormat="0" applyAlignment="0" applyProtection="0"/>
    <xf numFmtId="0" fontId="10" fillId="0" borderId="0"/>
    <xf numFmtId="0" fontId="10" fillId="0" borderId="0"/>
    <xf numFmtId="0" fontId="10" fillId="0" borderId="0"/>
    <xf numFmtId="0" fontId="10" fillId="0" borderId="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6" fillId="108"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8" borderId="167" applyNumberFormat="0" applyAlignment="0" applyProtection="0"/>
    <xf numFmtId="0" fontId="66" fillId="108" borderId="167" applyNumberFormat="0" applyAlignment="0" applyProtection="0"/>
    <xf numFmtId="0" fontId="2" fillId="0" borderId="0" applyNumberFormat="0" applyFont="0" applyFill="0" applyBorder="0" applyAlignment="0" applyProtection="0"/>
    <xf numFmtId="0" fontId="68" fillId="63" borderId="167" applyNumberFormat="0" applyAlignment="0" applyProtection="0"/>
    <xf numFmtId="0" fontId="68"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7" applyNumberFormat="0" applyAlignment="0" applyProtection="0"/>
    <xf numFmtId="0" fontId="68" fillId="63" borderId="167" applyNumberFormat="0" applyAlignment="0" applyProtection="0"/>
    <xf numFmtId="180" fontId="231" fillId="133" borderId="75"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38"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8" fontId="103" fillId="0" borderId="0" applyFont="0" applyFill="0" applyBorder="0" applyAlignment="0">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5" fillId="57"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3" fontId="286" fillId="134" borderId="13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287" fillId="0" borderId="0" applyFill="0" applyBorder="0" applyProtection="0">
      <alignment horizontal="left"/>
    </xf>
    <xf numFmtId="0" fontId="288" fillId="0" borderId="0" applyFill="0" applyBorder="0" applyProtection="0">
      <alignment horizontal="left"/>
    </xf>
    <xf numFmtId="1" fontId="289"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9" fontId="81" fillId="0" borderId="0">
      <alignment horizontal="center"/>
    </xf>
    <xf numFmtId="0" fontId="2" fillId="0" borderId="0" applyNumberFormat="0" applyFont="0" applyFill="0" applyBorder="0" applyAlignment="0" applyProtection="0"/>
    <xf numFmtId="0" fontId="10" fillId="0" borderId="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74" borderId="0" applyNumberFormat="0" applyFont="0" applyBorder="0" applyAlignment="0" applyProtection="0"/>
    <xf numFmtId="0" fontId="19" fillId="130" borderId="75" applyNumberFormat="0" applyFont="0" applyBorder="0" applyAlignment="0" applyProtection="0">
      <alignment horizontal="center"/>
    </xf>
    <xf numFmtId="0" fontId="19" fillId="130"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9" fillId="95" borderId="75" applyNumberFormat="0" applyFont="0" applyBorder="0" applyAlignment="0" applyProtection="0">
      <alignment horizontal="center"/>
    </xf>
    <xf numFmtId="0" fontId="19" fillId="95"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58" fillId="0" borderId="16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17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7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0" fillId="0" borderId="0" applyNumberFormat="0">
      <alignment horizontal="center" vertical="center"/>
    </xf>
    <xf numFmtId="0" fontId="10" fillId="0" borderId="0"/>
    <xf numFmtId="10" fontId="9" fillId="0" borderId="0" applyFont="0" applyFill="0" applyBorder="0" applyAlignment="0" applyProtection="0"/>
    <xf numFmtId="261"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33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4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41" fontId="199"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10" fontId="2" fillId="0" borderId="172"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51" fillId="0" borderId="0"/>
    <xf numFmtId="0" fontId="2" fillId="0" borderId="0" applyNumberFormat="0" applyFont="0" applyFill="0" applyBorder="0" applyAlignment="0" applyProtection="0"/>
    <xf numFmtId="0" fontId="10" fillId="0" borderId="0"/>
    <xf numFmtId="0" fontId="46" fillId="69" borderId="69">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91"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7" fillId="0" borderId="137">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42" fontId="252" fillId="0" borderId="0">
      <protection locked="0"/>
    </xf>
    <xf numFmtId="0" fontId="292"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43"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45" fillId="91" borderId="69"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7" fontId="293" fillId="0" borderId="0" applyNumberFormat="0" applyFill="0" applyBorder="0" applyAlignment="0" applyProtection="0"/>
    <xf numFmtId="301" fontId="293" fillId="0" borderId="0" applyNumberFormat="0" applyFill="0" applyBorder="0" applyAlignment="0" applyProtection="0"/>
    <xf numFmtId="3" fontId="207" fillId="0" borderId="137">
      <alignment vertical="center"/>
    </xf>
    <xf numFmtId="0" fontId="10" fillId="0" borderId="0"/>
    <xf numFmtId="0" fontId="175" fillId="11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 fontId="2" fillId="94" borderId="126" applyFont="0">
      <alignment horizontal="right" vertical="center"/>
      <protection locked="0"/>
    </xf>
    <xf numFmtId="344" fontId="64" fillId="0" borderId="0" applyNumberFormat="0" applyFill="0" applyBorder="0" applyAlignment="0" applyProtection="0">
      <alignment horizontal="left"/>
    </xf>
    <xf numFmtId="169"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5" fontId="197" fillId="0" borderId="0"/>
    <xf numFmtId="0" fontId="10" fillId="0" borderId="0"/>
    <xf numFmtId="38" fontId="294" fillId="0" borderId="0">
      <alignment horizontal="center"/>
    </xf>
    <xf numFmtId="0" fontId="10" fillId="0" borderId="0"/>
    <xf numFmtId="0" fontId="295" fillId="45" borderId="12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173" fontId="296" fillId="0" borderId="0">
      <alignment horizontal="right"/>
    </xf>
    <xf numFmtId="0" fontId="10" fillId="0" borderId="0"/>
    <xf numFmtId="0" fontId="2" fillId="0" borderId="17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7" fillId="87" borderId="167" applyNumberFormat="0" applyProtection="0">
      <alignment vertical="center"/>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4" fontId="29" fillId="87"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2"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96"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103"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98"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1"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5"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04"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135"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29" fillId="97" borderId="167" applyNumberFormat="0" applyProtection="0">
      <alignment horizontal="right" vertical="center"/>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186" fillId="136" borderId="167"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 fillId="137" borderId="174" applyNumberFormat="0" applyProtection="0">
      <alignment horizontal="left" vertical="center" indent="1"/>
    </xf>
    <xf numFmtId="4" fontId="298" fillId="138" borderId="0"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7"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4" fontId="29"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2" fillId="139" borderId="167" applyNumberFormat="0" applyProtection="0">
      <alignment horizontal="left" vertical="center" indent="1"/>
    </xf>
    <xf numFmtId="0" fontId="45" fillId="132" borderId="175"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2" borderId="175" applyNumberFormat="0" applyProtection="0">
      <alignment horizontal="left" vertical="center" indent="1"/>
    </xf>
    <xf numFmtId="0" fontId="45" fillId="132" borderId="175" applyNumberFormat="0" applyProtection="0">
      <alignment horizontal="left" vertical="center" indent="1"/>
    </xf>
    <xf numFmtId="0" fontId="2" fillId="0" borderId="0" applyNumberFormat="0" applyFont="0" applyFill="0" applyBorder="0" applyAlignment="0" applyProtection="0"/>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112"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68"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7" fillId="106" borderId="167" applyNumberFormat="0" applyProtection="0">
      <alignment vertical="center"/>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4" fontId="29" fillId="106" borderId="167" applyNumberFormat="0" applyProtection="0">
      <alignment horizontal="left" vertical="center" indent="1"/>
    </xf>
    <xf numFmtId="346" fontId="29" fillId="130" borderId="175" applyProtection="0">
      <alignment horizontal="right" vertical="center"/>
    </xf>
    <xf numFmtId="346" fontId="29" fillId="130" borderId="17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6" fontId="29" fillId="130" borderId="175" applyProtection="0">
      <alignment horizontal="right" vertical="center"/>
    </xf>
    <xf numFmtId="346" fontId="29" fillId="130" borderId="175" applyProtection="0">
      <alignment horizontal="right" vertical="center"/>
    </xf>
    <xf numFmtId="346" fontId="29" fillId="130" borderId="17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4" fontId="297" fillId="137" borderId="167" applyNumberFormat="0" applyProtection="0">
      <alignment horizontal="right" vertical="center"/>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 fillId="91" borderId="167" applyNumberFormat="0" applyProtection="0">
      <alignment horizontal="left" vertical="center" indent="1"/>
    </xf>
    <xf numFmtId="0" fontId="299" fillId="0" borderId="0"/>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4" fontId="204" fillId="137" borderId="167"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300" fillId="0" borderId="0"/>
    <xf numFmtId="347" fontId="158" fillId="0" borderId="0"/>
    <xf numFmtId="348" fontId="158" fillId="0" borderId="0"/>
    <xf numFmtId="0" fontId="208" fillId="0" borderId="27"/>
    <xf numFmtId="0" fontId="301" fillId="71" borderId="110"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2" fillId="140" borderId="0"/>
    <xf numFmtId="0" fontId="303" fillId="140" borderId="0"/>
    <xf numFmtId="0" fontId="304" fillId="140" borderId="176">
      <alignment horizontal="right"/>
    </xf>
    <xf numFmtId="0" fontId="304" fillId="140" borderId="0"/>
    <xf numFmtId="0" fontId="302" fillId="69" borderId="176">
      <protection locked="0"/>
    </xf>
    <xf numFmtId="0" fontId="302" fillId="140" borderId="0"/>
    <xf numFmtId="0" fontId="305" fillId="71" borderId="0"/>
    <xf numFmtId="0" fontId="305" fillId="97" borderId="0"/>
    <xf numFmtId="0" fontId="305" fillId="98" borderId="0"/>
    <xf numFmtId="38" fontId="9" fillId="0" borderId="0" applyFont="0" applyFill="0" applyBorder="0" applyAlignment="0" applyProtection="0"/>
    <xf numFmtId="349" fontId="2" fillId="0" borderId="0" applyFont="0" applyFill="0" applyBorder="0" applyAlignment="0" applyProtection="0"/>
    <xf numFmtId="40" fontId="9" fillId="0" borderId="0" applyFont="0" applyFill="0" applyBorder="0" applyAlignment="0" applyProtection="0"/>
    <xf numFmtId="350"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51" fontId="296" fillId="0" borderId="0">
      <alignment horizontal="right"/>
    </xf>
    <xf numFmtId="0" fontId="229" fillId="0" borderId="0"/>
    <xf numFmtId="172" fontId="199" fillId="141" borderId="0" applyNumberFormat="0" applyFont="0"/>
    <xf numFmtId="0" fontId="158" fillId="142" borderId="0" applyNumberFormat="0" applyFont="0" applyBorder="0" applyAlignment="0" applyProtection="0"/>
    <xf numFmtId="352" fontId="306" fillId="0" borderId="0" applyFont="0" applyFill="0" applyBorder="0" applyAlignment="0" applyProtection="0"/>
    <xf numFmtId="1" fontId="2" fillId="0" borderId="0"/>
    <xf numFmtId="353" fontId="2" fillId="69" borderId="126">
      <alignment horizontal="center"/>
    </xf>
    <xf numFmtId="0" fontId="10" fillId="0" borderId="0"/>
    <xf numFmtId="353" fontId="2" fillId="69" borderId="126">
      <alignment horizontal="center"/>
    </xf>
    <xf numFmtId="0" fontId="2" fillId="0" borderId="0" applyNumberFormat="0" applyFont="0" applyFill="0" applyBorder="0" applyAlignment="0" applyProtection="0"/>
    <xf numFmtId="353" fontId="2" fillId="69" borderId="126">
      <alignment horizontal="center"/>
    </xf>
    <xf numFmtId="353" fontId="2" fillId="69" borderId="126">
      <alignment horizontal="center"/>
    </xf>
    <xf numFmtId="353" fontId="2" fillId="69" borderId="126">
      <alignment horizontal="center"/>
    </xf>
    <xf numFmtId="353" fontId="2" fillId="69" borderId="126">
      <alignment horizontal="center"/>
    </xf>
    <xf numFmtId="3" fontId="207" fillId="0" borderId="137">
      <alignment vertical="center"/>
    </xf>
    <xf numFmtId="0" fontId="2" fillId="0" borderId="0" applyNumberFormat="0" applyFont="0" applyFill="0" applyBorder="0" applyAlignment="0" applyProtection="0"/>
    <xf numFmtId="0" fontId="10" fillId="0" borderId="0"/>
    <xf numFmtId="353" fontId="2" fillId="69" borderId="126">
      <alignment horizontal="center"/>
    </xf>
    <xf numFmtId="353" fontId="2" fillId="69" borderId="126">
      <alignment horizontal="center"/>
    </xf>
    <xf numFmtId="353" fontId="2" fillId="69" borderId="126">
      <alignment horizontal="center"/>
    </xf>
    <xf numFmtId="353" fontId="2" fillId="69" borderId="126">
      <alignment horizontal="center"/>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 fontId="2" fillId="69" borderId="126" applyFont="0">
      <alignment horizontal="right"/>
    </xf>
    <xf numFmtId="0" fontId="10" fillId="0" borderId="0"/>
    <xf numFmtId="3" fontId="2" fillId="69" borderId="126"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6" applyFont="0">
      <alignment horizontal="right" vertical="center"/>
    </xf>
    <xf numFmtId="3" fontId="2" fillId="69" borderId="126" applyFont="0">
      <alignment horizontal="right" vertical="center"/>
    </xf>
    <xf numFmtId="3" fontId="2" fillId="69" borderId="126" applyFont="0">
      <alignment horizontal="right" vertical="center"/>
    </xf>
    <xf numFmtId="3" fontId="2" fillId="69" borderId="126" applyFont="0">
      <alignment horizontal="right" vertical="center"/>
    </xf>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 fillId="69" borderId="126" applyFont="0">
      <alignment horizontal="right"/>
    </xf>
    <xf numFmtId="3" fontId="2" fillId="69" borderId="126" applyFont="0">
      <alignment horizontal="right"/>
    </xf>
    <xf numFmtId="3" fontId="2" fillId="69" borderId="126" applyFont="0">
      <alignment horizontal="right"/>
    </xf>
    <xf numFmtId="3"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94" fontId="2" fillId="69" borderId="126" applyFont="0">
      <alignment horizontal="right"/>
    </xf>
    <xf numFmtId="0" fontId="10" fillId="0" borderId="0"/>
    <xf numFmtId="194" fontId="2" fillId="69" borderId="126" applyFont="0">
      <alignment horizontal="right"/>
    </xf>
    <xf numFmtId="0" fontId="2" fillId="0" borderId="0" applyNumberFormat="0" applyFont="0" applyFill="0" applyBorder="0" applyAlignment="0" applyProtection="0"/>
    <xf numFmtId="194" fontId="2" fillId="69" borderId="126" applyFont="0">
      <alignment horizontal="right"/>
    </xf>
    <xf numFmtId="194" fontId="2" fillId="69" borderId="126" applyFont="0">
      <alignment horizontal="right"/>
    </xf>
    <xf numFmtId="194" fontId="2" fillId="69" borderId="126" applyFont="0">
      <alignment horizontal="right"/>
    </xf>
    <xf numFmtId="194"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94" fontId="2" fillId="69" borderId="126" applyFont="0">
      <alignment horizontal="right"/>
    </xf>
    <xf numFmtId="194" fontId="2" fillId="69" borderId="126" applyFont="0">
      <alignment horizontal="right"/>
    </xf>
    <xf numFmtId="194" fontId="2" fillId="69" borderId="126" applyFont="0">
      <alignment horizontal="right"/>
    </xf>
    <xf numFmtId="194"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69" borderId="126" applyFont="0">
      <alignment horizontal="right"/>
    </xf>
    <xf numFmtId="0" fontId="10" fillId="0" borderId="0"/>
    <xf numFmtId="266" fontId="2" fillId="69" borderId="126" applyFont="0">
      <alignment horizontal="right"/>
    </xf>
    <xf numFmtId="0" fontId="2" fillId="0" borderId="0" applyNumberFormat="0" applyFont="0" applyFill="0" applyBorder="0" applyAlignment="0" applyProtection="0"/>
    <xf numFmtId="266" fontId="2" fillId="69" borderId="126" applyFont="0">
      <alignment horizontal="right"/>
    </xf>
    <xf numFmtId="266" fontId="2" fillId="69" borderId="126" applyFont="0">
      <alignment horizontal="right"/>
    </xf>
    <xf numFmtId="266" fontId="2" fillId="69" borderId="126" applyFont="0">
      <alignment horizontal="right"/>
    </xf>
    <xf numFmtId="266"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266" fontId="2" fillId="69" borderId="126" applyFont="0">
      <alignment horizontal="right"/>
    </xf>
    <xf numFmtId="266" fontId="2" fillId="69" borderId="126" applyFont="0">
      <alignment horizontal="right"/>
    </xf>
    <xf numFmtId="266" fontId="2" fillId="69" borderId="126" applyFont="0">
      <alignment horizontal="right"/>
    </xf>
    <xf numFmtId="266"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69" borderId="126" applyFont="0">
      <alignment horizontal="right"/>
    </xf>
    <xf numFmtId="0" fontId="10" fillId="0" borderId="0"/>
    <xf numFmtId="10" fontId="2" fillId="69" borderId="126" applyFont="0">
      <alignment horizontal="right"/>
    </xf>
    <xf numFmtId="0" fontId="2" fillId="0" borderId="0" applyNumberFormat="0" applyFont="0" applyFill="0" applyBorder="0" applyAlignment="0" applyProtection="0"/>
    <xf numFmtId="10" fontId="2" fillId="69" borderId="126" applyFont="0">
      <alignment horizontal="right"/>
    </xf>
    <xf numFmtId="10" fontId="2" fillId="69" borderId="126" applyFont="0">
      <alignment horizontal="right"/>
    </xf>
    <xf numFmtId="10" fontId="2" fillId="69" borderId="126" applyFont="0">
      <alignment horizontal="right"/>
    </xf>
    <xf numFmtId="10"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69" borderId="126" applyFont="0">
      <alignment horizontal="right"/>
    </xf>
    <xf numFmtId="10" fontId="2" fillId="69" borderId="126" applyFont="0">
      <alignment horizontal="right"/>
    </xf>
    <xf numFmtId="10" fontId="2" fillId="69" borderId="126" applyFont="0">
      <alignment horizontal="right"/>
    </xf>
    <xf numFmtId="10"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69" borderId="126" applyFont="0">
      <alignment horizontal="right"/>
    </xf>
    <xf numFmtId="0" fontId="10" fillId="0" borderId="0"/>
    <xf numFmtId="9" fontId="2" fillId="69" borderId="126" applyFont="0">
      <alignment horizontal="right"/>
    </xf>
    <xf numFmtId="0" fontId="2" fillId="0" borderId="0" applyNumberFormat="0" applyFont="0" applyFill="0" applyBorder="0" applyAlignment="0" applyProtection="0"/>
    <xf numFmtId="9" fontId="2" fillId="69" borderId="126" applyFont="0">
      <alignment horizontal="right"/>
    </xf>
    <xf numFmtId="9" fontId="2" fillId="69" borderId="126" applyFont="0">
      <alignment horizontal="right"/>
    </xf>
    <xf numFmtId="9" fontId="2" fillId="69" borderId="126" applyFont="0">
      <alignment horizontal="right"/>
    </xf>
    <xf numFmtId="9"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69" borderId="126" applyFont="0">
      <alignment horizontal="right"/>
    </xf>
    <xf numFmtId="9" fontId="2" fillId="69" borderId="126" applyFont="0">
      <alignment horizontal="right"/>
    </xf>
    <xf numFmtId="9" fontId="2" fillId="69" borderId="126" applyFont="0">
      <alignment horizontal="right"/>
    </xf>
    <xf numFmtId="9" fontId="2" fillId="69"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54" fontId="2" fillId="69" borderId="126" applyFont="0">
      <alignment horizontal="center" wrapText="1"/>
    </xf>
    <xf numFmtId="0" fontId="10" fillId="0" borderId="0"/>
    <xf numFmtId="354" fontId="2" fillId="69" borderId="126" applyFont="0">
      <alignment horizontal="center" wrapText="1"/>
    </xf>
    <xf numFmtId="0" fontId="2" fillId="0" borderId="0" applyNumberFormat="0" applyFont="0" applyFill="0" applyBorder="0" applyAlignment="0" applyProtection="0"/>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54" fontId="2" fillId="69"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73" fontId="307" fillId="0" borderId="0">
      <alignment horizontal="right"/>
    </xf>
    <xf numFmtId="0" fontId="2" fillId="0" borderId="0" applyNumberFormat="0" applyFont="0" applyFill="0" applyBorder="0" applyAlignment="0" applyProtection="0"/>
    <xf numFmtId="0" fontId="10" fillId="0" borderId="0"/>
    <xf numFmtId="0" fontId="10" fillId="0" borderId="0"/>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8" fillId="104" borderId="177" applyNumberFormat="0" applyBorder="0">
      <alignment horizontal="centerContinuous"/>
    </xf>
    <xf numFmtId="0" fontId="308" fillId="104" borderId="177" applyNumberFormat="0" applyBorder="0">
      <alignment horizontal="centerContinuous"/>
    </xf>
    <xf numFmtId="0" fontId="308" fillId="104" borderId="177" applyNumberFormat="0" applyBorder="0">
      <alignment horizontal="centerContinuous"/>
    </xf>
    <xf numFmtId="0" fontId="308" fillId="104" borderId="177" applyNumberFormat="0" applyBorder="0">
      <alignment horizontal="centerContinuous"/>
    </xf>
    <xf numFmtId="38" fontId="171" fillId="0" borderId="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06" fontId="2" fillId="0" borderId="0" applyFont="0" applyFill="0" applyBorder="0" applyAlignment="0" applyProtection="0"/>
    <xf numFmtId="306" fontId="2"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7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66" fillId="63"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45" fillId="0" borderId="0" applyNumberFormat="0"/>
    <xf numFmtId="0" fontId="10" fillId="0" borderId="0"/>
    <xf numFmtId="173" fontId="309"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8" applyBorder="0"/>
    <xf numFmtId="3" fontId="2" fillId="68" borderId="128" applyBorder="0"/>
    <xf numFmtId="3" fontId="2" fillId="68" borderId="128" applyBorder="0"/>
    <xf numFmtId="3" fontId="2" fillId="68" borderId="128" applyBorder="0"/>
    <xf numFmtId="3" fontId="2" fillId="68" borderId="128" applyBorder="0"/>
    <xf numFmtId="0" fontId="10" fillId="0" borderId="0"/>
    <xf numFmtId="227" fontId="158" fillId="108"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1" fontId="8" fillId="0" borderId="0" applyFont="0" applyFill="0" applyBorder="0" applyAlignment="0" applyProtection="0"/>
    <xf numFmtId="0" fontId="10" fillId="0" borderId="0"/>
    <xf numFmtId="0" fontId="310" fillId="0" borderId="0"/>
    <xf numFmtId="350"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1" fillId="0" borderId="75"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39" fontId="309" fillId="68" borderId="0">
      <alignment horizontal="center"/>
    </xf>
    <xf numFmtId="0" fontId="2" fillId="0" borderId="0" applyNumberFormat="0" applyFont="0" applyFill="0" applyBorder="0" applyAlignment="0" applyProtection="0"/>
    <xf numFmtId="0" fontId="10" fillId="0" borderId="0"/>
    <xf numFmtId="242" fontId="309"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8" fillId="0" borderId="0"/>
    <xf numFmtId="40" fontId="312" fillId="0" borderId="0" applyBorder="0">
      <alignment horizontal="right"/>
    </xf>
    <xf numFmtId="0" fontId="313" fillId="0" borderId="0" applyNumberFormat="0" applyFont="0" applyBorder="0" applyAlignment="0">
      <alignment horizontal="left"/>
    </xf>
    <xf numFmtId="0" fontId="158" fillId="0" borderId="126" applyNumberFormat="0" applyFont="0" applyFill="0" applyBorder="0" applyAlignment="0">
      <protection hidden="1"/>
    </xf>
    <xf numFmtId="0" fontId="10" fillId="0" borderId="0"/>
    <xf numFmtId="0" fontId="158" fillId="0" borderId="126" applyNumberFormat="0" applyFont="0" applyFill="0" applyBorder="0" applyAlignment="0">
      <protection hidden="1"/>
    </xf>
    <xf numFmtId="0" fontId="10" fillId="0" borderId="0"/>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3" fontId="207" fillId="0" borderId="137">
      <alignment vertical="center"/>
    </xf>
    <xf numFmtId="0" fontId="2" fillId="0" borderId="0" applyNumberFormat="0" applyFont="0" applyFill="0" applyBorder="0" applyAlignment="0" applyProtection="0"/>
    <xf numFmtId="0" fontId="10" fillId="0" borderId="0"/>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0" fontId="158" fillId="0" borderId="126" applyNumberFormat="0" applyFont="0" applyFill="0" applyBorder="0" applyAlignment="0">
      <protection hidden="1"/>
    </xf>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 fontId="2" fillId="143" borderId="126" applyFont="0">
      <alignment horizontal="right"/>
    </xf>
    <xf numFmtId="0" fontId="10" fillId="0" borderId="0"/>
    <xf numFmtId="1" fontId="2" fillId="143" borderId="126" applyFont="0">
      <alignment horizontal="right"/>
    </xf>
    <xf numFmtId="0" fontId="2" fillId="0" borderId="0" applyNumberFormat="0" applyFont="0" applyFill="0" applyBorder="0" applyAlignment="0" applyProtection="0"/>
    <xf numFmtId="1" fontId="2" fillId="143" borderId="126" applyFont="0">
      <alignment horizontal="right"/>
    </xf>
    <xf numFmtId="1" fontId="2" fillId="143" borderId="126" applyFont="0">
      <alignment horizontal="right"/>
    </xf>
    <xf numFmtId="1" fontId="2" fillId="143" borderId="126" applyFont="0">
      <alignment horizontal="right"/>
    </xf>
    <xf numFmtId="1"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 fontId="2" fillId="143" borderId="126" applyFont="0">
      <alignment horizontal="right"/>
    </xf>
    <xf numFmtId="1" fontId="2" fillId="143" borderId="126" applyFont="0">
      <alignment horizontal="right"/>
    </xf>
    <xf numFmtId="1" fontId="2" fillId="143" borderId="126" applyFont="0">
      <alignment horizontal="right"/>
    </xf>
    <xf numFmtId="1"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0" fontId="2" fillId="143" borderId="126" applyFont="0"/>
    <xf numFmtId="0" fontId="10" fillId="0" borderId="0"/>
    <xf numFmtId="310" fontId="2" fillId="143" borderId="126" applyFont="0"/>
    <xf numFmtId="0" fontId="2" fillId="0" borderId="0" applyNumberFormat="0" applyFont="0" applyFill="0" applyBorder="0" applyAlignment="0" applyProtection="0"/>
    <xf numFmtId="310" fontId="2" fillId="143" borderId="126" applyFont="0"/>
    <xf numFmtId="310" fontId="2" fillId="143" borderId="126" applyFont="0"/>
    <xf numFmtId="310" fontId="2" fillId="143" borderId="126" applyFont="0"/>
    <xf numFmtId="310" fontId="2" fillId="143"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143" borderId="126" applyFont="0"/>
    <xf numFmtId="310" fontId="2" fillId="143" borderId="126" applyFont="0"/>
    <xf numFmtId="310" fontId="2" fillId="143" borderId="126" applyFont="0"/>
    <xf numFmtId="310" fontId="2" fillId="143"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143" borderId="126" applyFont="0">
      <alignment horizontal="right"/>
    </xf>
    <xf numFmtId="0" fontId="10" fillId="0" borderId="0"/>
    <xf numFmtId="9" fontId="2" fillId="143" borderId="126" applyFont="0">
      <alignment horizontal="right"/>
    </xf>
    <xf numFmtId="0" fontId="2" fillId="0" borderId="0" applyNumberFormat="0" applyFont="0" applyFill="0" applyBorder="0" applyAlignment="0" applyProtection="0"/>
    <xf numFmtId="9" fontId="2" fillId="143" borderId="126" applyFont="0">
      <alignment horizontal="right"/>
    </xf>
    <xf numFmtId="9" fontId="2" fillId="143" borderId="126" applyFont="0">
      <alignment horizontal="right"/>
    </xf>
    <xf numFmtId="9" fontId="2" fillId="143" borderId="126" applyFont="0">
      <alignment horizontal="right"/>
    </xf>
    <xf numFmtId="9"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143" borderId="126" applyFont="0">
      <alignment horizontal="right"/>
    </xf>
    <xf numFmtId="9" fontId="2" fillId="143" borderId="126" applyFont="0">
      <alignment horizontal="right"/>
    </xf>
    <xf numFmtId="9" fontId="2" fillId="143" borderId="126" applyFont="0">
      <alignment horizontal="right"/>
    </xf>
    <xf numFmtId="9"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7" fontId="2" fillId="143" borderId="126" applyFont="0">
      <alignment horizontal="right"/>
    </xf>
    <xf numFmtId="0" fontId="10" fillId="0" borderId="0"/>
    <xf numFmtId="337" fontId="2" fillId="143" borderId="126" applyFont="0">
      <alignment horizontal="right"/>
    </xf>
    <xf numFmtId="0" fontId="2" fillId="0" borderId="0" applyNumberFormat="0" applyFont="0" applyFill="0" applyBorder="0" applyAlignment="0" applyProtection="0"/>
    <xf numFmtId="337" fontId="2" fillId="143" borderId="126" applyFont="0">
      <alignment horizontal="right"/>
    </xf>
    <xf numFmtId="337" fontId="2" fillId="143" borderId="126" applyFont="0">
      <alignment horizontal="right"/>
    </xf>
    <xf numFmtId="337" fontId="2" fillId="143" borderId="126" applyFont="0">
      <alignment horizontal="right"/>
    </xf>
    <xf numFmtId="337"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37" fontId="2" fillId="143" borderId="126" applyFont="0">
      <alignment horizontal="right"/>
    </xf>
    <xf numFmtId="337" fontId="2" fillId="143" borderId="126" applyFont="0">
      <alignment horizontal="right"/>
    </xf>
    <xf numFmtId="337" fontId="2" fillId="143" borderId="126" applyFont="0">
      <alignment horizontal="right"/>
    </xf>
    <xf numFmtId="337"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143" borderId="126" applyFont="0">
      <alignment horizontal="right"/>
    </xf>
    <xf numFmtId="0" fontId="10" fillId="0" borderId="0"/>
    <xf numFmtId="10" fontId="2" fillId="143" borderId="126" applyFont="0">
      <alignment horizontal="right"/>
    </xf>
    <xf numFmtId="0" fontId="2" fillId="0" borderId="0" applyNumberFormat="0" applyFont="0" applyFill="0" applyBorder="0" applyAlignment="0" applyProtection="0"/>
    <xf numFmtId="10" fontId="2" fillId="143" borderId="126" applyFont="0">
      <alignment horizontal="right"/>
    </xf>
    <xf numFmtId="10" fontId="2" fillId="143" borderId="126" applyFont="0">
      <alignment horizontal="right"/>
    </xf>
    <xf numFmtId="10" fontId="2" fillId="143" borderId="126" applyFont="0">
      <alignment horizontal="right"/>
    </xf>
    <xf numFmtId="10"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143" borderId="126" applyFont="0">
      <alignment horizontal="right"/>
    </xf>
    <xf numFmtId="10" fontId="2" fillId="143" borderId="126" applyFont="0">
      <alignment horizontal="right"/>
    </xf>
    <xf numFmtId="10" fontId="2" fillId="143" borderId="126" applyFont="0">
      <alignment horizontal="right"/>
    </xf>
    <xf numFmtId="10" fontId="2" fillId="143"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143" borderId="126" applyFont="0">
      <alignment horizontal="center" wrapText="1"/>
    </xf>
    <xf numFmtId="0" fontId="10" fillId="0" borderId="0"/>
    <xf numFmtId="0" fontId="2" fillId="143" borderId="126" applyFont="0">
      <alignment horizontal="center" wrapText="1"/>
    </xf>
    <xf numFmtId="0" fontId="2" fillId="0" borderId="0" applyNumberFormat="0" applyFont="0" applyFill="0" applyBorder="0" applyAlignment="0" applyProtection="0"/>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0" fontId="2" fillId="143" borderId="126" applyFont="0">
      <alignment horizontal="center" wrapText="1"/>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143" borderId="126" applyFont="0"/>
    <xf numFmtId="0" fontId="10" fillId="0" borderId="0"/>
    <xf numFmtId="0" fontId="10" fillId="0" borderId="0"/>
    <xf numFmtId="3" fontId="207" fillId="0" borderId="137">
      <alignment vertical="center"/>
    </xf>
    <xf numFmtId="0" fontId="10" fillId="0" borderId="0"/>
    <xf numFmtId="0" fontId="10" fillId="0" borderId="0"/>
    <xf numFmtId="49" fontId="2" fillId="143" borderId="126" applyFont="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310" fontId="2" fillId="144" borderId="126" applyFont="0"/>
    <xf numFmtId="0" fontId="10" fillId="0" borderId="0"/>
    <xf numFmtId="310" fontId="2" fillId="144" borderId="126" applyFont="0"/>
    <xf numFmtId="0" fontId="2" fillId="0" borderId="0" applyNumberFormat="0" applyFont="0" applyFill="0" applyBorder="0" applyAlignment="0" applyProtection="0"/>
    <xf numFmtId="310" fontId="2" fillId="144" borderId="126" applyFont="0"/>
    <xf numFmtId="310" fontId="2" fillId="144" borderId="126" applyFont="0"/>
    <xf numFmtId="310" fontId="2" fillId="144" borderId="126" applyFont="0"/>
    <xf numFmtId="310" fontId="2" fillId="144"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144" borderId="126" applyFont="0"/>
    <xf numFmtId="310" fontId="2" fillId="144" borderId="126" applyFont="0"/>
    <xf numFmtId="310" fontId="2" fillId="144" borderId="126" applyFont="0"/>
    <xf numFmtId="310" fontId="2" fillId="144"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144" borderId="126" applyFont="0">
      <alignment horizontal="right"/>
    </xf>
    <xf numFmtId="0" fontId="10" fillId="0" borderId="0"/>
    <xf numFmtId="9" fontId="2" fillId="144" borderId="126" applyFont="0">
      <alignment horizontal="right"/>
    </xf>
    <xf numFmtId="0" fontId="2" fillId="0" borderId="0" applyNumberFormat="0" applyFont="0" applyFill="0" applyBorder="0" applyAlignment="0" applyProtection="0"/>
    <xf numFmtId="9" fontId="2" fillId="144" borderId="126" applyFont="0">
      <alignment horizontal="right"/>
    </xf>
    <xf numFmtId="9" fontId="2" fillId="144" borderId="126" applyFont="0">
      <alignment horizontal="right"/>
    </xf>
    <xf numFmtId="9" fontId="2" fillId="144" borderId="126" applyFont="0">
      <alignment horizontal="right"/>
    </xf>
    <xf numFmtId="9" fontId="2" fillId="144"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144" borderId="126" applyFont="0">
      <alignment horizontal="right"/>
    </xf>
    <xf numFmtId="9" fontId="2" fillId="144" borderId="126" applyFont="0">
      <alignment horizontal="right"/>
    </xf>
    <xf numFmtId="9" fontId="2" fillId="144" borderId="126" applyFont="0">
      <alignment horizontal="right"/>
    </xf>
    <xf numFmtId="9" fontId="2" fillId="144"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317" fontId="2" fillId="145" borderId="126">
      <alignment vertical="center"/>
    </xf>
    <xf numFmtId="317" fontId="2" fillId="145" borderId="126">
      <alignment vertical="center"/>
    </xf>
    <xf numFmtId="317" fontId="2" fillId="145" borderId="126">
      <alignment vertical="center"/>
    </xf>
    <xf numFmtId="317" fontId="2" fillId="145" borderId="126">
      <alignment vertical="center"/>
    </xf>
    <xf numFmtId="317" fontId="2" fillId="145" borderId="126">
      <alignment vertical="center"/>
    </xf>
    <xf numFmtId="310" fontId="2" fillId="92" borderId="126" applyFont="0">
      <alignment horizontal="right"/>
    </xf>
    <xf numFmtId="0" fontId="10" fillId="0" borderId="0"/>
    <xf numFmtId="310" fontId="2" fillId="92" borderId="126" applyFont="0">
      <alignment horizontal="right"/>
    </xf>
    <xf numFmtId="0" fontId="2" fillId="0" borderId="0" applyNumberFormat="0" applyFont="0" applyFill="0" applyBorder="0" applyAlignment="0" applyProtection="0"/>
    <xf numFmtId="310" fontId="2" fillId="92" borderId="126" applyFont="0">
      <alignment horizontal="right"/>
    </xf>
    <xf numFmtId="310" fontId="2" fillId="92" borderId="126" applyFont="0">
      <alignment horizontal="right"/>
    </xf>
    <xf numFmtId="310" fontId="2" fillId="92" borderId="126" applyFont="0">
      <alignment horizontal="right"/>
    </xf>
    <xf numFmtId="3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10" fontId="2" fillId="92" borderId="126" applyFont="0">
      <alignment horizontal="right"/>
    </xf>
    <xf numFmtId="310" fontId="2" fillId="92" borderId="126" applyFont="0">
      <alignment horizontal="right"/>
    </xf>
    <xf numFmtId="310" fontId="2" fillId="92" borderId="126" applyFont="0">
      <alignment horizontal="right"/>
    </xf>
    <xf numFmtId="3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 fontId="2" fillId="92" borderId="126" applyFont="0">
      <alignment horizontal="right"/>
    </xf>
    <xf numFmtId="0" fontId="10" fillId="0" borderId="0"/>
    <xf numFmtId="1" fontId="2" fillId="92" borderId="126" applyFont="0">
      <alignment horizontal="right"/>
    </xf>
    <xf numFmtId="0" fontId="2" fillId="0" borderId="0" applyNumberFormat="0" applyFont="0" applyFill="0" applyBorder="0" applyAlignment="0" applyProtection="0"/>
    <xf numFmtId="1" fontId="2" fillId="92" borderId="126" applyFont="0">
      <alignment horizontal="right"/>
    </xf>
    <xf numFmtId="1" fontId="2" fillId="92" borderId="126" applyFont="0">
      <alignment horizontal="right"/>
    </xf>
    <xf numFmtId="1" fontId="2" fillId="92" borderId="126" applyFont="0">
      <alignment horizontal="right"/>
    </xf>
    <xf numFmtId="1"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 fontId="2" fillId="92" borderId="126" applyFont="0">
      <alignment horizontal="right"/>
    </xf>
    <xf numFmtId="1" fontId="2" fillId="92" borderId="126" applyFont="0">
      <alignment horizontal="right"/>
    </xf>
    <xf numFmtId="1" fontId="2" fillId="92" borderId="126" applyFont="0">
      <alignment horizontal="right"/>
    </xf>
    <xf numFmtId="1"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10" fontId="2" fillId="92" borderId="126" applyFont="0"/>
    <xf numFmtId="0" fontId="10" fillId="0" borderId="0"/>
    <xf numFmtId="310" fontId="2" fillId="92" borderId="126" applyFont="0"/>
    <xf numFmtId="0" fontId="2" fillId="0" borderId="0" applyNumberFormat="0" applyFont="0" applyFill="0" applyBorder="0" applyAlignment="0" applyProtection="0"/>
    <xf numFmtId="310" fontId="2" fillId="92" borderId="126" applyFont="0"/>
    <xf numFmtId="310" fontId="2" fillId="92" borderId="126" applyFont="0"/>
    <xf numFmtId="310" fontId="2" fillId="92" borderId="126" applyFont="0"/>
    <xf numFmtId="310"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310" fontId="2" fillId="92" borderId="126" applyFont="0"/>
    <xf numFmtId="310" fontId="2" fillId="92" borderId="126" applyFont="0"/>
    <xf numFmtId="310" fontId="2" fillId="92" borderId="126" applyFont="0"/>
    <xf numFmtId="310"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266" fontId="2" fillId="92" borderId="126" applyFont="0"/>
    <xf numFmtId="0" fontId="10" fillId="0" borderId="0"/>
    <xf numFmtId="266" fontId="2" fillId="92" borderId="126" applyFont="0"/>
    <xf numFmtId="0" fontId="2" fillId="0" borderId="0" applyNumberFormat="0" applyFont="0" applyFill="0" applyBorder="0" applyAlignment="0" applyProtection="0"/>
    <xf numFmtId="266" fontId="2" fillId="92" borderId="126" applyFont="0"/>
    <xf numFmtId="266" fontId="2" fillId="92" borderId="126" applyFont="0"/>
    <xf numFmtId="266" fontId="2" fillId="92" borderId="126" applyFont="0"/>
    <xf numFmtId="266"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266" fontId="2" fillId="92" borderId="126" applyFont="0"/>
    <xf numFmtId="266" fontId="2" fillId="92" borderId="126" applyFont="0"/>
    <xf numFmtId="266" fontId="2" fillId="92" borderId="126" applyFont="0"/>
    <xf numFmtId="266" fontId="2" fillId="92" borderId="126" applyFo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92" borderId="126" applyFont="0">
      <alignment horizontal="right"/>
    </xf>
    <xf numFmtId="0" fontId="10" fillId="0" borderId="0"/>
    <xf numFmtId="10" fontId="2" fillId="92" borderId="126" applyFont="0">
      <alignment horizontal="right"/>
    </xf>
    <xf numFmtId="0" fontId="2" fillId="0" borderId="0" applyNumberFormat="0" applyFont="0" applyFill="0" applyBorder="0" applyAlignment="0" applyProtection="0"/>
    <xf numFmtId="10" fontId="2" fillId="92" borderId="126" applyFont="0">
      <alignment horizontal="right"/>
    </xf>
    <xf numFmtId="10" fontId="2" fillId="92" borderId="126" applyFont="0">
      <alignment horizontal="right"/>
    </xf>
    <xf numFmtId="10" fontId="2" fillId="92" borderId="126" applyFont="0">
      <alignment horizontal="right"/>
    </xf>
    <xf numFmtId="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92" borderId="126" applyFont="0">
      <alignment horizontal="right"/>
    </xf>
    <xf numFmtId="10" fontId="2" fillId="92" borderId="126" applyFont="0">
      <alignment horizontal="right"/>
    </xf>
    <xf numFmtId="10" fontId="2" fillId="92" borderId="126" applyFont="0">
      <alignment horizontal="right"/>
    </xf>
    <xf numFmtId="10"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9" fontId="2" fillId="92" borderId="126" applyFont="0">
      <alignment horizontal="right"/>
    </xf>
    <xf numFmtId="0" fontId="10" fillId="0" borderId="0"/>
    <xf numFmtId="9" fontId="2" fillId="92" borderId="126" applyFont="0">
      <alignment horizontal="right"/>
    </xf>
    <xf numFmtId="0" fontId="2" fillId="0" borderId="0" applyNumberFormat="0" applyFont="0" applyFill="0" applyBorder="0" applyAlignment="0" applyProtection="0"/>
    <xf numFmtId="9" fontId="2" fillId="92" borderId="126" applyFont="0">
      <alignment horizontal="right"/>
    </xf>
    <xf numFmtId="9" fontId="2" fillId="92" borderId="126" applyFont="0">
      <alignment horizontal="right"/>
    </xf>
    <xf numFmtId="9" fontId="2" fillId="92" borderId="126" applyFont="0">
      <alignment horizontal="right"/>
    </xf>
    <xf numFmtId="9"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9" fontId="2" fillId="92" borderId="126" applyFont="0">
      <alignment horizontal="right"/>
    </xf>
    <xf numFmtId="9" fontId="2" fillId="92" borderId="126" applyFont="0">
      <alignment horizontal="right"/>
    </xf>
    <xf numFmtId="9" fontId="2" fillId="92" borderId="126" applyFont="0">
      <alignment horizontal="right"/>
    </xf>
    <xf numFmtId="9"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37" fontId="2" fillId="92" borderId="126" applyFont="0">
      <alignment horizontal="right"/>
    </xf>
    <xf numFmtId="0" fontId="10" fillId="0" borderId="0"/>
    <xf numFmtId="337" fontId="2" fillId="92" borderId="126" applyFont="0">
      <alignment horizontal="right"/>
    </xf>
    <xf numFmtId="0" fontId="2" fillId="0" borderId="0" applyNumberFormat="0" applyFont="0" applyFill="0" applyBorder="0" applyAlignment="0" applyProtection="0"/>
    <xf numFmtId="337" fontId="2" fillId="92" borderId="126" applyFont="0">
      <alignment horizontal="right"/>
    </xf>
    <xf numFmtId="337" fontId="2" fillId="92" borderId="126" applyFont="0">
      <alignment horizontal="right"/>
    </xf>
    <xf numFmtId="337" fontId="2" fillId="92" borderId="126" applyFont="0">
      <alignment horizontal="right"/>
    </xf>
    <xf numFmtId="337"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37" fontId="2" fillId="92" borderId="126" applyFont="0">
      <alignment horizontal="right"/>
    </xf>
    <xf numFmtId="337" fontId="2" fillId="92" borderId="126" applyFont="0">
      <alignment horizontal="right"/>
    </xf>
    <xf numFmtId="337" fontId="2" fillId="92" borderId="126" applyFont="0">
      <alignment horizontal="right"/>
    </xf>
    <xf numFmtId="337" fontId="2" fillId="92" borderId="126"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10" fontId="2" fillId="92" borderId="129"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2" borderId="129" applyFont="0">
      <alignment horizontal="right"/>
    </xf>
    <xf numFmtId="0" fontId="2" fillId="0" borderId="0" applyNumberFormat="0" applyFont="0" applyFill="0" applyBorder="0" applyAlignment="0" applyProtection="0"/>
    <xf numFmtId="10" fontId="2" fillId="92" borderId="129" applyFont="0">
      <alignment horizontal="right"/>
    </xf>
    <xf numFmtId="10" fontId="2" fillId="92" borderId="129" applyFont="0">
      <alignment horizontal="right"/>
    </xf>
    <xf numFmtId="10" fontId="2" fillId="92" borderId="129" applyFont="0">
      <alignment horizontal="right"/>
    </xf>
    <xf numFmtId="10" fontId="2" fillId="92" borderId="129"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10" fontId="2" fillId="92" borderId="129" applyFont="0">
      <alignment horizontal="right"/>
    </xf>
    <xf numFmtId="10" fontId="2" fillId="92" borderId="129" applyFont="0">
      <alignment horizontal="right"/>
    </xf>
    <xf numFmtId="10" fontId="2" fillId="92" borderId="129" applyFont="0">
      <alignment horizontal="right"/>
    </xf>
    <xf numFmtId="10" fontId="2" fillId="92" borderId="129" applyFont="0">
      <alignment horizontal="right"/>
    </xf>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92" borderId="126" applyFont="0">
      <alignment horizontal="center" wrapText="1"/>
      <protection locked="0"/>
    </xf>
    <xf numFmtId="0" fontId="10" fillId="0" borderId="0"/>
    <xf numFmtId="0" fontId="2" fillId="92" borderId="126" applyFont="0">
      <alignment horizontal="center" wrapText="1"/>
      <protection locked="0"/>
    </xf>
    <xf numFmtId="0" fontId="2" fillId="0" borderId="0" applyNumberFormat="0" applyFont="0" applyFill="0" applyBorder="0" applyAlignment="0" applyProtection="0"/>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0" fontId="2" fillId="92" borderId="126" applyFont="0">
      <alignment horizontal="center" wrapText="1"/>
      <protection locked="0"/>
    </xf>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49" fontId="2" fillId="92" borderId="126" applyFont="0"/>
    <xf numFmtId="0" fontId="10" fillId="0" borderId="0"/>
    <xf numFmtId="0" fontId="10" fillId="0" borderId="0"/>
    <xf numFmtId="3" fontId="207" fillId="0" borderId="137">
      <alignment vertical="center"/>
    </xf>
    <xf numFmtId="0" fontId="10" fillId="0" borderId="0"/>
    <xf numFmtId="0" fontId="10" fillId="0" borderId="0"/>
    <xf numFmtId="49" fontId="2" fillId="92" borderId="126" applyFont="0"/>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 fontId="207" fillId="0" borderId="137">
      <alignment vertical="center"/>
    </xf>
    <xf numFmtId="0" fontId="314" fillId="0" borderId="178" applyNumberFormat="0" applyAlignment="0" applyProtection="0"/>
    <xf numFmtId="0" fontId="315" fillId="0" borderId="178"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Alignment="0" applyProtection="0"/>
    <xf numFmtId="0" fontId="316" fillId="0" borderId="0" applyNumberFormat="0" applyFill="0" applyBorder="0" applyProtection="0"/>
    <xf numFmtId="0" fontId="317" fillId="0" borderId="0" applyNumberFormat="0" applyFill="0" applyBorder="0" applyProtection="0">
      <alignment vertical="top"/>
    </xf>
    <xf numFmtId="0" fontId="318" fillId="0" borderId="128"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8" fillId="0" borderId="128" applyNumberFormat="0" applyProtection="0">
      <alignment horizontal="left" vertical="top"/>
    </xf>
    <xf numFmtId="0" fontId="318" fillId="0" borderId="128" applyNumberFormat="0" applyProtection="0">
      <alignment horizontal="left" vertical="top"/>
    </xf>
    <xf numFmtId="0" fontId="2" fillId="0" borderId="0" applyNumberFormat="0" applyFont="0" applyFill="0" applyBorder="0" applyAlignment="0" applyProtection="0"/>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8" fillId="0" borderId="128"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314" fillId="0" borderId="0" applyNumberFormat="0" applyProtection="0">
      <alignment horizontal="left" vertical="top"/>
    </xf>
    <xf numFmtId="0" fontId="314" fillId="0" borderId="0" applyNumberFormat="0" applyProtection="0">
      <alignment horizontal="right" vertical="top"/>
    </xf>
    <xf numFmtId="0" fontId="2" fillId="0" borderId="179" applyNumberFormat="0" applyFont="0" applyAlignment="0" applyProtection="0"/>
    <xf numFmtId="0" fontId="2" fillId="0" borderId="180" applyNumberFormat="0" applyFont="0" applyAlignment="0" applyProtection="0"/>
    <xf numFmtId="0" fontId="2" fillId="0" borderId="181" applyNumberFormat="0" applyFont="0" applyAlignment="0" applyProtection="0"/>
    <xf numFmtId="10" fontId="319" fillId="0" borderId="0" applyNumberFormat="0" applyFill="0" applyBorder="0" applyProtection="0">
      <alignment horizontal="right" vertical="top"/>
    </xf>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5" fillId="0" borderId="128" applyNumberFormat="0" applyFill="0" applyAlignment="0" applyProtection="0"/>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4" fillId="0" borderId="106" applyNumberFormat="0" applyFont="0" applyFill="0" applyAlignment="0" applyProtection="0">
      <alignment horizontal="left" vertical="top"/>
    </xf>
    <xf numFmtId="0" fontId="315" fillId="0" borderId="110" applyNumberFormat="0" applyFill="0" applyAlignment="0" applyProtection="0">
      <alignment vertical="top"/>
    </xf>
    <xf numFmtId="0" fontId="315" fillId="0" borderId="110" applyNumberFormat="0" applyFill="0" applyAlignment="0" applyProtection="0">
      <alignment vertical="top"/>
    </xf>
    <xf numFmtId="355"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2" fillId="0" borderId="126">
      <alignment vertical="center" wrapText="1"/>
    </xf>
    <xf numFmtId="0" fontId="2" fillId="0" borderId="126">
      <alignment vertical="center" wrapText="1"/>
    </xf>
    <xf numFmtId="0" fontId="2" fillId="0" borderId="126">
      <alignment vertical="center" wrapText="1"/>
    </xf>
    <xf numFmtId="0" fontId="2" fillId="0" borderId="126">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0" fillId="0" borderId="0" applyBorder="0" applyProtection="0">
      <alignment vertical="center"/>
    </xf>
    <xf numFmtId="283" fontId="320" fillId="0" borderId="110"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21" fillId="146"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1" fillId="110" borderId="11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59"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2"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3" fillId="0" borderId="69"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 fillId="0" borderId="0">
      <alignment horizontal="centerContinuous"/>
    </xf>
    <xf numFmtId="0" fontId="10" fillId="0" borderId="0"/>
    <xf numFmtId="0" fontId="10" fillId="0" borderId="0"/>
    <xf numFmtId="3" fontId="207" fillId="0" borderId="137">
      <alignment vertical="center"/>
    </xf>
    <xf numFmtId="0" fontId="323"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130" borderId="182" applyNumberFormat="0" applyFont="0">
      <alignment horizontal="center" vertical="center"/>
    </xf>
    <xf numFmtId="0" fontId="29" fillId="108"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301" fontId="29" fillId="0" borderId="0" applyFill="0" applyBorder="0" applyAlignment="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3" fontId="207" fillId="0" borderId="137">
      <alignment vertical="center"/>
    </xf>
    <xf numFmtId="26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37">
      <alignment vertical="center"/>
    </xf>
    <xf numFmtId="260" fontId="29" fillId="0" borderId="0" applyFill="0" applyBorder="0" applyAlignment="0"/>
    <xf numFmtId="260"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6" fontId="45" fillId="68" borderId="130"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324"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5" fillId="147" borderId="0" applyNumberFormat="0">
      <alignment horizontal="left"/>
    </xf>
    <xf numFmtId="0" fontId="325" fillId="147" borderId="0" applyNumberFormat="0">
      <alignment horizontal="left"/>
    </xf>
    <xf numFmtId="0" fontId="325" fillId="147"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6"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357" fontId="326" fillId="0" borderId="0">
      <protection locked="0"/>
    </xf>
    <xf numFmtId="357" fontId="326" fillId="0" borderId="0">
      <protection locked="0"/>
    </xf>
    <xf numFmtId="0" fontId="10" fillId="0" borderId="0"/>
    <xf numFmtId="0" fontId="76" fillId="0" borderId="0" applyNumberForma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7" fillId="148" borderId="0">
      <alignment horizontal="centerContinuous"/>
    </xf>
    <xf numFmtId="0" fontId="328" fillId="63" borderId="0" applyNumberFormat="0" applyBorder="0" applyAlignment="0">
      <alignment horizontal="center"/>
    </xf>
    <xf numFmtId="0" fontId="329" fillId="0" borderId="105"/>
    <xf numFmtId="0" fontId="10" fillId="0" borderId="0"/>
    <xf numFmtId="0" fontId="329" fillId="0" borderId="105"/>
    <xf numFmtId="0" fontId="10" fillId="0" borderId="0"/>
    <xf numFmtId="0" fontId="329" fillId="0" borderId="105"/>
    <xf numFmtId="0" fontId="10" fillId="0" borderId="0"/>
    <xf numFmtId="0" fontId="329" fillId="0" borderId="105"/>
    <xf numFmtId="0" fontId="329" fillId="0" borderId="105"/>
    <xf numFmtId="252" fontId="251" fillId="0" borderId="0"/>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5">
      <alignment horizontal="left"/>
    </xf>
    <xf numFmtId="259" fontId="2" fillId="0" borderId="105">
      <alignment horizontal="left"/>
    </xf>
    <xf numFmtId="259" fontId="2" fillId="0" borderId="10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3" fontId="207" fillId="0" borderId="137">
      <alignment vertical="center"/>
    </xf>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3" applyNumberFormat="0" applyFill="0" applyAlignment="0" applyProtection="0"/>
    <xf numFmtId="0" fontId="77" fillId="0" borderId="183" applyNumberFormat="0" applyFill="0" applyAlignment="0" applyProtection="0"/>
    <xf numFmtId="0" fontId="77" fillId="0" borderId="183" applyNumberFormat="0" applyFill="0" applyAlignment="0" applyProtection="0"/>
    <xf numFmtId="0" fontId="2" fillId="0" borderId="0" applyNumberFormat="0" applyFont="0" applyFill="0" applyBorder="0" applyAlignment="0" applyProtection="0"/>
    <xf numFmtId="0" fontId="30"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0" fontId="30" fillId="0" borderId="183" applyNumberFormat="0" applyFill="0" applyAlignment="0" applyProtection="0"/>
    <xf numFmtId="38" fontId="199" fillId="0" borderId="184">
      <alignment horizontal="right"/>
    </xf>
    <xf numFmtId="0" fontId="270" fillId="0" borderId="185"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0" fillId="0" borderId="185" applyProtection="0">
      <alignment horizontal="center"/>
    </xf>
    <xf numFmtId="0" fontId="270" fillId="0" borderId="185" applyProtection="0">
      <alignment horizontal="center"/>
    </xf>
    <xf numFmtId="0" fontId="270" fillId="0" borderId="185" applyProtection="0">
      <alignment horizontal="center"/>
    </xf>
    <xf numFmtId="0" fontId="270" fillId="0" borderId="185" applyProtection="0">
      <alignment horizontal="center"/>
    </xf>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03" fillId="69" borderId="0">
      <alignment horizontal="center"/>
    </xf>
    <xf numFmtId="0" fontId="103" fillId="69" borderId="0">
      <alignment horizontal="center"/>
    </xf>
    <xf numFmtId="3" fontId="207" fillId="0" borderId="137">
      <alignment vertical="center"/>
    </xf>
    <xf numFmtId="0" fontId="330" fillId="103" borderId="0" applyNumberFormat="0" applyBorder="0"/>
    <xf numFmtId="0" fontId="183" fillId="0" borderId="186" applyNumberFormat="0" applyFont="0" applyFill="0" applyAlignment="0"/>
    <xf numFmtId="0" fontId="331" fillId="0" borderId="130"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177" fillId="0" borderId="62" applyNumberFormat="0" applyBorder="0">
      <protection locked="0"/>
    </xf>
    <xf numFmtId="37" fontId="332" fillId="110" borderId="0"/>
    <xf numFmtId="37" fontId="158" fillId="149" borderId="126" applyNumberFormat="0" applyAlignment="0" applyProtection="0"/>
    <xf numFmtId="0" fontId="2" fillId="0" borderId="0" applyNumberFormat="0" applyFont="0" applyFill="0" applyBorder="0" applyAlignment="0" applyProtection="0"/>
    <xf numFmtId="37" fontId="158" fillId="149" borderId="126" applyNumberFormat="0" applyAlignment="0" applyProtection="0"/>
    <xf numFmtId="37" fontId="158" fillId="149" borderId="126" applyNumberFormat="0" applyAlignment="0" applyProtection="0"/>
    <xf numFmtId="37" fontId="158" fillId="149" borderId="126" applyNumberFormat="0" applyAlignment="0" applyProtection="0"/>
    <xf numFmtId="37" fontId="158" fillId="149" borderId="126" applyNumberFormat="0" applyAlignment="0" applyProtection="0"/>
    <xf numFmtId="3" fontId="207" fillId="0" borderId="137">
      <alignment vertical="center"/>
    </xf>
    <xf numFmtId="0" fontId="2" fillId="0" borderId="0" applyNumberFormat="0" applyFont="0" applyFill="0" applyBorder="0" applyAlignment="0" applyProtection="0"/>
    <xf numFmtId="0" fontId="146" fillId="0" borderId="0" applyNumberFormat="0" applyFill="0" applyBorder="0" applyAlignment="0" applyProtection="0"/>
    <xf numFmtId="0" fontId="10" fillId="0" borderId="0"/>
    <xf numFmtId="0" fontId="10" fillId="0" borderId="0"/>
    <xf numFmtId="227" fontId="3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4" fillId="0" borderId="110">
      <alignment horizontal="center"/>
    </xf>
    <xf numFmtId="171" fontId="2" fillId="0" borderId="0" applyNumberFormat="0" applyFont="0" applyBorder="0" applyAlignment="0">
      <protection locked="0"/>
    </xf>
    <xf numFmtId="2" fontId="332" fillId="110" borderId="0" applyNumberFormat="0" applyFill="0" applyBorder="0" applyAlignment="0" applyProtection="0"/>
    <xf numFmtId="358" fontId="335" fillId="110" borderId="0" applyNumberFormat="0" applyFill="0" applyBorder="0" applyAlignment="0" applyProtection="0"/>
    <xf numFmtId="37" fontId="336" fillId="109" borderId="0" applyNumberFormat="0" applyFill="0" applyBorder="0" applyAlignment="0"/>
    <xf numFmtId="0" fontId="148" fillId="110" borderId="0" applyNumberFormat="0" applyBorder="0" applyAlignment="0"/>
    <xf numFmtId="0" fontId="2" fillId="0" borderId="106"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6"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pplyNumberFormat="0" applyFont="0" applyFill="0" applyAlignment="0" applyProtection="0"/>
    <xf numFmtId="0" fontId="2" fillId="0" borderId="106" applyNumberFormat="0" applyFont="0" applyFill="0" applyAlignment="0" applyProtection="0"/>
    <xf numFmtId="0" fontId="2" fillId="0" borderId="106" applyNumberFormat="0" applyFont="0" applyFill="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344" fontId="2" fillId="0" borderId="0"/>
    <xf numFmtId="2" fontId="231" fillId="69" borderId="126"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0" fontId="10" fillId="0" borderId="0"/>
    <xf numFmtId="3" fontId="207" fillId="0" borderId="137">
      <alignment vertical="center"/>
    </xf>
    <xf numFmtId="0" fontId="10" fillId="0" borderId="0"/>
    <xf numFmtId="173" fontId="337" fillId="69" borderId="69">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359"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7" fillId="0" borderId="137">
      <alignment vertical="center"/>
    </xf>
    <xf numFmtId="360" fontId="2" fillId="0" borderId="0" applyFont="0" applyFill="0" applyBorder="0" applyAlignment="0" applyProtection="0"/>
    <xf numFmtId="361" fontId="252"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0" fontId="10" fillId="0" borderId="0"/>
    <xf numFmtId="3" fontId="207" fillId="0" borderId="137">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62"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8" fillId="108"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5" borderId="0">
      <alignment horizontal="right"/>
    </xf>
    <xf numFmtId="0" fontId="339" fillId="74" borderId="110"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4" fillId="0" borderId="0">
      <alignment horizontal="center"/>
    </xf>
    <xf numFmtId="0" fontId="10" fillId="0" borderId="0"/>
    <xf numFmtId="3" fontId="207" fillId="0" borderId="137">
      <alignment vertical="center"/>
    </xf>
    <xf numFmtId="0" fontId="307" fillId="0" borderId="0" applyProtection="0">
      <alignment horizontal="center"/>
    </xf>
    <xf numFmtId="0" fontId="10" fillId="0" borderId="0"/>
    <xf numFmtId="3" fontId="207" fillId="0" borderId="137">
      <alignment vertical="center"/>
    </xf>
    <xf numFmtId="0" fontId="2" fillId="0" borderId="0" applyNumberFormat="0" applyFont="0" applyFill="0" applyBorder="0" applyAlignment="0" applyProtection="0"/>
    <xf numFmtId="0" fontId="340" fillId="0" borderId="0" applyProtection="0">
      <alignment horizontal="center"/>
    </xf>
    <xf numFmtId="0" fontId="10" fillId="0" borderId="0"/>
    <xf numFmtId="3" fontId="207" fillId="0" borderId="137">
      <alignment vertical="center"/>
    </xf>
    <xf numFmtId="0" fontId="45" fillId="0" borderId="0" applyNumberFormat="0" applyFill="0" applyBorder="0" applyProtection="0">
      <alignment horizontal="left"/>
    </xf>
    <xf numFmtId="337" fontId="158" fillId="0" borderId="0" applyNumberFormat="0" applyFont="0" applyFill="0" applyBorder="0" applyProtection="0">
      <alignment vertical="top" wrapText="1"/>
    </xf>
    <xf numFmtId="0" fontId="204" fillId="0" borderId="0" applyNumberFormat="0" applyFill="0" applyBorder="0" applyProtection="0">
      <alignment horizontal="right"/>
    </xf>
    <xf numFmtId="0" fontId="177" fillId="0" borderId="0" applyNumberFormat="0" applyFill="0" applyBorder="0" applyProtection="0">
      <alignment horizontal="center"/>
    </xf>
    <xf numFmtId="15" fontId="177" fillId="0" borderId="0" applyFill="0" applyBorder="0" applyProtection="0">
      <alignment horizontal="center"/>
    </xf>
    <xf numFmtId="363" fontId="103" fillId="0" borderId="0"/>
    <xf numFmtId="363" fontId="103" fillId="0" borderId="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10" fillId="0" borderId="0"/>
    <xf numFmtId="3" fontId="207" fillId="0" borderId="137">
      <alignment vertical="center"/>
    </xf>
    <xf numFmtId="0" fontId="45" fillId="0" borderId="187" applyNumberFormat="0"/>
    <xf numFmtId="14" fontId="158" fillId="0" borderId="0" applyFont="0" applyFill="0" applyBorder="0" applyProtection="0"/>
    <xf numFmtId="16" fontId="158" fillId="0" borderId="0" applyFont="0" applyFill="0" applyBorder="0" applyProtection="0"/>
    <xf numFmtId="3" fontId="207" fillId="0" borderId="137">
      <alignment vertical="center"/>
    </xf>
    <xf numFmtId="364" fontId="341" fillId="0" borderId="110"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2" fillId="0" borderId="0" applyNumberFormat="0" applyFont="0" applyFill="0" applyBorder="0" applyAlignment="0" applyProtection="0"/>
    <xf numFmtId="0" fontId="10" fillId="0" borderId="0"/>
    <xf numFmtId="3" fontId="207" fillId="0" borderId="137">
      <alignment vertical="center"/>
    </xf>
    <xf numFmtId="0" fontId="10" fillId="0" borderId="0"/>
    <xf numFmtId="0" fontId="10" fillId="0" borderId="0"/>
    <xf numFmtId="0" fontId="10" fillId="0" borderId="0"/>
    <xf numFmtId="0" fontId="10" fillId="0" borderId="0"/>
    <xf numFmtId="3" fontId="207" fillId="0" borderId="137">
      <alignment vertical="center"/>
    </xf>
    <xf numFmtId="0" fontId="216"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2" fillId="0" borderId="0" applyNumberFormat="0" applyFont="0" applyBorder="0" applyAlignment="0"/>
    <xf numFmtId="0" fontId="343" fillId="0" borderId="0"/>
    <xf numFmtId="0" fontId="6" fillId="0" borderId="0" applyNumberFormat="0" applyFill="0" applyBorder="0" applyAlignment="0" applyProtection="0">
      <alignment vertical="top"/>
      <protection locked="0"/>
    </xf>
    <xf numFmtId="214" fontId="343" fillId="0" borderId="0" applyFont="0" applyFill="0" applyBorder="0" applyAlignment="0" applyProtection="0"/>
    <xf numFmtId="215" fontId="343" fillId="0" borderId="0" applyFont="0" applyFill="0" applyBorder="0" applyAlignment="0" applyProtection="0"/>
    <xf numFmtId="213" fontId="343" fillId="0" borderId="0" applyFont="0" applyFill="0" applyBorder="0" applyAlignment="0" applyProtection="0"/>
    <xf numFmtId="216" fontId="34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201" fontId="9" fillId="0" borderId="0" applyFont="0" applyFill="0" applyBorder="0" applyAlignment="0" applyProtection="0"/>
    <xf numFmtId="200" fontId="9" fillId="0" borderId="0" applyFont="0" applyFill="0" applyBorder="0" applyAlignment="0" applyProtection="0"/>
    <xf numFmtId="0" fontId="344" fillId="0" borderId="0" applyNumberFormat="0" applyFill="0" applyBorder="0" applyAlignment="0" applyProtection="0"/>
    <xf numFmtId="3" fontId="2" fillId="74" borderId="194" applyFont="0">
      <alignment horizontal="right" vertical="center"/>
      <protection locked="0"/>
    </xf>
    <xf numFmtId="0" fontId="45" fillId="69" borderId="190" applyFont="0" applyBorder="0">
      <alignment horizontal="center" wrapText="1"/>
    </xf>
    <xf numFmtId="0" fontId="145" fillId="69" borderId="193" applyNumberFormat="0" applyFill="0" applyBorder="0" applyAlignment="0" applyProtection="0">
      <alignment horizontal="left"/>
    </xf>
    <xf numFmtId="0" fontId="1" fillId="0" borderId="0"/>
    <xf numFmtId="0" fontId="172" fillId="0" borderId="198"/>
    <xf numFmtId="250" fontId="174" fillId="0" borderId="199"/>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0" fontId="19" fillId="0" borderId="191" applyFont="0" applyFill="0" applyBorder="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3" fontId="179" fillId="87" borderId="194" applyNumberFormat="0" applyFont="0" applyAlignment="0"/>
    <xf numFmtId="253"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0"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253" fontId="177" fillId="106" borderId="194" applyNumberFormat="0" applyFill="0" applyBorder="0" applyAlignment="0" applyProtection="0"/>
    <xf numFmtId="0" fontId="177" fillId="106" borderId="194" applyNumberFormat="0" applyFill="0" applyBorder="0" applyAlignment="0" applyProtection="0"/>
    <xf numFmtId="0" fontId="181" fillId="107" borderId="200" applyNumberFormat="0" applyAlignment="0" applyProtection="0"/>
    <xf numFmtId="0" fontId="181" fillId="107" borderId="200" applyNumberFormat="0" applyAlignment="0" applyProtection="0"/>
    <xf numFmtId="258" fontId="103" fillId="0" borderId="200" applyNumberFormat="0" applyFont="0" applyFill="0" applyAlignment="0">
      <alignment vertical="center"/>
    </xf>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258" fontId="103" fillId="0" borderId="200" applyNumberFormat="0" applyFont="0" applyFill="0" applyAlignment="0">
      <alignment vertical="center"/>
    </xf>
    <xf numFmtId="0" fontId="103" fillId="0" borderId="200" applyNumberFormat="0" applyFont="0" applyFill="0"/>
    <xf numFmtId="258" fontId="103" fillId="0" borderId="200" applyNumberFormat="0" applyFont="0" applyFill="0" applyAlignment="0">
      <alignment vertical="center"/>
    </xf>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03" fillId="0" borderId="200" applyNumberFormat="0" applyFont="0" applyFill="0"/>
    <xf numFmtId="0" fontId="199" fillId="0" borderId="189" applyNumberFormat="0" applyFont="0" applyFill="0" applyAlignment="0" applyProtection="0"/>
    <xf numFmtId="0" fontId="147" fillId="0" borderId="193" applyNumberFormat="0" applyFont="0" applyFill="0" applyAlignment="0" applyProtection="0"/>
    <xf numFmtId="0" fontId="147" fillId="0" borderId="193" applyNumberFormat="0" applyFont="0" applyFill="0" applyAlignment="0" applyProtection="0"/>
    <xf numFmtId="0" fontId="147" fillId="0" borderId="193" applyNumberFormat="0" applyFont="0" applyFill="0" applyAlignment="0" applyProtection="0"/>
    <xf numFmtId="0" fontId="147" fillId="0" borderId="198" applyNumberFormat="0" applyFont="0" applyFill="0" applyAlignment="0" applyProtection="0"/>
    <xf numFmtId="0" fontId="147" fillId="0" borderId="198"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0" fontId="147" fillId="0" borderId="192" applyNumberFormat="0" applyFont="0" applyFill="0" applyAlignment="0" applyProtection="0"/>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259" fontId="2" fillId="0" borderId="199">
      <alignment horizontal="left"/>
    </xf>
    <xf numFmtId="3" fontId="45" fillId="41" borderId="193">
      <protection hidden="1"/>
    </xf>
    <xf numFmtId="0" fontId="202" fillId="0" borderId="193" applyBorder="0"/>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vertical="center"/>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3" fontId="204" fillId="69" borderId="194" applyFont="0" applyFill="0" applyProtection="0">
      <alignment horizontal="right"/>
    </xf>
    <xf numFmtId="207" fontId="207"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0" fontId="218" fillId="0" borderId="201" applyNumberFormat="0" applyFill="0" applyBorder="0" applyAlignment="0" applyProtection="0">
      <alignment horizontal="center"/>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8" fillId="0" borderId="201" applyNumberFormat="0" applyFill="0" applyBorder="0" applyAlignment="0" applyProtection="0">
      <alignment horizontal="center"/>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19" fillId="0" borderId="201" applyNumberFormat="0" applyFill="0" applyBorder="0">
      <protection locked="0"/>
    </xf>
    <xf numFmtId="0" fontId="2" fillId="0" borderId="0" applyFont="0" applyFill="0" applyBorder="0" applyAlignment="0" applyProtection="0"/>
    <xf numFmtId="168" fontId="2" fillId="0" borderId="0" applyFont="0" applyFill="0" applyBorder="0" applyAlignment="0" applyProtection="0"/>
    <xf numFmtId="273" fontId="160" fillId="0" borderId="0" applyFont="0" applyFill="0" applyBorder="0" applyAlignment="0" applyProtection="0">
      <alignment horizontal="righ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25" fillId="118" borderId="191" applyNumberFormat="0" applyBorder="0">
      <alignment horizontal="left"/>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0"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281" fontId="2" fillId="0" borderId="193" applyFill="0" applyProtection="0">
      <alignment horizontal="centerContinuous"/>
    </xf>
    <xf numFmtId="0" fontId="230" fillId="119" borderId="194" applyNumberFormat="0" applyBorder="0" applyAlignment="0">
      <alignment horizontal="center"/>
      <protection locked="0"/>
    </xf>
    <xf numFmtId="0" fontId="230" fillId="119" borderId="194" applyNumberFormat="0" applyBorder="0" applyAlignment="0">
      <alignment horizontal="center"/>
      <protection locked="0"/>
    </xf>
    <xf numFmtId="3" fontId="231" fillId="120" borderId="201" applyNumberFormat="0" applyBorder="0" applyAlignment="0" applyProtection="0">
      <protection hidden="1"/>
    </xf>
    <xf numFmtId="287" fontId="2" fillId="0" borderId="0" applyFont="0" applyFill="0" applyBorder="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71" borderId="192" applyNumberFormat="0" applyFont="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45" fillId="112" borderId="196" applyAlignment="0" applyProtection="0"/>
    <xf numFmtId="0" fontId="45" fillId="112" borderId="196" applyAlignment="0" applyProtection="0"/>
    <xf numFmtId="0" fontId="45" fillId="112" borderId="196" applyAlignment="0" applyProtection="0"/>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Protection="0">
      <alignment horizontal="center" vertic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68" borderId="194" applyNumberFormat="0" applyFont="0" applyBorder="0" applyAlignment="0" applyProtection="0">
      <alignment horizontal="center"/>
    </xf>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2" fillId="124" borderId="191" applyNumberFormat="0" applyFont="0" applyBorder="0" applyAlignment="0"/>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41" fillId="125" borderId="190" applyNumberFormat="0" applyFont="0" applyBorder="0" applyAlignment="0">
      <alignment horizontal="centerContinuous"/>
    </xf>
    <xf numFmtId="0" fontId="37" fillId="0" borderId="196">
      <alignment horizontal="left" vertical="center"/>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3"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10"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9" fontId="2" fillId="70" borderId="194" applyFont="0" applyProtection="0">
      <alignment horizontal="righ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70" borderId="190" applyNumberFormat="0" applyFont="0" applyBorder="0" applyAlignment="0" applyProtection="0">
      <alignment horizontal="left"/>
    </xf>
    <xf numFmtId="0" fontId="2" fillId="0" borderId="0" applyNumberFormat="0" applyFont="0" applyFill="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10" fontId="19" fillId="106" borderId="194" applyNumberFormat="0" applyBorder="0" applyAlignment="0" applyProtection="0"/>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0" fontId="269" fillId="0" borderId="199">
      <protection locked="0"/>
    </xf>
    <xf numFmtId="2" fontId="231" fillId="128" borderId="199" applyNumberFormat="0" applyBorder="0" applyAlignment="0" applyProtection="0">
      <alignment horizontal="center"/>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17" fontId="2" fillId="71" borderId="194" applyFont="0" applyAlignment="0">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vertical="center"/>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3"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266"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10" fontId="2" fillId="71" borderId="194"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9" fontId="2" fillId="71" borderId="201" applyFont="0">
      <alignment horizontal="right"/>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0" fontId="2" fillId="71" borderId="194" applyFont="0">
      <alignment horizontal="center" wrapText="1"/>
      <protection locked="0"/>
    </xf>
    <xf numFmtId="49" fontId="2" fillId="71" borderId="194" applyFont="0" applyAlignment="0">
      <protection locked="0"/>
    </xf>
    <xf numFmtId="49" fontId="2" fillId="71" borderId="194" applyFont="0" applyAlignment="0">
      <protection locked="0"/>
    </xf>
    <xf numFmtId="323" fontId="158" fillId="0" borderId="199" applyBorder="0"/>
    <xf numFmtId="259" fontId="226" fillId="95" borderId="199" applyBorder="0"/>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10" fontId="9" fillId="129" borderId="191" applyBorder="0">
      <alignment horizontal="center"/>
      <protection locked="0"/>
    </xf>
    <xf numFmtId="2" fontId="231" fillId="106" borderId="194" applyNumberFormat="0" applyBorder="0" applyAlignment="0">
      <protection locked="0"/>
    </xf>
    <xf numFmtId="3" fontId="207" fillId="0" borderId="137">
      <alignment vertical="center"/>
    </xf>
    <xf numFmtId="37" fontId="199" fillId="0" borderId="0" applyNumberFormat="0" applyFill="0" applyAlignment="0"/>
    <xf numFmtId="0" fontId="281" fillId="103" borderId="195">
      <alignment horizontal="center" vertical="top" wrapText="1"/>
    </xf>
    <xf numFmtId="0" fontId="281" fillId="103" borderId="195">
      <alignment horizontal="center" vertical="top" wrapText="1"/>
    </xf>
    <xf numFmtId="0" fontId="281" fillId="103" borderId="195">
      <alignment horizontal="center" vertical="top" wrapText="1"/>
    </xf>
    <xf numFmtId="0" fontId="281" fillId="103" borderId="195">
      <alignment horizontal="center" vertical="top" wrapText="1"/>
    </xf>
    <xf numFmtId="0" fontId="2" fillId="0" borderId="196"/>
    <xf numFmtId="0" fontId="2" fillId="0" borderId="196"/>
    <xf numFmtId="0" fontId="2" fillId="0" borderId="196"/>
    <xf numFmtId="0" fontId="2" fillId="0" borderId="196"/>
    <xf numFmtId="0" fontId="45" fillId="70" borderId="190"/>
    <xf numFmtId="0" fontId="45" fillId="70" borderId="190"/>
    <xf numFmtId="0" fontId="45" fillId="70" borderId="190"/>
    <xf numFmtId="0" fontId="45" fillId="70" borderId="190"/>
    <xf numFmtId="0" fontId="45" fillId="0" borderId="191"/>
    <xf numFmtId="0" fontId="45" fillId="0" borderId="191"/>
    <xf numFmtId="0" fontId="45" fillId="0" borderId="191"/>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0" fontId="281" fillId="131" borderId="195">
      <alignment horizontal="center" vertical="top"/>
    </xf>
    <xf numFmtId="0" fontId="281" fillId="131" borderId="195">
      <alignment horizontal="center" vertical="top"/>
    </xf>
    <xf numFmtId="0" fontId="45" fillId="0" borderId="190"/>
    <xf numFmtId="0" fontId="45" fillId="0" borderId="190"/>
    <xf numFmtId="0" fontId="45" fillId="0" borderId="190"/>
    <xf numFmtId="0" fontId="45" fillId="0" borderId="190"/>
    <xf numFmtId="0" fontId="2" fillId="0" borderId="195"/>
    <xf numFmtId="0" fontId="2" fillId="0" borderId="195"/>
    <xf numFmtId="0" fontId="2" fillId="0" borderId="195"/>
    <xf numFmtId="0" fontId="2" fillId="0" borderId="195"/>
    <xf numFmtId="0" fontId="2" fillId="0" borderId="195"/>
    <xf numFmtId="0" fontId="282" fillId="70" borderId="201"/>
    <xf numFmtId="0" fontId="282" fillId="70" borderId="201"/>
    <xf numFmtId="0" fontId="2" fillId="0" borderId="191">
      <alignment horizontal="center"/>
    </xf>
    <xf numFmtId="0" fontId="2" fillId="0" borderId="191">
      <alignment horizontal="center"/>
    </xf>
    <xf numFmtId="0" fontId="2" fillId="0" borderId="191">
      <alignment horizontal="center"/>
    </xf>
    <xf numFmtId="0" fontId="2" fillId="0" borderId="192">
      <alignment horizontal="center"/>
    </xf>
    <xf numFmtId="0" fontId="2" fillId="0" borderId="192">
      <alignment horizontal="center"/>
    </xf>
    <xf numFmtId="0" fontId="2" fillId="0" borderId="192">
      <alignment horizontal="center"/>
    </xf>
    <xf numFmtId="0" fontId="2" fillId="0" borderId="192">
      <alignment horizontal="center"/>
    </xf>
    <xf numFmtId="0" fontId="2" fillId="0" borderId="197">
      <alignment horizontal="center"/>
    </xf>
    <xf numFmtId="0" fontId="2" fillId="0" borderId="197">
      <alignment horizontal="center"/>
    </xf>
    <xf numFmtId="0" fontId="281" fillId="131" borderId="195">
      <alignment horizontal="center" vertical="top" wrapText="1"/>
    </xf>
    <xf numFmtId="0" fontId="281" fillId="131" borderId="195">
      <alignment horizontal="center" vertical="top" wrapText="1"/>
    </xf>
    <xf numFmtId="0" fontId="281" fillId="131" borderId="195">
      <alignment horizontal="center" vertical="top" wrapText="1"/>
    </xf>
    <xf numFmtId="0" fontId="281" fillId="131" borderId="195">
      <alignment horizontal="center" vertical="top" wrapText="1"/>
    </xf>
    <xf numFmtId="3" fontId="2" fillId="0" borderId="196"/>
    <xf numFmtId="3" fontId="2" fillId="0" borderId="196"/>
    <xf numFmtId="3" fontId="2" fillId="0" borderId="196"/>
    <xf numFmtId="3" fontId="2" fillId="0" borderId="196"/>
    <xf numFmtId="0" fontId="45" fillId="70" borderId="190">
      <alignment horizontal="center"/>
    </xf>
    <xf numFmtId="0" fontId="45" fillId="70" borderId="190">
      <alignment horizontal="center"/>
    </xf>
    <xf numFmtId="0" fontId="45" fillId="70" borderId="190">
      <alignment horizontal="center"/>
    </xf>
    <xf numFmtId="0" fontId="45" fillId="70" borderId="190">
      <alignment horizontal="center"/>
    </xf>
    <xf numFmtId="0" fontId="45" fillId="70" borderId="196">
      <alignment horizontal="center"/>
    </xf>
    <xf numFmtId="0" fontId="45" fillId="70" borderId="196">
      <alignment horizontal="center"/>
    </xf>
    <xf numFmtId="0" fontId="45" fillId="70" borderId="195">
      <alignment horizontal="center"/>
    </xf>
    <xf numFmtId="0" fontId="45" fillId="70" borderId="195">
      <alignment horizontal="center"/>
    </xf>
    <xf numFmtId="0" fontId="45" fillId="70" borderId="195">
      <alignment horizontal="center"/>
    </xf>
    <xf numFmtId="0" fontId="45" fillId="70" borderId="195">
      <alignment horizontal="center"/>
    </xf>
    <xf numFmtId="0" fontId="45" fillId="70" borderId="191">
      <alignment horizontal="left" vertical="top"/>
    </xf>
    <xf numFmtId="0" fontId="45" fillId="70" borderId="191">
      <alignment horizontal="left" vertical="top"/>
    </xf>
    <xf numFmtId="0" fontId="45" fillId="70" borderId="191">
      <alignment horizontal="left" vertical="top"/>
    </xf>
    <xf numFmtId="0" fontId="281" fillId="131" borderId="196">
      <alignment horizontal="center" vertical="center"/>
    </xf>
    <xf numFmtId="0" fontId="281" fillId="131" borderId="196">
      <alignment horizontal="center" vertical="center"/>
    </xf>
    <xf numFmtId="0" fontId="281" fillId="131" borderId="195">
      <alignment horizontal="center" vertical="center"/>
    </xf>
    <xf numFmtId="0" fontId="281" fillId="131" borderId="195">
      <alignment horizontal="center" vertical="center"/>
    </xf>
    <xf numFmtId="0" fontId="281" fillId="131" borderId="195">
      <alignment horizontal="center" vertical="center"/>
    </xf>
    <xf numFmtId="0" fontId="281" fillId="131" borderId="195">
      <alignment horizontal="center" vertical="center"/>
    </xf>
    <xf numFmtId="0" fontId="281" fillId="103" borderId="190">
      <alignment horizontal="center" vertical="center"/>
    </xf>
    <xf numFmtId="0" fontId="281" fillId="103" borderId="190">
      <alignment horizontal="center" vertical="center"/>
    </xf>
    <xf numFmtId="0" fontId="281" fillId="103" borderId="190">
      <alignment horizontal="center" vertical="center"/>
    </xf>
    <xf numFmtId="0" fontId="281" fillId="103" borderId="190">
      <alignment horizontal="center" vertical="center"/>
    </xf>
    <xf numFmtId="0" fontId="281" fillId="103" borderId="196">
      <alignment horizontal="center" vertical="center"/>
    </xf>
    <xf numFmtId="0" fontId="281" fillId="103" borderId="196">
      <alignment horizontal="center" vertical="center"/>
    </xf>
    <xf numFmtId="0" fontId="281" fillId="103" borderId="195">
      <alignment horizontal="center" vertical="center"/>
    </xf>
    <xf numFmtId="0" fontId="281" fillId="103" borderId="195">
      <alignment horizontal="center" vertical="center"/>
    </xf>
    <xf numFmtId="0" fontId="281" fillId="103" borderId="195">
      <alignment horizontal="center" vertical="center"/>
    </xf>
    <xf numFmtId="0" fontId="281" fillId="103" borderId="195">
      <alignment horizontal="center" vertical="center"/>
    </xf>
    <xf numFmtId="0" fontId="2" fillId="0" borderId="192"/>
    <xf numFmtId="0" fontId="2" fillId="0" borderId="192"/>
    <xf numFmtId="0" fontId="2" fillId="0" borderId="192"/>
    <xf numFmtId="0" fontId="2" fillId="0" borderId="192"/>
    <xf numFmtId="0" fontId="2" fillId="0" borderId="197"/>
    <xf numFmtId="0" fontId="2" fillId="0" borderId="197"/>
    <xf numFmtId="0" fontId="2" fillId="0" borderId="0" applyNumberFormat="0" applyFont="0" applyFill="0" applyBorder="0" applyAlignment="0" applyProtection="0"/>
    <xf numFmtId="0" fontId="284" fillId="0" borderId="199"/>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3"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266" fontId="2" fillId="74" borderId="194">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10" fontId="2" fillId="74" borderId="194" applyFont="0">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9" fontId="2" fillId="74" borderId="194">
      <alignment horizontal="right"/>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337" fontId="2" fillId="74" borderId="194" applyFont="0">
      <alignment horizontal="right" vertical="center"/>
      <protection locked="0"/>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lignment horizontal="center" wrapText="1"/>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0" fontId="2" fillId="74" borderId="194" applyNumberFormat="0" applyFont="0">
      <alignment horizontal="center" wrapText="1"/>
      <protection locked="0"/>
    </xf>
    <xf numFmtId="180" fontId="231" fillId="133" borderId="199" applyNumberFormat="0" applyBorder="0" applyAlignment="0" applyProtection="0">
      <alignment horizontal="center"/>
      <protection hidden="1"/>
    </xf>
    <xf numFmtId="3" fontId="285" fillId="57" borderId="194" applyNumberFormat="0" applyBorder="0" applyAlignment="0" applyProtection="0">
      <protection hidden="1"/>
    </xf>
    <xf numFmtId="3" fontId="286" fillId="134" borderId="201" applyNumberFormat="0" applyBorder="0" applyAlignment="0" applyProtection="0">
      <protection hidden="1"/>
    </xf>
    <xf numFmtId="0" fontId="19" fillId="130" borderId="199" applyNumberFormat="0" applyFont="0" applyBorder="0" applyAlignment="0" applyProtection="0">
      <alignment horizontal="center"/>
    </xf>
    <xf numFmtId="0" fontId="19" fillId="130" borderId="199" applyNumberFormat="0" applyFont="0" applyBorder="0" applyAlignment="0" applyProtection="0">
      <alignment horizontal="center"/>
    </xf>
    <xf numFmtId="0" fontId="19" fillId="95" borderId="199" applyNumberFormat="0" applyFont="0" applyBorder="0" applyAlignment="0" applyProtection="0">
      <alignment horizontal="center"/>
    </xf>
    <xf numFmtId="0" fontId="19" fillId="95" borderId="199" applyNumberFormat="0" applyFont="0" applyBorder="0" applyAlignment="0" applyProtection="0">
      <alignment horizontal="center"/>
    </xf>
    <xf numFmtId="0" fontId="158" fillId="0" borderId="202" applyNumberFormat="0" applyAlignment="0" applyProtection="0"/>
    <xf numFmtId="0" fontId="10" fillId="0" borderId="0"/>
    <xf numFmtId="0" fontId="46" fillId="69" borderId="193">
      <alignment horizontal="center"/>
    </xf>
    <xf numFmtId="0" fontId="41" fillId="0" borderId="189">
      <alignment horizontal="center"/>
    </xf>
    <xf numFmtId="0" fontId="45" fillId="91" borderId="193" applyNumberFormat="0" applyBorder="0" applyAlignment="0"/>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3" fontId="2" fillId="94" borderId="194" applyFont="0">
      <alignment horizontal="right" vertical="center"/>
      <protection locked="0"/>
    </xf>
    <xf numFmtId="0" fontId="295" fillId="45" borderId="194"/>
    <xf numFmtId="0" fontId="2" fillId="0" borderId="203">
      <alignment vertical="center"/>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4" fontId="29" fillId="137" borderId="204" applyNumberFormat="0" applyProtection="0">
      <alignment horizontal="left" vertical="center" indent="1"/>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53" fontId="2" fillId="69" borderId="194">
      <alignment horizontal="center"/>
    </xf>
    <xf numFmtId="3" fontId="2" fillId="69" borderId="194" applyFont="0">
      <alignment horizontal="right"/>
    </xf>
    <xf numFmtId="3" fontId="2" fillId="69" borderId="194" applyFont="0">
      <alignment horizontal="right"/>
    </xf>
    <xf numFmtId="3" fontId="2" fillId="69" borderId="194" applyFont="0">
      <alignment horizontal="right" vertical="center"/>
    </xf>
    <xf numFmtId="3" fontId="2" fillId="69" borderId="194" applyFont="0">
      <alignment horizontal="right" vertical="center"/>
    </xf>
    <xf numFmtId="3" fontId="2" fillId="69" borderId="194" applyFont="0">
      <alignment horizontal="right" vertical="center"/>
    </xf>
    <xf numFmtId="3" fontId="2" fillId="69" borderId="194" applyFont="0">
      <alignment horizontal="right" vertical="center"/>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3"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194"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266"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10"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9" fontId="2" fillId="69" borderId="194" applyFont="0">
      <alignment horizontal="right"/>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54" fontId="2" fillId="69" borderId="194" applyFont="0">
      <alignment horizontal="center" wrapText="1"/>
    </xf>
    <xf numFmtId="3" fontId="2" fillId="68" borderId="196" applyBorder="0"/>
    <xf numFmtId="3" fontId="2" fillId="68" borderId="196" applyBorder="0"/>
    <xf numFmtId="3" fontId="2" fillId="68" borderId="196" applyBorder="0"/>
    <xf numFmtId="3" fontId="2" fillId="68" borderId="196" applyBorder="0"/>
    <xf numFmtId="3" fontId="2" fillId="68" borderId="196" applyBorder="0"/>
    <xf numFmtId="2" fontId="311" fillId="0" borderId="199" applyNumberFormat="0" applyFill="0" applyBorder="0" applyAlignment="0" applyProtection="0">
      <alignment horizontal="center"/>
      <protection locked="0"/>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0" fontId="158" fillId="0" borderId="194" applyNumberFormat="0" applyFont="0" applyFill="0" applyBorder="0" applyAlignment="0">
      <protection hidden="1"/>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1" fontId="2" fillId="143" borderId="194" applyFont="0">
      <alignment horizontal="right"/>
    </xf>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310" fontId="2" fillId="143" borderId="194" applyFont="0"/>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9"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337"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10" fontId="2" fillId="143" borderId="194" applyFont="0">
      <alignment horizontal="right"/>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0" fontId="2" fillId="143" borderId="194" applyFont="0">
      <alignment horizontal="center" wrapText="1"/>
    </xf>
    <xf numFmtId="49" fontId="2" fillId="143" borderId="194" applyFont="0"/>
    <xf numFmtId="49" fontId="2" fillId="143"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310" fontId="2" fillId="144" borderId="194" applyFont="0"/>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9" fontId="2" fillId="144" borderId="194" applyFont="0">
      <alignment horizontal="right"/>
    </xf>
    <xf numFmtId="317" fontId="2" fillId="145" borderId="194">
      <alignment vertical="center"/>
    </xf>
    <xf numFmtId="317" fontId="2" fillId="145" borderId="194">
      <alignment vertical="center"/>
    </xf>
    <xf numFmtId="317" fontId="2" fillId="145" borderId="194">
      <alignment vertical="center"/>
    </xf>
    <xf numFmtId="317" fontId="2" fillId="145" borderId="194">
      <alignment vertical="center"/>
    </xf>
    <xf numFmtId="317" fontId="2" fillId="145" borderId="194">
      <alignment vertical="center"/>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310"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1" fontId="2" fillId="92" borderId="194" applyFont="0">
      <alignment horizontal="right"/>
    </xf>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310"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266" fontId="2" fillId="92" borderId="194" applyFont="0"/>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10"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9"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337" fontId="2" fillId="92" borderId="194"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10" fontId="2" fillId="92" borderId="195" applyFont="0">
      <alignment horizontal="right"/>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0" fontId="2" fillId="92" borderId="194" applyFont="0">
      <alignment horizontal="center" wrapText="1"/>
      <protection locked="0"/>
    </xf>
    <xf numFmtId="49" fontId="2" fillId="92" borderId="194" applyFont="0"/>
    <xf numFmtId="49" fontId="2" fillId="92" borderId="194" applyFont="0"/>
    <xf numFmtId="0" fontId="318" fillId="0" borderId="196" applyNumberFormat="0" applyProtection="0">
      <alignment horizontal="left" vertical="top"/>
    </xf>
    <xf numFmtId="0" fontId="318" fillId="0" borderId="196" applyNumberFormat="0" applyProtection="0">
      <alignment horizontal="left" vertical="top"/>
    </xf>
    <xf numFmtId="0" fontId="318" fillId="0" borderId="196" applyNumberFormat="0" applyProtection="0">
      <alignment horizontal="lef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8" fillId="0" borderId="196" applyNumberFormat="0" applyProtection="0">
      <alignment horizontal="right" vertical="top"/>
    </xf>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5" fillId="0" borderId="196" applyNumberFormat="0" applyFill="0" applyAlignment="0" applyProtection="0"/>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314" fillId="0" borderId="192" applyNumberFormat="0" applyFont="0" applyFill="0" applyAlignment="0" applyProtection="0">
      <alignment horizontal="left" vertical="top"/>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 fillId="0" borderId="194">
      <alignment vertical="center" wrapText="1"/>
    </xf>
    <xf numFmtId="0" fontId="253" fillId="0" borderId="193" applyFill="0" applyBorder="0" applyProtection="0">
      <alignment horizontal="left" vertical="top"/>
    </xf>
    <xf numFmtId="0" fontId="183" fillId="130" borderId="205" applyNumberFormat="0" applyFont="0">
      <alignment horizontal="center" vertical="center"/>
    </xf>
    <xf numFmtId="356" fontId="45" fillId="68" borderId="201" applyNumberFormat="0" applyBorder="0" applyAlignment="0">
      <alignment horizontal="right"/>
    </xf>
    <xf numFmtId="0" fontId="329" fillId="0" borderId="191"/>
    <xf numFmtId="0" fontId="329" fillId="0" borderId="191"/>
    <xf numFmtId="0" fontId="329" fillId="0" borderId="191"/>
    <xf numFmtId="0" fontId="329" fillId="0" borderId="191"/>
    <xf numFmtId="0" fontId="329" fillId="0" borderId="191"/>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259" fontId="2" fillId="0" borderId="191">
      <alignment horizontal="left"/>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270" fillId="0" borderId="206" applyProtection="0">
      <alignment horizontal="center"/>
    </xf>
    <xf numFmtId="0" fontId="331" fillId="0" borderId="201" applyNumberFormat="0" applyFill="0" applyBorder="0" applyAlignment="0" applyProtection="0">
      <alignment horizontal="center"/>
      <protection locked="0"/>
    </xf>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37" fontId="158" fillId="149" borderId="194" applyNumberFormat="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0" fontId="2" fillId="0" borderId="192" applyNumberFormat="0" applyFont="0" applyFill="0" applyAlignment="0" applyProtection="0"/>
    <xf numFmtId="2" fontId="231" fillId="69" borderId="194" applyBorder="0" applyAlignment="0"/>
    <xf numFmtId="173" fontId="337" fillId="69" borderId="193">
      <alignment horizontal="center"/>
    </xf>
    <xf numFmtId="0" fontId="344" fillId="0" borderId="0" applyNumberFormat="0" applyFill="0" applyBorder="0" applyAlignment="0" applyProtection="0"/>
    <xf numFmtId="0" fontId="1" fillId="0" borderId="0"/>
    <xf numFmtId="0" fontId="1" fillId="0" borderId="0"/>
  </cellStyleXfs>
  <cellXfs count="847">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8" xfId="0" applyFont="1" applyBorder="1" applyAlignment="1">
      <alignment horizontal="center" vertical="center" wrapText="1"/>
    </xf>
    <xf numFmtId="0" fontId="84" fillId="0" borderId="3" xfId="0" applyFont="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8" xfId="0" applyFont="1" applyBorder="1" applyAlignment="1">
      <alignment vertical="center"/>
    </xf>
    <xf numFmtId="0" fontId="85" fillId="0" borderId="0" xfId="0" applyFont="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xf numFmtId="0" fontId="46" fillId="0" borderId="0" xfId="11" applyFont="1" applyAlignment="1">
      <alignment horizontal="right"/>
    </xf>
    <xf numFmtId="0" fontId="45" fillId="0" borderId="16" xfId="11" applyFont="1" applyBorder="1" applyAlignment="1">
      <alignment horizontal="center" vertical="center"/>
    </xf>
    <xf numFmtId="0" fontId="45" fillId="0" borderId="17" xfId="11" applyFont="1" applyBorder="1" applyAlignment="1">
      <alignment horizontal="center" vertical="center"/>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8"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5"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72" fontId="2" fillId="3" borderId="17" xfId="2" applyNumberFormat="1" applyFont="1" applyFill="1" applyBorder="1" applyAlignment="1" applyProtection="1">
      <alignment horizontal="center" vertical="center"/>
      <protection locked="0"/>
    </xf>
    <xf numFmtId="0" fontId="2" fillId="0" borderId="18"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8" fontId="2" fillId="35" borderId="19"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8" fontId="2" fillId="3" borderId="19"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8" fontId="2" fillId="3"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8"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198" fontId="2" fillId="35" borderId="23" xfId="2" applyNumberFormat="1" applyFont="1" applyFill="1" applyBorder="1" applyAlignment="1" applyProtection="1">
      <alignment vertical="top" wrapText="1"/>
    </xf>
    <xf numFmtId="0" fontId="45" fillId="0" borderId="0" xfId="11" applyFont="1"/>
    <xf numFmtId="0" fontId="84" fillId="0" borderId="4" xfId="0" applyFont="1" applyBorder="1" applyAlignment="1">
      <alignment horizontal="center" vertical="center" wrapText="1"/>
    </xf>
    <xf numFmtId="0" fontId="84" fillId="0" borderId="58" xfId="0" applyFont="1" applyBorder="1" applyAlignment="1">
      <alignment horizontal="center" vertical="center" wrapText="1"/>
    </xf>
    <xf numFmtId="0" fontId="84" fillId="0" borderId="6" xfId="0" applyFont="1" applyBorder="1" applyAlignment="1">
      <alignment horizontal="center" vertical="center" wrapText="1"/>
    </xf>
    <xf numFmtId="174" fontId="84" fillId="0" borderId="59" xfId="0" applyNumberFormat="1" applyFont="1" applyBorder="1" applyAlignment="1">
      <alignment horizontal="center"/>
    </xf>
    <xf numFmtId="174" fontId="85" fillId="0" borderId="0" xfId="0" applyNumberFormat="1" applyFont="1" applyAlignment="1">
      <alignment horizontal="center"/>
    </xf>
    <xf numFmtId="174" fontId="84" fillId="0" borderId="57" xfId="0" applyNumberFormat="1" applyFont="1" applyBorder="1" applyAlignment="1">
      <alignment horizontal="center"/>
    </xf>
    <xf numFmtId="174" fontId="84" fillId="0" borderId="60" xfId="0" applyNumberFormat="1" applyFont="1" applyBorder="1" applyAlignment="1">
      <alignment horizontal="center"/>
    </xf>
    <xf numFmtId="174" fontId="84" fillId="0" borderId="61" xfId="0" applyNumberFormat="1" applyFont="1" applyBorder="1" applyAlignment="1">
      <alignment horizontal="center"/>
    </xf>
    <xf numFmtId="0" fontId="84" fillId="0" borderId="18" xfId="0" applyFont="1" applyBorder="1" applyAlignment="1">
      <alignment vertical="center"/>
    </xf>
    <xf numFmtId="0" fontId="2" fillId="3" borderId="21" xfId="9" applyFont="1" applyFill="1" applyBorder="1" applyAlignment="1" applyProtection="1">
      <alignment horizontal="left" vertical="center"/>
      <protection locked="0"/>
    </xf>
    <xf numFmtId="0" fontId="45" fillId="3" borderId="22" xfId="16" applyFont="1" applyFill="1" applyBorder="1" applyProtection="1">
      <protection locked="0"/>
    </xf>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72" fontId="2" fillId="3" borderId="18" xfId="1" applyNumberFormat="1" applyFont="1" applyFill="1" applyBorder="1" applyAlignment="1" applyProtection="1">
      <alignment horizontal="center" vertical="center" wrapText="1"/>
      <protection locked="0"/>
    </xf>
    <xf numFmtId="172" fontId="2" fillId="3" borderId="3" xfId="1" applyNumberFormat="1" applyFont="1" applyFill="1" applyBorder="1" applyAlignment="1" applyProtection="1">
      <alignment horizontal="center" vertical="center" wrapText="1"/>
      <protection locked="0"/>
    </xf>
    <xf numFmtId="172" fontId="2" fillId="3" borderId="19" xfId="1" applyNumberFormat="1" applyFont="1" applyFill="1" applyBorder="1" applyAlignment="1" applyProtection="1">
      <alignment horizontal="center" vertical="center" wrapText="1"/>
      <protection locked="0"/>
    </xf>
    <xf numFmtId="0" fontId="2" fillId="3" borderId="18" xfId="5" applyFill="1" applyBorder="1" applyAlignment="1" applyProtection="1">
      <alignment horizontal="right" vertical="center"/>
      <protection locked="0"/>
    </xf>
    <xf numFmtId="0" fontId="45" fillId="3" borderId="23" xfId="16" applyFont="1" applyFill="1" applyBorder="1" applyProtection="1">
      <protection locked="0"/>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2" xfId="0" applyFont="1" applyBorder="1" applyAlignment="1">
      <alignment wrapText="1"/>
    </xf>
    <xf numFmtId="0" fontId="84" fillId="0" borderId="21" xfId="0" applyFont="1" applyBorder="1"/>
    <xf numFmtId="0" fontId="86" fillId="0" borderId="22" xfId="0" applyFont="1" applyBorder="1"/>
    <xf numFmtId="0" fontId="2" fillId="0" borderId="3" xfId="13" applyFont="1" applyBorder="1" applyAlignment="1" applyProtection="1">
      <alignment horizontal="center" vertical="center" wrapText="1"/>
      <protection locked="0"/>
    </xf>
    <xf numFmtId="0" fontId="45" fillId="0" borderId="25" xfId="0" applyFont="1" applyBorder="1" applyAlignment="1">
      <alignment vertical="center" wrapText="1"/>
    </xf>
    <xf numFmtId="0" fontId="90"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1"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2" xfId="0" applyFont="1" applyBorder="1" applyAlignment="1">
      <alignment vertical="center" wrapText="1"/>
    </xf>
    <xf numFmtId="0" fontId="2" fillId="0" borderId="15" xfId="11" applyBorder="1" applyAlignment="1">
      <alignment vertical="center"/>
    </xf>
    <xf numFmtId="0" fontId="2" fillId="0" borderId="16"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0" fontId="45" fillId="0" borderId="0" xfId="11" applyFont="1" applyAlignment="1">
      <alignment horizontal="center"/>
    </xf>
    <xf numFmtId="172"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Border="1" applyAlignment="1">
      <alignment horizontal="left" vertical="center" wrapText="1" indent="2"/>
    </xf>
    <xf numFmtId="0" fontId="92" fillId="0" borderId="0" xfId="11" applyFont="1"/>
    <xf numFmtId="0" fontId="93"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5" fillId="0" borderId="0" xfId="0" applyFont="1"/>
    <xf numFmtId="0" fontId="3" fillId="0" borderId="62" xfId="0" applyFont="1" applyBorder="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Border="1" applyAlignment="1">
      <alignment horizontal="center" vertical="center" wrapText="1"/>
    </xf>
    <xf numFmtId="0" fontId="86" fillId="0" borderId="0" xfId="0" applyFont="1" applyAlignment="1">
      <alignment horizontal="center" wrapText="1"/>
    </xf>
    <xf numFmtId="0" fontId="84" fillId="0" borderId="67" xfId="0" applyFont="1" applyBorder="1" applyAlignment="1">
      <alignment vertical="center" wrapText="1"/>
    </xf>
    <xf numFmtId="198"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0" fontId="94" fillId="0" borderId="0" xfId="0" applyFont="1" applyAlignment="1">
      <alignment wrapText="1"/>
    </xf>
    <xf numFmtId="0" fontId="2" fillId="0" borderId="0" xfId="0" applyFont="1" applyAlignment="1">
      <alignment wrapText="1"/>
    </xf>
    <xf numFmtId="0" fontId="97" fillId="3" borderId="77" xfId="0" applyFont="1" applyFill="1" applyBorder="1" applyAlignment="1">
      <alignment horizontal="left"/>
    </xf>
    <xf numFmtId="0" fontId="97"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3" borderId="83"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0" fontId="3" fillId="0" borderId="18"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1" xfId="0" applyFont="1" applyBorder="1" applyAlignment="1">
      <alignment horizontal="center" vertical="center"/>
    </xf>
    <xf numFmtId="0" fontId="4" fillId="0" borderId="22"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176" fontId="9" fillId="36" borderId="55" xfId="20" applyBorder="1"/>
    <xf numFmtId="0" fontId="3" fillId="0" borderId="86" xfId="0" applyFont="1" applyBorder="1" applyAlignment="1">
      <alignment horizontal="center" vertical="center"/>
    </xf>
    <xf numFmtId="0" fontId="3" fillId="0" borderId="87" xfId="0" applyFont="1" applyBorder="1" applyAlignment="1">
      <alignment vertical="center"/>
    </xf>
    <xf numFmtId="176" fontId="9" fillId="36" borderId="24" xfId="20" applyBorder="1"/>
    <xf numFmtId="176" fontId="9" fillId="36" borderId="88" xfId="20" applyBorder="1"/>
    <xf numFmtId="176" fontId="9" fillId="36" borderId="25" xfId="20" applyBorder="1"/>
    <xf numFmtId="0" fontId="3" fillId="0" borderId="91" xfId="0" applyFont="1" applyBorder="1" applyAlignment="1">
      <alignment horizontal="center" vertical="center"/>
    </xf>
    <xf numFmtId="0" fontId="3" fillId="0" borderId="92" xfId="0" applyFont="1" applyBorder="1" applyAlignment="1">
      <alignment vertical="center"/>
    </xf>
    <xf numFmtId="176" fontId="9" fillId="36" borderId="30" xfId="20" applyBorder="1"/>
    <xf numFmtId="0" fontId="4" fillId="0" borderId="0" xfId="0" applyFont="1" applyAlignment="1">
      <alignment horizontal="center"/>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8" xfId="0" applyFont="1" applyBorder="1" applyAlignment="1">
      <alignment horizontal="right" vertical="center" wrapText="1"/>
    </xf>
    <xf numFmtId="0" fontId="98" fillId="0" borderId="18" xfId="0" applyFont="1" applyBorder="1" applyAlignment="1">
      <alignment horizontal="right" vertical="center" wrapText="1"/>
    </xf>
    <xf numFmtId="0" fontId="4" fillId="0" borderId="18"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98" fillId="0" borderId="0" xfId="0" applyFont="1" applyAlignment="1">
      <alignment horizontal="left" vertical="center"/>
    </xf>
    <xf numFmtId="49" fontId="99" fillId="0" borderId="21" xfId="5" applyNumberFormat="1" applyFont="1" applyBorder="1" applyAlignment="1" applyProtection="1">
      <alignment horizontal="left" vertical="center"/>
      <protection locked="0"/>
    </xf>
    <xf numFmtId="0" fontId="100" fillId="0" borderId="22"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98" fillId="0" borderId="98" xfId="0" applyFont="1" applyBorder="1" applyAlignment="1">
      <alignment horizontal="left" vertical="center" wrapText="1"/>
    </xf>
    <xf numFmtId="10" fontId="94" fillId="0" borderId="98" xfId="20950" applyNumberFormat="1" applyFont="1" applyFill="1" applyBorder="1" applyAlignment="1">
      <alignment horizontal="left" vertical="center" wrapText="1"/>
    </xf>
    <xf numFmtId="10" fontId="3" fillId="0" borderId="98" xfId="20950" applyNumberFormat="1" applyFont="1" applyFill="1" applyBorder="1" applyAlignment="1">
      <alignment horizontal="left" vertical="center" wrapText="1"/>
    </xf>
    <xf numFmtId="10" fontId="4" fillId="35" borderId="98" xfId="0" applyNumberFormat="1" applyFont="1" applyFill="1" applyBorder="1" applyAlignment="1">
      <alignment horizontal="left" vertical="center" wrapText="1"/>
    </xf>
    <xf numFmtId="10" fontId="98" fillId="0" borderId="98" xfId="20950" applyNumberFormat="1" applyFont="1" applyFill="1" applyBorder="1" applyAlignment="1">
      <alignment horizontal="left" vertical="center" wrapText="1"/>
    </xf>
    <xf numFmtId="10" fontId="4" fillId="35" borderId="98" xfId="20950" applyNumberFormat="1" applyFont="1" applyFill="1" applyBorder="1" applyAlignment="1">
      <alignment horizontal="left" vertical="center" wrapText="1"/>
    </xf>
    <xf numFmtId="10" fontId="100" fillId="0" borderId="22" xfId="20950" applyNumberFormat="1" applyFont="1" applyFill="1" applyBorder="1" applyAlignment="1" applyProtection="1">
      <alignment horizontal="left" vertical="center"/>
    </xf>
    <xf numFmtId="0" fontId="4" fillId="35" borderId="98" xfId="0" applyFont="1" applyFill="1" applyBorder="1" applyAlignment="1">
      <alignment horizontal="left" vertical="center" wrapText="1"/>
    </xf>
    <xf numFmtId="0" fontId="3" fillId="0" borderId="98" xfId="0" applyFont="1" applyBorder="1" applyAlignment="1">
      <alignment horizontal="left" vertical="center" wrapText="1"/>
    </xf>
    <xf numFmtId="0" fontId="4" fillId="35" borderId="81" xfId="0" applyFont="1" applyFill="1" applyBorder="1" applyAlignment="1">
      <alignment vertical="center" wrapText="1"/>
    </xf>
    <xf numFmtId="0" fontId="4" fillId="35" borderId="97" xfId="0" applyFont="1" applyFill="1" applyBorder="1" applyAlignment="1">
      <alignment vertical="center" wrapText="1"/>
    </xf>
    <xf numFmtId="0" fontId="4" fillId="35" borderId="68" xfId="0" applyFont="1" applyFill="1" applyBorder="1" applyAlignment="1">
      <alignment vertical="center" wrapText="1"/>
    </xf>
    <xf numFmtId="0" fontId="4" fillId="35" borderId="29" xfId="0" applyFont="1" applyFill="1" applyBorder="1" applyAlignment="1">
      <alignment vertical="center" wrapText="1"/>
    </xf>
    <xf numFmtId="0" fontId="84" fillId="0" borderId="98" xfId="0" applyFont="1" applyBorder="1"/>
    <xf numFmtId="0" fontId="6" fillId="0" borderId="98" xfId="17" applyFill="1" applyBorder="1" applyAlignment="1" applyProtection="1">
      <alignment horizontal="left" vertical="center"/>
    </xf>
    <xf numFmtId="0" fontId="6" fillId="0" borderId="98" xfId="17" applyBorder="1" applyAlignment="1" applyProtection="1"/>
    <xf numFmtId="0" fontId="6" fillId="0" borderId="98" xfId="17" applyFill="1" applyBorder="1" applyAlignment="1" applyProtection="1">
      <alignment horizontal="left" vertical="center" wrapText="1"/>
    </xf>
    <xf numFmtId="0" fontId="6" fillId="0" borderId="98" xfId="17" applyFill="1" applyBorder="1" applyAlignment="1" applyProtection="1"/>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2" fillId="0" borderId="0" xfId="0" applyNumberFormat="1" applyFont="1"/>
    <xf numFmtId="176" fontId="2" fillId="36" borderId="0" xfId="20" applyFont="1"/>
    <xf numFmtId="176" fontId="2" fillId="36" borderId="95" xfId="20" applyFont="1" applyBorder="1"/>
    <xf numFmtId="0" fontId="2" fillId="2" borderId="18" xfId="0" applyFont="1" applyFill="1" applyBorder="1" applyAlignment="1">
      <alignment horizontal="right" vertical="center"/>
    </xf>
    <xf numFmtId="0" fontId="45" fillId="0" borderId="18" xfId="0" applyFont="1" applyBorder="1" applyAlignment="1">
      <alignment horizontal="center" vertical="center" wrapText="1"/>
    </xf>
    <xf numFmtId="0" fontId="2" fillId="2" borderId="21" xfId="0" applyFont="1" applyFill="1" applyBorder="1" applyAlignment="1">
      <alignment horizontal="right" vertical="center"/>
    </xf>
    <xf numFmtId="0" fontId="4" fillId="0" borderId="0" xfId="0" applyFont="1" applyAlignment="1">
      <alignment horizontal="center" wrapText="1"/>
    </xf>
    <xf numFmtId="0" fontId="3" fillId="3" borderId="54" xfId="0" applyFont="1" applyFill="1" applyBorder="1"/>
    <xf numFmtId="0" fontId="3" fillId="3" borderId="101" xfId="0" applyFont="1" applyFill="1" applyBorder="1" applyAlignment="1">
      <alignment wrapText="1"/>
    </xf>
    <xf numFmtId="0" fontId="3" fillId="3" borderId="102" xfId="0" applyFont="1" applyFill="1" applyBorder="1"/>
    <xf numFmtId="0" fontId="4" fillId="3" borderId="74" xfId="0" applyFont="1" applyFill="1" applyBorder="1" applyAlignment="1">
      <alignment horizontal="center" wrapText="1"/>
    </xf>
    <xf numFmtId="0" fontId="3" fillId="0" borderId="98"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5" xfId="0" applyFont="1" applyFill="1" applyBorder="1" applyAlignment="1">
      <alignment horizontal="center" vertical="center" wrapText="1"/>
    </xf>
    <xf numFmtId="0" fontId="3" fillId="0" borderId="18" xfId="0" applyFont="1" applyBorder="1"/>
    <xf numFmtId="0" fontId="3" fillId="0" borderId="98" xfId="0" applyFont="1" applyBorder="1" applyAlignment="1">
      <alignment wrapText="1"/>
    </xf>
    <xf numFmtId="172" fontId="3" fillId="0" borderId="98" xfId="7" applyNumberFormat="1" applyFont="1" applyBorder="1"/>
    <xf numFmtId="172" fontId="3" fillId="0" borderId="80" xfId="7" applyNumberFormat="1" applyFont="1" applyBorder="1"/>
    <xf numFmtId="0" fontId="97" fillId="0" borderId="98" xfId="0" applyFont="1" applyBorder="1" applyAlignment="1">
      <alignment horizontal="left" wrapText="1" indent="2"/>
    </xf>
    <xf numFmtId="172" fontId="3" fillId="0" borderId="98" xfId="7" applyNumberFormat="1" applyFont="1" applyBorder="1" applyAlignment="1">
      <alignment vertical="center"/>
    </xf>
    <xf numFmtId="0" fontId="4" fillId="0" borderId="18" xfId="0" applyFont="1" applyBorder="1"/>
    <xf numFmtId="0" fontId="4" fillId="0" borderId="98" xfId="0" applyFont="1" applyBorder="1" applyAlignment="1">
      <alignment wrapText="1"/>
    </xf>
    <xf numFmtId="172" fontId="4" fillId="0" borderId="80" xfId="7" applyNumberFormat="1" applyFont="1" applyBorder="1"/>
    <xf numFmtId="0" fontId="107" fillId="3" borderId="62" xfId="0" applyFont="1" applyFill="1" applyBorder="1" applyAlignment="1">
      <alignment horizontal="left"/>
    </xf>
    <xf numFmtId="0" fontId="107" fillId="3" borderId="0" xfId="0" applyFont="1" applyFill="1" applyAlignment="1">
      <alignment horizontal="center"/>
    </xf>
    <xf numFmtId="172" fontId="3" fillId="3" borderId="0" xfId="7" applyNumberFormat="1" applyFont="1" applyFill="1" applyBorder="1"/>
    <xf numFmtId="172" fontId="3" fillId="3" borderId="0" xfId="7" applyNumberFormat="1" applyFont="1" applyFill="1" applyBorder="1" applyAlignment="1">
      <alignment vertical="center"/>
    </xf>
    <xf numFmtId="172" fontId="3" fillId="3" borderId="95" xfId="7" applyNumberFormat="1" applyFont="1" applyFill="1" applyBorder="1"/>
    <xf numFmtId="172" fontId="3" fillId="0" borderId="98" xfId="7" applyNumberFormat="1" applyFont="1" applyFill="1" applyBorder="1"/>
    <xf numFmtId="172" fontId="3" fillId="0" borderId="98" xfId="7" applyNumberFormat="1" applyFont="1" applyFill="1" applyBorder="1" applyAlignment="1">
      <alignment vertical="center"/>
    </xf>
    <xf numFmtId="0" fontId="97" fillId="0" borderId="98"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5"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6" xfId="0" applyFont="1" applyFill="1" applyBorder="1" applyAlignment="1">
      <alignment horizontal="right" vertical="center"/>
    </xf>
    <xf numFmtId="0" fontId="2" fillId="0" borderId="96" xfId="0" applyFont="1" applyBorder="1" applyAlignment="1">
      <alignment vertical="center" wrapText="1"/>
    </xf>
    <xf numFmtId="198" fontId="87" fillId="2" borderId="90" xfId="0" applyNumberFormat="1" applyFont="1" applyFill="1" applyBorder="1" applyAlignment="1" applyProtection="1">
      <alignment vertical="center"/>
      <protection locked="0"/>
    </xf>
    <xf numFmtId="0" fontId="108" fillId="0" borderId="0" xfId="11" applyFont="1"/>
    <xf numFmtId="0" fontId="110" fillId="0" borderId="0" xfId="11" applyFont="1"/>
    <xf numFmtId="0" fontId="109" fillId="0" borderId="0" xfId="0" applyFont="1"/>
    <xf numFmtId="0" fontId="111" fillId="0" borderId="67" xfId="0" applyFont="1" applyBorder="1" applyAlignment="1">
      <alignment horizontal="left" vertical="center" wrapText="1"/>
    </xf>
    <xf numFmtId="0" fontId="6" fillId="0" borderId="113" xfId="17" applyBorder="1" applyAlignment="1" applyProtection="1"/>
    <xf numFmtId="0" fontId="109" fillId="0" borderId="0" xfId="0" applyFont="1" applyAlignment="1">
      <alignment horizontal="left" vertical="top" wrapText="1"/>
    </xf>
    <xf numFmtId="198" fontId="2" fillId="3" borderId="80" xfId="2" applyNumberFormat="1" applyFont="1" applyFill="1" applyBorder="1" applyAlignment="1" applyProtection="1">
      <alignment vertical="top" wrapText="1"/>
      <protection locked="0"/>
    </xf>
    <xf numFmtId="0" fontId="0" fillId="0" borderId="113" xfId="0" applyBorder="1" applyAlignment="1">
      <alignment horizontal="center"/>
    </xf>
    <xf numFmtId="0" fontId="120" fillId="3" borderId="113" xfId="20954" applyFont="1" applyFill="1" applyBorder="1" applyAlignment="1">
      <alignment horizontal="left" vertical="center" wrapText="1"/>
    </xf>
    <xf numFmtId="0" fontId="121" fillId="0" borderId="113" xfId="20954" applyFont="1" applyBorder="1" applyAlignment="1">
      <alignment horizontal="left" vertical="center" wrapText="1" indent="1"/>
    </xf>
    <xf numFmtId="0" fontId="122" fillId="3" borderId="123" xfId="0" applyFont="1" applyFill="1" applyBorder="1" applyAlignment="1">
      <alignment horizontal="left" vertical="center" wrapText="1"/>
    </xf>
    <xf numFmtId="0" fontId="121" fillId="3" borderId="113" xfId="20954" applyFont="1" applyFill="1" applyBorder="1" applyAlignment="1">
      <alignment horizontal="left" vertical="center" wrapText="1" indent="1"/>
    </xf>
    <xf numFmtId="0" fontId="120" fillId="0" borderId="123" xfId="0" applyFont="1" applyBorder="1" applyAlignment="1">
      <alignment horizontal="left" vertical="center" wrapText="1"/>
    </xf>
    <xf numFmtId="0" fontId="122" fillId="0" borderId="123" xfId="0" applyFont="1" applyBorder="1" applyAlignment="1">
      <alignment horizontal="left" vertical="center" wrapText="1"/>
    </xf>
    <xf numFmtId="0" fontId="122" fillId="0" borderId="123" xfId="0" applyFont="1" applyBorder="1" applyAlignment="1">
      <alignment vertical="center" wrapText="1"/>
    </xf>
    <xf numFmtId="0" fontId="123" fillId="0" borderId="123" xfId="0" applyFont="1" applyBorder="1" applyAlignment="1">
      <alignment horizontal="left" vertical="center" wrapText="1" indent="1"/>
    </xf>
    <xf numFmtId="0" fontId="123" fillId="3" borderId="123" xfId="0" applyFont="1" applyFill="1" applyBorder="1" applyAlignment="1">
      <alignment horizontal="left" vertical="center" wrapText="1" indent="1"/>
    </xf>
    <xf numFmtId="0" fontId="122" fillId="3" borderId="124" xfId="0" applyFont="1" applyFill="1" applyBorder="1" applyAlignment="1">
      <alignment horizontal="left" vertical="center" wrapText="1"/>
    </xf>
    <xf numFmtId="0" fontId="123" fillId="0" borderId="113" xfId="20954" applyFont="1" applyBorder="1" applyAlignment="1">
      <alignment horizontal="left" vertical="center" wrapText="1" indent="1"/>
    </xf>
    <xf numFmtId="0" fontId="122" fillId="0" borderId="113" xfId="0" applyFont="1" applyBorder="1" applyAlignment="1">
      <alignment horizontal="left" vertical="center" wrapText="1"/>
    </xf>
    <xf numFmtId="0" fontId="124" fillId="0" borderId="113" xfId="20954" applyFont="1" applyBorder="1" applyAlignment="1">
      <alignment horizontal="center" vertical="center" wrapText="1"/>
    </xf>
    <xf numFmtId="0" fontId="122" fillId="3" borderId="125" xfId="0" applyFont="1" applyFill="1" applyBorder="1" applyAlignment="1">
      <alignment horizontal="left" vertical="center" wrapText="1"/>
    </xf>
    <xf numFmtId="0" fontId="0" fillId="0" borderId="126" xfId="0" applyBorder="1" applyAlignment="1">
      <alignment horizontal="center"/>
    </xf>
    <xf numFmtId="0" fontId="121" fillId="3" borderId="126" xfId="20954" applyFont="1" applyFill="1" applyBorder="1" applyAlignment="1">
      <alignment horizontal="left" vertical="center" wrapText="1" indent="1"/>
    </xf>
    <xf numFmtId="0" fontId="121" fillId="3" borderId="123" xfId="0" applyFont="1" applyFill="1" applyBorder="1" applyAlignment="1">
      <alignment horizontal="left" vertical="center" wrapText="1" indent="1"/>
    </xf>
    <xf numFmtId="0" fontId="121" fillId="0" borderId="126" xfId="20954" applyFont="1" applyBorder="1" applyAlignment="1">
      <alignment horizontal="left" vertical="center" wrapText="1" indent="1"/>
    </xf>
    <xf numFmtId="0" fontId="122" fillId="0" borderId="126" xfId="20954" applyFont="1" applyBorder="1" applyAlignment="1">
      <alignment horizontal="left" vertical="center" wrapText="1"/>
    </xf>
    <xf numFmtId="0" fontId="122" fillId="0" borderId="126" xfId="0" applyFont="1" applyBorder="1" applyAlignment="1">
      <alignment vertical="center" wrapText="1"/>
    </xf>
    <xf numFmtId="0" fontId="124" fillId="0" borderId="126" xfId="20954" applyFont="1" applyBorder="1" applyAlignment="1">
      <alignment horizontal="center" vertical="center" wrapText="1"/>
    </xf>
    <xf numFmtId="0" fontId="122" fillId="3" borderId="126" xfId="20954" applyFont="1" applyFill="1" applyBorder="1" applyAlignment="1">
      <alignment horizontal="left" vertical="center" wrapText="1"/>
    </xf>
    <xf numFmtId="0" fontId="122" fillId="0" borderId="126" xfId="0" applyFont="1" applyBorder="1" applyAlignment="1">
      <alignment horizontal="left" vertical="center" wrapText="1"/>
    </xf>
    <xf numFmtId="0" fontId="2" fillId="0" borderId="126" xfId="0" applyFont="1" applyBorder="1" applyAlignment="1">
      <alignment horizontal="center" vertical="center" wrapText="1"/>
    </xf>
    <xf numFmtId="0" fontId="0" fillId="0" borderId="126" xfId="0" applyBorder="1" applyAlignment="1">
      <alignment horizontal="center" vertical="center"/>
    </xf>
    <xf numFmtId="0" fontId="122" fillId="0" borderId="131" xfId="0" applyFont="1" applyBorder="1" applyAlignment="1">
      <alignment horizontal="justify" vertical="center" wrapText="1"/>
    </xf>
    <xf numFmtId="0" fontId="121" fillId="0" borderId="123" xfId="0" applyFont="1" applyBorder="1" applyAlignment="1">
      <alignment horizontal="left" vertical="center" wrapText="1" indent="1"/>
    </xf>
    <xf numFmtId="0" fontId="121" fillId="0" borderId="124" xfId="0" applyFont="1" applyBorder="1" applyAlignment="1">
      <alignment horizontal="left" vertical="center" wrapText="1" indent="1"/>
    </xf>
    <xf numFmtId="0" fontId="122" fillId="0" borderId="123" xfId="0" applyFont="1" applyBorder="1" applyAlignment="1">
      <alignment horizontal="justify" vertical="center" wrapText="1"/>
    </xf>
    <xf numFmtId="0" fontId="120" fillId="0" borderId="123" xfId="0" applyFont="1" applyBorder="1" applyAlignment="1">
      <alignment horizontal="justify" vertical="center" wrapText="1"/>
    </xf>
    <xf numFmtId="0" fontId="122" fillId="3" borderId="123" xfId="0" applyFont="1" applyFill="1" applyBorder="1" applyAlignment="1">
      <alignment horizontal="justify" vertical="center" wrapText="1"/>
    </xf>
    <xf numFmtId="0" fontId="122" fillId="0" borderId="124" xfId="0" applyFont="1" applyBorder="1" applyAlignment="1">
      <alignment horizontal="justify" vertical="center" wrapText="1"/>
    </xf>
    <xf numFmtId="0" fontId="122" fillId="0" borderId="125" xfId="0" applyFont="1" applyBorder="1" applyAlignment="1">
      <alignment horizontal="justify" vertical="center" wrapText="1"/>
    </xf>
    <xf numFmtId="0" fontId="120" fillId="0" borderId="123" xfId="0" applyFont="1" applyBorder="1" applyAlignment="1">
      <alignment vertical="center" wrapText="1"/>
    </xf>
    <xf numFmtId="0" fontId="121" fillId="0" borderId="123" xfId="0" applyFont="1" applyBorder="1" applyAlignment="1">
      <alignment horizontal="left" vertical="center" wrapText="1"/>
    </xf>
    <xf numFmtId="0" fontId="122" fillId="0" borderId="132" xfId="0" applyFont="1" applyBorder="1" applyAlignment="1">
      <alignment vertical="center" wrapText="1"/>
    </xf>
    <xf numFmtId="0" fontId="122" fillId="3" borderId="123" xfId="0" applyFont="1" applyFill="1" applyBorder="1" applyAlignment="1">
      <alignment vertical="center" wrapText="1"/>
    </xf>
    <xf numFmtId="0" fontId="2" fillId="0" borderId="129" xfId="0" applyFont="1" applyBorder="1" applyAlignment="1">
      <alignment horizontal="left" vertical="center" wrapText="1" indent="4"/>
    </xf>
    <xf numFmtId="0" fontId="45" fillId="0" borderId="129" xfId="0" applyFont="1" applyBorder="1" applyAlignment="1">
      <alignment vertical="center" wrapText="1"/>
    </xf>
    <xf numFmtId="0" fontId="2" fillId="0" borderId="126" xfId="0" applyFont="1" applyBorder="1" applyAlignment="1" applyProtection="1">
      <alignment horizontal="left" vertical="center" indent="11"/>
      <protection locked="0"/>
    </xf>
    <xf numFmtId="0" fontId="46" fillId="0" borderId="126" xfId="0" applyFont="1" applyBorder="1" applyAlignment="1" applyProtection="1">
      <alignment horizontal="left" vertical="center" indent="17"/>
      <protection locked="0"/>
    </xf>
    <xf numFmtId="0" fontId="2" fillId="0" borderId="129" xfId="0" applyFont="1" applyBorder="1" applyAlignment="1">
      <alignment horizontal="left" vertical="center" wrapText="1"/>
    </xf>
    <xf numFmtId="198" fontId="92" fillId="0" borderId="0" xfId="0" applyNumberFormat="1" applyFont="1" applyAlignment="1">
      <alignment horizontal="right"/>
    </xf>
    <xf numFmtId="0" fontId="121" fillId="3" borderId="124" xfId="0" applyFont="1" applyFill="1" applyBorder="1" applyAlignment="1">
      <alignment horizontal="left" vertical="center" wrapText="1" indent="1"/>
    </xf>
    <xf numFmtId="0" fontId="121" fillId="3" borderId="126" xfId="0" applyFont="1" applyFill="1" applyBorder="1" applyAlignment="1">
      <alignment horizontal="left" vertical="center" wrapText="1" indent="1"/>
    </xf>
    <xf numFmtId="174" fontId="84" fillId="0" borderId="126" xfId="0" applyNumberFormat="1" applyFont="1" applyBorder="1" applyAlignment="1">
      <alignment horizontal="center"/>
    </xf>
    <xf numFmtId="0" fontId="84" fillId="0" borderId="126" xfId="0" applyFont="1" applyBorder="1"/>
    <xf numFmtId="0" fontId="121" fillId="0" borderId="126" xfId="0" applyFont="1" applyBorder="1" applyAlignment="1">
      <alignment horizontal="left" vertical="center" wrapText="1" indent="1"/>
    </xf>
    <xf numFmtId="0" fontId="122" fillId="3" borderId="126" xfId="0" applyFont="1" applyFill="1" applyBorder="1" applyAlignment="1">
      <alignment horizontal="left" vertical="center" wrapText="1"/>
    </xf>
    <xf numFmtId="0" fontId="123" fillId="3" borderId="126" xfId="0" applyFont="1" applyFill="1" applyBorder="1" applyAlignment="1">
      <alignment horizontal="left" vertical="center" wrapText="1" indent="1"/>
    </xf>
    <xf numFmtId="0" fontId="125" fillId="0" borderId="126" xfId="0" applyFont="1" applyBorder="1" applyAlignment="1">
      <alignment horizontal="justify"/>
    </xf>
    <xf numFmtId="174" fontId="86" fillId="0" borderId="126" xfId="0" applyNumberFormat="1" applyFont="1" applyBorder="1" applyAlignment="1">
      <alignment horizontal="center"/>
    </xf>
    <xf numFmtId="174" fontId="86" fillId="0" borderId="56" xfId="0" applyNumberFormat="1" applyFont="1" applyBorder="1" applyAlignment="1">
      <alignment horizontal="center"/>
    </xf>
    <xf numFmtId="174" fontId="88" fillId="0" borderId="57" xfId="0" applyNumberFormat="1" applyFont="1" applyBorder="1" applyAlignment="1">
      <alignment horizontal="center"/>
    </xf>
    <xf numFmtId="174" fontId="46" fillId="0" borderId="57" xfId="0" applyNumberFormat="1" applyFont="1" applyBorder="1" applyAlignment="1">
      <alignment horizontal="center"/>
    </xf>
    <xf numFmtId="0" fontId="84" fillId="0" borderId="126" xfId="0" applyFont="1" applyBorder="1" applyAlignment="1">
      <alignment horizontal="center"/>
    </xf>
    <xf numFmtId="0" fontId="112" fillId="0" borderId="126" xfId="0" applyFont="1" applyBorder="1"/>
    <xf numFmtId="49" fontId="114" fillId="0" borderId="126" xfId="5" applyNumberFormat="1" applyFont="1" applyBorder="1" applyAlignment="1" applyProtection="1">
      <alignment horizontal="right" vertical="center"/>
      <protection locked="0"/>
    </xf>
    <xf numFmtId="0" fontId="113" fillId="3" borderId="126" xfId="13" applyFont="1" applyFill="1" applyBorder="1" applyAlignment="1" applyProtection="1">
      <alignment horizontal="left" vertical="center" wrapText="1"/>
      <protection locked="0"/>
    </xf>
    <xf numFmtId="49" fontId="113" fillId="3" borderId="126" xfId="5" applyNumberFormat="1" applyFont="1" applyFill="1" applyBorder="1" applyAlignment="1" applyProtection="1">
      <alignment horizontal="right" vertical="center"/>
      <protection locked="0"/>
    </xf>
    <xf numFmtId="0" fontId="113" fillId="0" borderId="126" xfId="13" applyFont="1" applyBorder="1" applyAlignment="1" applyProtection="1">
      <alignment horizontal="left" vertical="center" wrapText="1"/>
      <protection locked="0"/>
    </xf>
    <xf numFmtId="49" fontId="113" fillId="0" borderId="126" xfId="5" applyNumberFormat="1" applyFont="1" applyBorder="1" applyAlignment="1" applyProtection="1">
      <alignment horizontal="right" vertical="center"/>
      <protection locked="0"/>
    </xf>
    <xf numFmtId="0" fontId="115" fillId="0" borderId="126" xfId="13" applyFont="1" applyBorder="1" applyAlignment="1" applyProtection="1">
      <alignment horizontal="left" vertical="center" wrapText="1"/>
      <protection locked="0"/>
    </xf>
    <xf numFmtId="0" fontId="112" fillId="0" borderId="126" xfId="0" applyFont="1" applyBorder="1" applyAlignment="1">
      <alignment horizontal="center" vertical="center" wrapText="1"/>
    </xf>
    <xf numFmtId="14" fontId="109" fillId="0" borderId="0" xfId="0" applyNumberFormat="1" applyFont="1"/>
    <xf numFmtId="171" fontId="94" fillId="0" borderId="0" xfId="7" applyFont="1"/>
    <xf numFmtId="0" fontId="109" fillId="0" borderId="0" xfId="0" applyFont="1" applyAlignment="1">
      <alignment wrapText="1"/>
    </xf>
    <xf numFmtId="0" fontId="108" fillId="0" borderId="126" xfId="0" applyFont="1" applyBorder="1"/>
    <xf numFmtId="0" fontId="108" fillId="0" borderId="126" xfId="0" applyFont="1" applyBorder="1" applyAlignment="1">
      <alignment horizontal="left" indent="8"/>
    </xf>
    <xf numFmtId="0" fontId="108" fillId="0" borderId="126" xfId="0" applyFont="1" applyBorder="1" applyAlignment="1">
      <alignment wrapText="1"/>
    </xf>
    <xf numFmtId="0" fontId="112" fillId="0" borderId="0" xfId="0" applyFont="1"/>
    <xf numFmtId="0" fontId="111" fillId="0" borderId="126" xfId="0" applyFont="1" applyBorder="1"/>
    <xf numFmtId="49" fontId="114" fillId="0" borderId="126" xfId="5" applyNumberFormat="1" applyFont="1" applyBorder="1" applyAlignment="1" applyProtection="1">
      <alignment horizontal="right" vertical="center" wrapText="1"/>
      <protection locked="0"/>
    </xf>
    <xf numFmtId="49" fontId="113" fillId="3" borderId="126" xfId="5" applyNumberFormat="1" applyFont="1" applyFill="1" applyBorder="1" applyAlignment="1" applyProtection="1">
      <alignment horizontal="right" vertical="center" wrapText="1"/>
      <protection locked="0"/>
    </xf>
    <xf numFmtId="49" fontId="113" fillId="0" borderId="126" xfId="5" applyNumberFormat="1" applyFont="1" applyBorder="1" applyAlignment="1" applyProtection="1">
      <alignment horizontal="right" vertical="center" wrapText="1"/>
      <protection locked="0"/>
    </xf>
    <xf numFmtId="0" fontId="108" fillId="0" borderId="126"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26"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Alignment="1">
      <alignment horizontal="left"/>
    </xf>
    <xf numFmtId="0" fontId="108" fillId="0" borderId="126" xfId="0" applyFont="1" applyBorder="1" applyAlignment="1">
      <alignment horizontal="left" vertical="center" wrapText="1"/>
    </xf>
    <xf numFmtId="0" fontId="111" fillId="0" borderId="126" xfId="0" applyFont="1" applyBorder="1" applyAlignment="1">
      <alignment horizontal="left" wrapText="1" indent="1"/>
    </xf>
    <xf numFmtId="0" fontId="111" fillId="0" borderId="126" xfId="0" applyFont="1" applyBorder="1" applyAlignment="1">
      <alignment horizontal="left" vertical="center" indent="1"/>
    </xf>
    <xf numFmtId="0" fontId="109" fillId="0" borderId="126" xfId="0" applyFont="1" applyBorder="1"/>
    <xf numFmtId="0" fontId="108" fillId="0" borderId="126" xfId="0" applyFont="1" applyBorder="1" applyAlignment="1">
      <alignment horizontal="left" wrapText="1" indent="1"/>
    </xf>
    <xf numFmtId="0" fontId="108" fillId="0" borderId="126" xfId="0" applyFont="1" applyBorder="1" applyAlignment="1">
      <alignment horizontal="left" indent="1"/>
    </xf>
    <xf numFmtId="0" fontId="108" fillId="0" borderId="126" xfId="0" applyFont="1" applyBorder="1" applyAlignment="1">
      <alignment horizontal="left" wrapText="1" indent="4"/>
    </xf>
    <xf numFmtId="0" fontId="108" fillId="0" borderId="126" xfId="0" applyFont="1" applyBorder="1" applyAlignment="1">
      <alignment horizontal="left" indent="3"/>
    </xf>
    <xf numFmtId="0" fontId="111" fillId="0" borderId="126" xfId="0" applyFont="1" applyBorder="1" applyAlignment="1">
      <alignment horizontal="left" indent="1"/>
    </xf>
    <xf numFmtId="0" fontId="112" fillId="0" borderId="7" xfId="0" applyFont="1" applyBorder="1"/>
    <xf numFmtId="0" fontId="109" fillId="0" borderId="126" xfId="0" applyFont="1" applyBorder="1" applyAlignment="1">
      <alignment horizontal="left" wrapText="1" indent="2"/>
    </xf>
    <xf numFmtId="0" fontId="109" fillId="0" borderId="126" xfId="0" applyFont="1" applyBorder="1" applyAlignment="1">
      <alignment horizontal="left" wrapText="1"/>
    </xf>
    <xf numFmtId="0" fontId="108" fillId="0" borderId="126" xfId="0" applyFont="1" applyBorder="1" applyAlignment="1">
      <alignment horizontal="center"/>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Alignment="1">
      <alignment horizontal="center" vertical="center" wrapText="1"/>
    </xf>
    <xf numFmtId="0" fontId="108" fillId="0" borderId="105"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06" xfId="0" applyFont="1" applyBorder="1" applyAlignment="1">
      <alignment horizontal="center" vertical="center" wrapText="1"/>
    </xf>
    <xf numFmtId="49" fontId="108" fillId="0" borderId="23" xfId="0" applyNumberFormat="1" applyFont="1" applyBorder="1" applyAlignment="1">
      <alignment horizontal="left" wrapText="1" indent="1"/>
    </xf>
    <xf numFmtId="0" fontId="108" fillId="0" borderId="21" xfId="0" applyFont="1" applyBorder="1" applyAlignment="1">
      <alignment horizontal="left" wrapText="1" indent="1"/>
    </xf>
    <xf numFmtId="49" fontId="108" fillId="0" borderId="80" xfId="0" applyNumberFormat="1" applyFont="1" applyBorder="1" applyAlignment="1">
      <alignment horizontal="left" wrapText="1" indent="1"/>
    </xf>
    <xf numFmtId="0" fontId="108" fillId="0" borderId="18" xfId="0" applyFont="1" applyBorder="1" applyAlignment="1">
      <alignment horizontal="left" wrapText="1" indent="1"/>
    </xf>
    <xf numFmtId="49" fontId="108" fillId="0" borderId="18" xfId="0" applyNumberFormat="1" applyFont="1" applyBorder="1" applyAlignment="1">
      <alignment horizontal="left" wrapText="1" indent="3"/>
    </xf>
    <xf numFmtId="49" fontId="108" fillId="0" borderId="80" xfId="0" applyNumberFormat="1" applyFont="1" applyBorder="1" applyAlignment="1">
      <alignment horizontal="left" wrapText="1" indent="3"/>
    </xf>
    <xf numFmtId="49" fontId="108" fillId="0" borderId="18" xfId="0" applyNumberFormat="1" applyFont="1" applyBorder="1" applyAlignment="1">
      <alignment horizontal="left" wrapText="1" indent="2"/>
    </xf>
    <xf numFmtId="49" fontId="108" fillId="0" borderId="80" xfId="0" applyNumberFormat="1" applyFont="1" applyBorder="1" applyAlignment="1">
      <alignment horizontal="left" wrapText="1" indent="2"/>
    </xf>
    <xf numFmtId="49" fontId="108" fillId="0" borderId="80" xfId="0" applyNumberFormat="1" applyFont="1" applyBorder="1" applyAlignment="1">
      <alignment horizontal="left" vertical="top" wrapText="1" indent="2"/>
    </xf>
    <xf numFmtId="49" fontId="108" fillId="0" borderId="80" xfId="0" applyNumberFormat="1" applyFont="1" applyBorder="1" applyAlignment="1">
      <alignment horizontal="left" indent="1"/>
    </xf>
    <xf numFmtId="0" fontId="108" fillId="0" borderId="18" xfId="0" applyFont="1" applyBorder="1" applyAlignment="1">
      <alignment horizontal="left" indent="1"/>
    </xf>
    <xf numFmtId="49" fontId="108" fillId="0" borderId="18" xfId="0" applyNumberFormat="1" applyFont="1" applyBorder="1" applyAlignment="1">
      <alignment horizontal="left" indent="1"/>
    </xf>
    <xf numFmtId="49" fontId="108" fillId="0" borderId="18" xfId="0" applyNumberFormat="1" applyFont="1" applyBorder="1" applyAlignment="1">
      <alignment horizontal="left" indent="3"/>
    </xf>
    <xf numFmtId="49" fontId="108" fillId="0" borderId="80" xfId="0" applyNumberFormat="1" applyFont="1" applyBorder="1" applyAlignment="1">
      <alignment horizontal="left" indent="3"/>
    </xf>
    <xf numFmtId="0" fontId="108" fillId="0" borderId="18" xfId="0" applyFont="1" applyBorder="1" applyAlignment="1">
      <alignment horizontal="left" indent="2"/>
    </xf>
    <xf numFmtId="0" fontId="108" fillId="0" borderId="80" xfId="0" applyFont="1" applyBorder="1" applyAlignment="1">
      <alignment horizontal="left" indent="2"/>
    </xf>
    <xf numFmtId="0" fontId="108" fillId="0" borderId="80" xfId="0" applyFont="1" applyBorder="1" applyAlignment="1">
      <alignment horizontal="left" indent="1"/>
    </xf>
    <xf numFmtId="0" fontId="111" fillId="0" borderId="63" xfId="0" applyFont="1" applyBorder="1"/>
    <xf numFmtId="0" fontId="108" fillId="0" borderId="74" xfId="0" applyFont="1" applyBorder="1" applyAlignment="1">
      <alignment horizontal="center" vertical="center" wrapText="1"/>
    </xf>
    <xf numFmtId="0" fontId="108" fillId="0" borderId="80" xfId="0" applyFont="1" applyBorder="1" applyAlignment="1">
      <alignment horizontal="center" vertical="center" wrapText="1"/>
    </xf>
    <xf numFmtId="0" fontId="108" fillId="0" borderId="0" xfId="0" applyFont="1" applyAlignment="1">
      <alignment horizontal="left"/>
    </xf>
    <xf numFmtId="0" fontId="111" fillId="0" borderId="126" xfId="0" applyFont="1" applyBorder="1" applyAlignment="1">
      <alignment horizontal="left" vertical="center" wrapText="1"/>
    </xf>
    <xf numFmtId="0" fontId="113" fillId="0" borderId="0" xfId="0" applyFont="1"/>
    <xf numFmtId="0" fontId="92" fillId="0" borderId="0" xfId="0" applyFont="1" applyAlignment="1">
      <alignment wrapText="1"/>
    </xf>
    <xf numFmtId="0" fontId="111" fillId="0" borderId="126"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21" xfId="0" applyFont="1" applyBorder="1" applyAlignment="1">
      <alignment horizontal="left" vertical="center" wrapText="1" indent="1" readingOrder="1"/>
    </xf>
    <xf numFmtId="0" fontId="129" fillId="0" borderId="126" xfId="0" applyFont="1" applyBorder="1" applyAlignment="1">
      <alignment horizontal="left" indent="3"/>
    </xf>
    <xf numFmtId="0" fontId="111" fillId="0" borderId="126" xfId="0" applyFont="1" applyBorder="1" applyAlignment="1">
      <alignment vertical="center" wrapText="1" readingOrder="1"/>
    </xf>
    <xf numFmtId="0" fontId="129" fillId="0" borderId="126" xfId="0" applyFont="1" applyBorder="1" applyAlignment="1">
      <alignment horizontal="left" indent="2"/>
    </xf>
    <xf numFmtId="0" fontId="108" fillId="0" borderId="122" xfId="0" applyFont="1" applyBorder="1" applyAlignment="1">
      <alignment vertical="center" wrapText="1" readingOrder="1"/>
    </xf>
    <xf numFmtId="0" fontId="129" fillId="0" borderId="130" xfId="0" applyFont="1" applyBorder="1" applyAlignment="1">
      <alignment horizontal="left" indent="2"/>
    </xf>
    <xf numFmtId="0" fontId="108" fillId="0" borderId="121" xfId="0" applyFont="1" applyBorder="1" applyAlignment="1">
      <alignment vertical="center" wrapText="1" readingOrder="1"/>
    </xf>
    <xf numFmtId="0" fontId="108" fillId="0" borderId="120" xfId="0" applyFont="1" applyBorder="1" applyAlignment="1">
      <alignment vertical="center" wrapText="1" readingOrder="1"/>
    </xf>
    <xf numFmtId="0" fontId="129" fillId="0" borderId="7" xfId="0" applyFont="1" applyBorder="1"/>
    <xf numFmtId="0" fontId="94" fillId="0" borderId="0" xfId="11" applyFont="1"/>
    <xf numFmtId="0" fontId="94" fillId="0" borderId="0" xfId="0" applyFont="1"/>
    <xf numFmtId="14" fontId="3" fillId="0" borderId="0" xfId="0" applyNumberFormat="1" applyFont="1"/>
    <xf numFmtId="0" fontId="130" fillId="0" borderId="0" xfId="11" applyFont="1"/>
    <xf numFmtId="0" fontId="131" fillId="0" borderId="0" xfId="0" applyFont="1"/>
    <xf numFmtId="0" fontId="132" fillId="79" borderId="16" xfId="0" applyFont="1" applyFill="1" applyBorder="1" applyAlignment="1">
      <alignment horizontal="center" vertical="center"/>
    </xf>
    <xf numFmtId="0" fontId="132" fillId="79" borderId="17" xfId="0" applyFont="1" applyFill="1" applyBorder="1" applyAlignment="1">
      <alignment horizontal="center" vertical="center"/>
    </xf>
    <xf numFmtId="0" fontId="132" fillId="80" borderId="126" xfId="0" applyFont="1" applyFill="1" applyBorder="1" applyAlignment="1">
      <alignment horizontal="left" vertical="center"/>
    </xf>
    <xf numFmtId="199" fontId="132" fillId="80" borderId="80" xfId="7" applyNumberFormat="1" applyFont="1" applyFill="1" applyBorder="1" applyAlignment="1">
      <alignment horizontal="left" vertical="center"/>
    </xf>
    <xf numFmtId="49" fontId="134" fillId="0" borderId="126" xfId="0" applyNumberFormat="1" applyFont="1" applyBorder="1" applyAlignment="1">
      <alignment horizontal="left" vertical="center"/>
    </xf>
    <xf numFmtId="199" fontId="134" fillId="0" borderId="80" xfId="7" applyNumberFormat="1" applyFont="1" applyFill="1" applyBorder="1" applyAlignment="1">
      <alignment horizontal="left" vertical="center"/>
    </xf>
    <xf numFmtId="0" fontId="134" fillId="0" borderId="126" xfId="0" applyFont="1" applyBorder="1" applyAlignment="1">
      <alignment horizontal="left" vertical="center"/>
    </xf>
    <xf numFmtId="0" fontId="132" fillId="0" borderId="126" xfId="0" applyFont="1" applyBorder="1" applyAlignment="1">
      <alignment horizontal="left" vertical="center"/>
    </xf>
    <xf numFmtId="10" fontId="94" fillId="0" borderId="80" xfId="0" applyNumberFormat="1" applyFont="1" applyBorder="1" applyAlignment="1">
      <alignment horizontal="right" vertical="center" wrapText="1"/>
    </xf>
    <xf numFmtId="0" fontId="136" fillId="81" borderId="22" xfId="0" applyFont="1" applyFill="1" applyBorder="1" applyAlignment="1">
      <alignment horizontal="left" vertical="center"/>
    </xf>
    <xf numFmtId="10" fontId="130" fillId="82" borderId="23" xfId="0" applyNumberFormat="1" applyFont="1" applyFill="1" applyBorder="1" applyAlignment="1">
      <alignment horizontal="right" vertical="center" wrapText="1"/>
    </xf>
    <xf numFmtId="0" fontId="137" fillId="0" borderId="0" xfId="0" applyFont="1" applyAlignment="1">
      <alignment vertical="top" wrapText="1"/>
    </xf>
    <xf numFmtId="0" fontId="139" fillId="0" borderId="0" xfId="0" applyFont="1" applyAlignment="1">
      <alignment vertical="top"/>
    </xf>
    <xf numFmtId="0" fontId="139" fillId="0" borderId="0" xfId="0" applyFont="1" applyAlignment="1">
      <alignment vertical="top" wrapText="1"/>
    </xf>
    <xf numFmtId="0" fontId="0" fillId="0" borderId="1" xfId="0" applyBorder="1"/>
    <xf numFmtId="0" fontId="3" fillId="83" borderId="126" xfId="0" applyFont="1" applyFill="1" applyBorder="1" applyAlignment="1">
      <alignment horizontal="center" vertical="center" wrapText="1"/>
    </xf>
    <xf numFmtId="0" fontId="4" fillId="82" borderId="126" xfId="0" applyFont="1" applyFill="1" applyBorder="1" applyAlignment="1">
      <alignment vertical="center" wrapText="1"/>
    </xf>
    <xf numFmtId="199" fontId="4" fillId="82" borderId="126" xfId="7" applyNumberFormat="1" applyFont="1" applyFill="1" applyBorder="1" applyAlignment="1">
      <alignment vertical="center"/>
    </xf>
    <xf numFmtId="199" fontId="4" fillId="82" borderId="80" xfId="7" applyNumberFormat="1" applyFont="1" applyFill="1" applyBorder="1" applyAlignment="1">
      <alignment vertical="center"/>
    </xf>
    <xf numFmtId="0" fontId="134" fillId="80" borderId="126" xfId="0" applyFont="1" applyFill="1" applyBorder="1" applyAlignment="1">
      <alignment horizontal="left" vertical="center" wrapText="1" indent="3"/>
    </xf>
    <xf numFmtId="199" fontId="4" fillId="35" borderId="126" xfId="7" applyNumberFormat="1" applyFont="1" applyFill="1" applyBorder="1" applyAlignment="1">
      <alignment vertical="center"/>
    </xf>
    <xf numFmtId="0" fontId="140" fillId="80" borderId="126" xfId="0" applyFont="1" applyFill="1" applyBorder="1" applyAlignment="1">
      <alignment horizontal="left" vertical="center" wrapText="1" indent="5"/>
    </xf>
    <xf numFmtId="0" fontId="141" fillId="79" borderId="126" xfId="0" applyFont="1" applyFill="1" applyBorder="1" applyAlignment="1">
      <alignment horizontal="left" vertical="center" wrapText="1" indent="1"/>
    </xf>
    <xf numFmtId="199" fontId="141" fillId="79" borderId="126" xfId="7" applyNumberFormat="1" applyFont="1" applyFill="1" applyBorder="1" applyAlignment="1">
      <alignment vertical="center"/>
    </xf>
    <xf numFmtId="199" fontId="141" fillId="81" borderId="80" xfId="7" applyNumberFormat="1" applyFont="1" applyFill="1" applyBorder="1" applyAlignment="1">
      <alignment vertical="center"/>
    </xf>
    <xf numFmtId="199" fontId="142" fillId="80" borderId="126" xfId="7" applyNumberFormat="1" applyFont="1" applyFill="1" applyBorder="1" applyAlignment="1">
      <alignment vertical="center"/>
    </xf>
    <xf numFmtId="199" fontId="142" fillId="81" borderId="80" xfId="7" applyNumberFormat="1" applyFont="1" applyFill="1" applyBorder="1" applyAlignment="1">
      <alignment vertical="center"/>
    </xf>
    <xf numFmtId="199" fontId="142" fillId="80" borderId="22" xfId="7" applyNumberFormat="1" applyFont="1" applyFill="1" applyBorder="1" applyAlignment="1">
      <alignment vertical="center"/>
    </xf>
    <xf numFmtId="199" fontId="142" fillId="81" borderId="23" xfId="7" applyNumberFormat="1" applyFont="1" applyFill="1" applyBorder="1" applyAlignment="1">
      <alignment vertical="center"/>
    </xf>
    <xf numFmtId="0" fontId="92" fillId="0" borderId="188" xfId="0" applyFont="1" applyBorder="1" applyAlignment="1">
      <alignment horizontal="center" vertical="center" wrapText="1"/>
    </xf>
    <xf numFmtId="0" fontId="345" fillId="0" borderId="0" xfId="0" applyFont="1"/>
    <xf numFmtId="0" fontId="92" fillId="0" borderId="0" xfId="0" applyFont="1"/>
    <xf numFmtId="0" fontId="346" fillId="0" borderId="0" xfId="0" applyFont="1"/>
    <xf numFmtId="14" fontId="92" fillId="0" borderId="0" xfId="0" applyNumberFormat="1" applyFont="1"/>
    <xf numFmtId="0" fontId="92" fillId="0" borderId="113" xfId="0" applyFont="1" applyBorder="1" applyAlignment="1">
      <alignment horizontal="center" vertical="center" wrapText="1"/>
    </xf>
    <xf numFmtId="0" fontId="347" fillId="0" borderId="113" xfId="0" applyFont="1" applyBorder="1" applyAlignment="1">
      <alignment horizontal="center" vertical="center"/>
    </xf>
    <xf numFmtId="0" fontId="346" fillId="0" borderId="113" xfId="0" applyFont="1" applyBorder="1" applyAlignment="1">
      <alignment horizontal="center"/>
    </xf>
    <xf numFmtId="0" fontId="118" fillId="3" borderId="113" xfId="20954" applyFont="1" applyFill="1" applyBorder="1" applyAlignment="1">
      <alignment horizontal="left" vertical="center" wrapText="1"/>
    </xf>
    <xf numFmtId="0" fontId="92" fillId="0" borderId="113" xfId="20954" applyFont="1" applyBorder="1" applyAlignment="1">
      <alignment horizontal="left" vertical="center" wrapText="1" indent="1"/>
    </xf>
    <xf numFmtId="0" fontId="348" fillId="3" borderId="123" xfId="0" applyFont="1" applyFill="1" applyBorder="1" applyAlignment="1">
      <alignment horizontal="left" vertical="center" wrapText="1"/>
    </xf>
    <xf numFmtId="0" fontId="92" fillId="3" borderId="113" xfId="20954" applyFont="1" applyFill="1" applyBorder="1" applyAlignment="1">
      <alignment horizontal="left" vertical="center" wrapText="1" indent="1"/>
    </xf>
    <xf numFmtId="0" fontId="118" fillId="0" borderId="123" xfId="0" applyFont="1" applyBorder="1" applyAlignment="1">
      <alignment horizontal="left" vertical="center" wrapText="1"/>
    </xf>
    <xf numFmtId="0" fontId="348" fillId="0" borderId="123" xfId="0" applyFont="1" applyBorder="1" applyAlignment="1">
      <alignment horizontal="left" vertical="center" wrapText="1"/>
    </xf>
    <xf numFmtId="0" fontId="348" fillId="0" borderId="123" xfId="0" applyFont="1" applyBorder="1" applyAlignment="1">
      <alignment vertical="center" wrapText="1"/>
    </xf>
    <xf numFmtId="0" fontId="349" fillId="0" borderId="123" xfId="0" applyFont="1" applyBorder="1" applyAlignment="1">
      <alignment horizontal="left" vertical="center" wrapText="1" indent="1"/>
    </xf>
    <xf numFmtId="0" fontId="349" fillId="3" borderId="123" xfId="0" applyFont="1" applyFill="1" applyBorder="1" applyAlignment="1">
      <alignment horizontal="left" vertical="center" wrapText="1" indent="1"/>
    </xf>
    <xf numFmtId="0" fontId="348" fillId="3" borderId="124" xfId="0" applyFont="1" applyFill="1" applyBorder="1" applyAlignment="1">
      <alignment horizontal="left" vertical="center" wrapText="1"/>
    </xf>
    <xf numFmtId="0" fontId="349" fillId="0" borderId="113" xfId="20954" applyFont="1" applyBorder="1" applyAlignment="1">
      <alignment horizontal="left" vertical="center" wrapText="1" indent="1"/>
    </xf>
    <xf numFmtId="0" fontId="348" fillId="0" borderId="113" xfId="0" applyFont="1" applyBorder="1" applyAlignment="1">
      <alignment horizontal="left" vertical="center" wrapText="1"/>
    </xf>
    <xf numFmtId="0" fontId="348" fillId="0" borderId="113" xfId="20954" applyFont="1" applyBorder="1" applyAlignment="1">
      <alignment horizontal="center" vertical="center" wrapText="1"/>
    </xf>
    <xf numFmtId="0" fontId="348" fillId="3" borderId="125" xfId="0" applyFont="1" applyFill="1" applyBorder="1" applyAlignment="1">
      <alignment horizontal="left" vertical="center" wrapText="1"/>
    </xf>
    <xf numFmtId="0" fontId="346" fillId="0" borderId="126" xfId="0" applyFont="1" applyBorder="1" applyAlignment="1">
      <alignment horizontal="center"/>
    </xf>
    <xf numFmtId="0" fontId="92" fillId="3" borderId="126" xfId="20954" applyFont="1" applyFill="1" applyBorder="1" applyAlignment="1">
      <alignment horizontal="left" vertical="center" wrapText="1" indent="1"/>
    </xf>
    <xf numFmtId="0" fontId="92" fillId="3" borderId="123" xfId="0" applyFont="1" applyFill="1" applyBorder="1" applyAlignment="1">
      <alignment horizontal="left" vertical="center" wrapText="1" indent="1"/>
    </xf>
    <xf numFmtId="0" fontId="92" fillId="0" borderId="126" xfId="20954" applyFont="1" applyBorder="1" applyAlignment="1">
      <alignment horizontal="left" vertical="center" wrapText="1" indent="1"/>
    </xf>
    <xf numFmtId="0" fontId="92" fillId="0" borderId="123" xfId="0" applyFont="1" applyBorder="1" applyAlignment="1">
      <alignment horizontal="left" vertical="center" wrapText="1" indent="1"/>
    </xf>
    <xf numFmtId="0" fontId="92" fillId="0" borderId="124" xfId="0" applyFont="1" applyBorder="1" applyAlignment="1">
      <alignment horizontal="left" vertical="center" wrapText="1" indent="1"/>
    </xf>
    <xf numFmtId="0" fontId="348" fillId="0" borderId="126" xfId="20954" applyFont="1" applyBorder="1" applyAlignment="1">
      <alignment horizontal="left" vertical="center" wrapText="1"/>
    </xf>
    <xf numFmtId="0" fontId="348" fillId="0" borderId="126" xfId="0" applyFont="1" applyBorder="1" applyAlignment="1">
      <alignment vertical="center" wrapText="1"/>
    </xf>
    <xf numFmtId="0" fontId="348" fillId="0" borderId="126" xfId="20954" applyFont="1" applyBorder="1" applyAlignment="1">
      <alignment horizontal="center" vertical="center" wrapText="1"/>
    </xf>
    <xf numFmtId="0" fontId="348" fillId="3" borderId="126" xfId="20954" applyFont="1" applyFill="1" applyBorder="1" applyAlignment="1">
      <alignment horizontal="left" vertical="center" wrapText="1"/>
    </xf>
    <xf numFmtId="0" fontId="350" fillId="0" borderId="0" xfId="0" applyFont="1" applyAlignment="1">
      <alignment horizontal="justify"/>
    </xf>
    <xf numFmtId="0" fontId="348" fillId="0" borderId="126" xfId="0" applyFont="1" applyBorder="1" applyAlignment="1">
      <alignment horizontal="left" vertical="center" wrapText="1"/>
    </xf>
    <xf numFmtId="0" fontId="346" fillId="0" borderId="0" xfId="0" applyFont="1" applyAlignment="1">
      <alignment horizontal="center"/>
    </xf>
    <xf numFmtId="0" fontId="346" fillId="0" borderId="0" xfId="0" applyFont="1" applyAlignment="1">
      <alignment horizontal="left" vertical="center"/>
    </xf>
    <xf numFmtId="0" fontId="86" fillId="0" borderId="126" xfId="0" applyFont="1" applyBorder="1" applyAlignment="1">
      <alignment vertical="center"/>
    </xf>
    <xf numFmtId="0" fontId="45" fillId="0" borderId="126" xfId="0" applyFont="1" applyBorder="1" applyAlignment="1">
      <alignment vertical="center" wrapText="1"/>
    </xf>
    <xf numFmtId="0" fontId="348" fillId="0" borderId="194" xfId="20954" applyFont="1" applyBorder="1" applyAlignment="1">
      <alignment horizontal="left" vertical="center" wrapText="1"/>
    </xf>
    <xf numFmtId="0" fontId="6" fillId="0" borderId="194" xfId="17" applyFill="1" applyBorder="1" applyAlignment="1" applyProtection="1"/>
    <xf numFmtId="49" fontId="84" fillId="0" borderId="194" xfId="0" applyNumberFormat="1" applyFont="1" applyBorder="1" applyAlignment="1">
      <alignment horizontal="right"/>
    </xf>
    <xf numFmtId="0" fontId="84" fillId="0" borderId="194" xfId="0" applyFont="1" applyBorder="1"/>
    <xf numFmtId="0" fontId="351" fillId="3" borderId="0" xfId="37364" applyFont="1" applyFill="1" applyAlignment="1" applyProtection="1">
      <alignment vertical="center"/>
      <protection locked="0"/>
    </xf>
    <xf numFmtId="0" fontId="129" fillId="3" borderId="194" xfId="5" applyFont="1" applyFill="1" applyBorder="1" applyAlignment="1" applyProtection="1">
      <alignment vertical="center" wrapText="1"/>
      <protection locked="0"/>
    </xf>
    <xf numFmtId="0" fontId="129" fillId="0" borderId="194" xfId="37365" applyFont="1" applyBorder="1" applyAlignment="1" applyProtection="1">
      <alignment horizontal="center" vertical="center" wrapText="1"/>
      <protection locked="0"/>
    </xf>
    <xf numFmtId="3" fontId="129" fillId="3" borderId="194" xfId="1" applyNumberFormat="1" applyFont="1" applyFill="1" applyBorder="1" applyAlignment="1" applyProtection="1">
      <alignment horizontal="center" vertical="center" wrapText="1"/>
      <protection locked="0"/>
    </xf>
    <xf numFmtId="9" fontId="129" fillId="3" borderId="194" xfId="15" applyNumberFormat="1" applyFont="1" applyFill="1" applyBorder="1" applyAlignment="1" applyProtection="1">
      <alignment horizontal="center" vertical="center" wrapText="1"/>
      <protection locked="0"/>
    </xf>
    <xf numFmtId="0" fontId="129" fillId="3" borderId="194" xfId="37365" applyFont="1" applyFill="1" applyBorder="1" applyAlignment="1" applyProtection="1">
      <alignment horizontal="center" vertical="center" wrapText="1"/>
      <protection locked="0"/>
    </xf>
    <xf numFmtId="0" fontId="351" fillId="3" borderId="194" xfId="37365" applyFont="1" applyFill="1" applyBorder="1" applyProtection="1">
      <protection locked="0"/>
    </xf>
    <xf numFmtId="3" fontId="129" fillId="150" borderId="194" xfId="5" applyNumberFormat="1" applyFont="1" applyFill="1" applyBorder="1"/>
    <xf numFmtId="0" fontId="352" fillId="3" borderId="194" xfId="37365" applyFont="1" applyFill="1" applyBorder="1" applyAlignment="1" applyProtection="1">
      <alignment horizontal="right"/>
      <protection locked="0"/>
    </xf>
    <xf numFmtId="365" fontId="129" fillId="150" borderId="194" xfId="5" applyNumberFormat="1" applyFont="1" applyFill="1" applyBorder="1" applyProtection="1">
      <protection locked="0"/>
    </xf>
    <xf numFmtId="172" fontId="129" fillId="150" borderId="194" xfId="1" applyNumberFormat="1" applyFont="1" applyFill="1" applyBorder="1" applyAlignment="1" applyProtection="1"/>
    <xf numFmtId="0" fontId="129" fillId="3" borderId="194" xfId="37365" applyFont="1" applyFill="1" applyBorder="1" applyAlignment="1" applyProtection="1">
      <alignment horizontal="left" vertical="center"/>
      <protection locked="0"/>
    </xf>
    <xf numFmtId="3" fontId="129" fillId="3" borderId="194" xfId="5" applyNumberFormat="1" applyFont="1" applyFill="1" applyBorder="1" applyProtection="1">
      <protection locked="0"/>
    </xf>
    <xf numFmtId="0" fontId="129" fillId="3" borderId="194" xfId="5" applyFont="1" applyFill="1" applyBorder="1" applyProtection="1">
      <protection locked="0"/>
    </xf>
    <xf numFmtId="0" fontId="353" fillId="3" borderId="194" xfId="37365" applyFont="1" applyFill="1" applyBorder="1" applyAlignment="1" applyProtection="1">
      <alignment horizontal="right"/>
      <protection locked="0"/>
    </xf>
    <xf numFmtId="0" fontId="129" fillId="0" borderId="194" xfId="37365" applyFont="1" applyBorder="1" applyAlignment="1" applyProtection="1">
      <alignment horizontal="left" vertical="center"/>
      <protection locked="0"/>
    </xf>
    <xf numFmtId="0" fontId="351" fillId="3" borderId="194" xfId="16" applyFont="1" applyFill="1" applyBorder="1" applyProtection="1">
      <protection locked="0"/>
    </xf>
    <xf numFmtId="3" fontId="351" fillId="75" borderId="194" xfId="16" applyNumberFormat="1" applyFont="1" applyFill="1" applyBorder="1"/>
    <xf numFmtId="0" fontId="356" fillId="0" borderId="0" xfId="37364" applyFont="1" applyAlignment="1" applyProtection="1">
      <alignment vertical="center"/>
      <protection locked="0"/>
    </xf>
    <xf numFmtId="0" fontId="129" fillId="0" borderId="194" xfId="37365" applyFont="1" applyBorder="1" applyAlignment="1" applyProtection="1">
      <alignment horizontal="center" vertical="top" wrapText="1"/>
      <protection locked="0"/>
    </xf>
    <xf numFmtId="0" fontId="351" fillId="3" borderId="194" xfId="37365" applyFont="1" applyFill="1" applyBorder="1" applyAlignment="1" applyProtection="1">
      <alignment wrapText="1"/>
      <protection locked="0"/>
    </xf>
    <xf numFmtId="0" fontId="118" fillId="75" borderId="99" xfId="20952" applyFont="1" applyFill="1" applyBorder="1">
      <alignment vertical="center"/>
    </xf>
    <xf numFmtId="0" fontId="118" fillId="75" borderId="100" xfId="20952" applyFont="1" applyFill="1" applyBorder="1">
      <alignment vertical="center"/>
    </xf>
    <xf numFmtId="0" fontId="118" fillId="75" borderId="97" xfId="20952" applyFont="1" applyFill="1" applyBorder="1">
      <alignment vertical="center"/>
    </xf>
    <xf numFmtId="172" fontId="118" fillId="75" borderId="97" xfId="7" applyNumberFormat="1" applyFont="1" applyFill="1" applyBorder="1" applyAlignment="1">
      <alignment horizontal="right" vertical="center"/>
    </xf>
    <xf numFmtId="0" fontId="118" fillId="76" borderId="100" xfId="20952" applyFont="1" applyFill="1" applyBorder="1">
      <alignment vertical="center"/>
    </xf>
    <xf numFmtId="0" fontId="118" fillId="3" borderId="100" xfId="20952" applyFont="1" applyFill="1" applyBorder="1">
      <alignment vertical="center"/>
    </xf>
    <xf numFmtId="0" fontId="92" fillId="69" borderId="96" xfId="20952" applyFont="1" applyFill="1" applyBorder="1" applyAlignment="1">
      <alignment horizontal="center" vertical="center"/>
    </xf>
    <xf numFmtId="0" fontId="92" fillId="69" borderId="97" xfId="20952" applyFont="1" applyFill="1" applyBorder="1" applyAlignment="1">
      <alignment horizontal="left" vertical="center" wrapText="1"/>
    </xf>
    <xf numFmtId="172" fontId="92" fillId="0" borderId="98" xfId="7" applyNumberFormat="1" applyFont="1" applyFill="1" applyBorder="1" applyAlignment="1" applyProtection="1">
      <alignment horizontal="right" vertical="center"/>
      <protection locked="0"/>
    </xf>
    <xf numFmtId="0" fontId="118" fillId="76" borderId="98" xfId="20952" applyFont="1" applyFill="1" applyBorder="1" applyAlignment="1">
      <alignment horizontal="center" vertical="center"/>
    </xf>
    <xf numFmtId="0" fontId="118" fillId="76" borderId="100" xfId="20952" applyFont="1" applyFill="1" applyBorder="1" applyAlignment="1">
      <alignment vertical="top" wrapText="1"/>
    </xf>
    <xf numFmtId="0" fontId="92" fillId="69" borderId="100" xfId="20952" applyFont="1" applyFill="1" applyBorder="1" applyAlignment="1">
      <alignment vertical="center" wrapText="1"/>
    </xf>
    <xf numFmtId="0" fontId="92" fillId="69" borderId="97" xfId="20952" applyFont="1" applyFill="1" applyBorder="1" applyAlignment="1">
      <alignment horizontal="left" vertical="center"/>
    </xf>
    <xf numFmtId="366" fontId="92" fillId="0" borderId="98" xfId="7" applyNumberFormat="1" applyFont="1" applyFill="1" applyBorder="1" applyAlignment="1" applyProtection="1">
      <alignment horizontal="right" vertical="center"/>
      <protection locked="0"/>
    </xf>
    <xf numFmtId="0" fontId="92" fillId="3" borderId="96" xfId="20952" applyFont="1" applyFill="1" applyBorder="1" applyAlignment="1">
      <alignment horizontal="center" vertical="center"/>
    </xf>
    <xf numFmtId="172" fontId="92" fillId="76" borderId="98" xfId="7" applyNumberFormat="1" applyFont="1" applyFill="1" applyBorder="1" applyAlignment="1" applyProtection="1">
      <alignment horizontal="right" vertical="center"/>
      <protection locked="0"/>
    </xf>
    <xf numFmtId="172" fontId="92" fillId="3" borderId="98" xfId="7" applyNumberFormat="1" applyFont="1" applyFill="1" applyBorder="1" applyAlignment="1" applyProtection="1">
      <alignment horizontal="right" vertical="center"/>
      <protection locked="0"/>
    </xf>
    <xf numFmtId="0" fontId="92" fillId="69" borderId="98" xfId="20952" applyFont="1" applyFill="1" applyBorder="1" applyAlignment="1">
      <alignment horizontal="center" vertical="center"/>
    </xf>
    <xf numFmtId="0" fontId="346" fillId="0" borderId="0" xfId="0" applyFont="1" applyAlignment="1">
      <alignment wrapText="1"/>
    </xf>
    <xf numFmtId="0" fontId="104" fillId="69" borderId="201" xfId="20952" applyFont="1" applyFill="1" applyBorder="1" applyAlignment="1" applyProtection="1">
      <alignment horizontal="center" vertical="center"/>
      <protection locked="0"/>
    </xf>
    <xf numFmtId="0" fontId="105" fillId="76" borderId="194" xfId="20952" applyFont="1" applyFill="1" applyBorder="1" applyAlignment="1" applyProtection="1">
      <alignment horizontal="center" vertical="center"/>
      <protection locked="0"/>
    </xf>
    <xf numFmtId="172" fontId="346" fillId="0" borderId="113" xfId="7" applyNumberFormat="1" applyFont="1" applyBorder="1"/>
    <xf numFmtId="172" fontId="346" fillId="35" borderId="113" xfId="7" applyNumberFormat="1" applyFont="1" applyFill="1" applyBorder="1"/>
    <xf numFmtId="172" fontId="346" fillId="0" borderId="113" xfId="7" applyNumberFormat="1" applyFont="1" applyBorder="1" applyAlignment="1">
      <alignment vertical="center"/>
    </xf>
    <xf numFmtId="172" fontId="346" fillId="35" borderId="113" xfId="7" applyNumberFormat="1" applyFont="1" applyFill="1" applyBorder="1" applyAlignment="1">
      <alignment vertical="center"/>
    </xf>
    <xf numFmtId="172" fontId="346" fillId="0" borderId="126" xfId="7" applyNumberFormat="1" applyFont="1" applyBorder="1"/>
    <xf numFmtId="172" fontId="346" fillId="35" borderId="126" xfId="7" applyNumberFormat="1" applyFont="1" applyFill="1" applyBorder="1"/>
    <xf numFmtId="172" fontId="0" fillId="0" borderId="126" xfId="7" applyNumberFormat="1" applyFont="1" applyBorder="1"/>
    <xf numFmtId="172" fontId="0" fillId="35" borderId="126" xfId="7" applyNumberFormat="1" applyFont="1" applyFill="1" applyBorder="1"/>
    <xf numFmtId="172" fontId="0" fillId="0" borderId="194" xfId="7" applyNumberFormat="1" applyFont="1" applyBorder="1"/>
    <xf numFmtId="172" fontId="0" fillId="35" borderId="194" xfId="7" applyNumberFormat="1" applyFont="1" applyFill="1" applyBorder="1"/>
    <xf numFmtId="172" fontId="2" fillId="0" borderId="126" xfId="7" applyNumberFormat="1" applyFont="1" applyBorder="1" applyAlignment="1">
      <alignment horizontal="right"/>
    </xf>
    <xf numFmtId="172" fontId="2" fillId="35" borderId="126" xfId="7" applyNumberFormat="1" applyFont="1" applyFill="1" applyBorder="1" applyAlignment="1">
      <alignment horizontal="right"/>
    </xf>
    <xf numFmtId="172" fontId="2" fillId="35" borderId="80" xfId="7" applyNumberFormat="1" applyFont="1" applyFill="1" applyBorder="1" applyAlignment="1">
      <alignment horizontal="right"/>
    </xf>
    <xf numFmtId="172" fontId="92" fillId="0" borderId="194" xfId="7" applyNumberFormat="1" applyFont="1" applyBorder="1" applyAlignment="1">
      <alignment horizontal="right"/>
    </xf>
    <xf numFmtId="172" fontId="92" fillId="35" borderId="194" xfId="7" applyNumberFormat="1" applyFont="1" applyFill="1" applyBorder="1" applyAlignment="1">
      <alignment horizontal="right"/>
    </xf>
    <xf numFmtId="172" fontId="101" fillId="35" borderId="98" xfId="7" applyNumberFormat="1" applyFont="1" applyFill="1" applyBorder="1" applyAlignment="1">
      <alignment vertical="center" wrapText="1"/>
    </xf>
    <xf numFmtId="172" fontId="101" fillId="35" borderId="99" xfId="7" applyNumberFormat="1" applyFont="1" applyFill="1" applyBorder="1" applyAlignment="1">
      <alignment vertical="center" wrapText="1"/>
    </xf>
    <xf numFmtId="172" fontId="101" fillId="35" borderId="80" xfId="7" applyNumberFormat="1" applyFont="1" applyFill="1" applyBorder="1" applyAlignment="1">
      <alignment vertical="center" wrapText="1"/>
    </xf>
    <xf numFmtId="172" fontId="101" fillId="35" borderId="83" xfId="7" applyNumberFormat="1" applyFont="1" applyFill="1" applyBorder="1" applyAlignment="1">
      <alignment vertical="center" wrapText="1"/>
    </xf>
    <xf numFmtId="172" fontId="101" fillId="0" borderId="98" xfId="7" applyNumberFormat="1" applyFont="1" applyBorder="1" applyAlignment="1">
      <alignment vertical="center" wrapText="1"/>
    </xf>
    <xf numFmtId="172" fontId="101" fillId="0" borderId="99" xfId="7" applyNumberFormat="1" applyFont="1" applyBorder="1" applyAlignment="1">
      <alignment vertical="center" wrapText="1"/>
    </xf>
    <xf numFmtId="172" fontId="101" fillId="0" borderId="83" xfId="7" applyNumberFormat="1" applyFont="1" applyBorder="1" applyAlignment="1">
      <alignment vertical="center" wrapText="1"/>
    </xf>
    <xf numFmtId="172" fontId="101" fillId="35" borderId="22" xfId="7" applyNumberFormat="1" applyFont="1" applyFill="1" applyBorder="1" applyAlignment="1">
      <alignment vertical="center" wrapText="1"/>
    </xf>
    <xf numFmtId="172" fontId="101" fillId="35" borderId="24" xfId="7" applyNumberFormat="1" applyFont="1" applyFill="1" applyBorder="1" applyAlignment="1">
      <alignment vertical="center" wrapText="1"/>
    </xf>
    <xf numFmtId="172" fontId="101" fillId="35" borderId="23" xfId="7" applyNumberFormat="1" applyFont="1" applyFill="1" applyBorder="1" applyAlignment="1">
      <alignment vertical="center" wrapText="1"/>
    </xf>
    <xf numFmtId="172" fontId="101" fillId="35" borderId="38" xfId="7" applyNumberFormat="1" applyFont="1" applyFill="1" applyBorder="1" applyAlignment="1">
      <alignment vertical="center" wrapText="1"/>
    </xf>
    <xf numFmtId="172" fontId="84" fillId="0" borderId="79" xfId="7" applyNumberFormat="1" applyFont="1" applyFill="1" applyBorder="1" applyAlignment="1">
      <alignment horizontal="center" vertical="center"/>
    </xf>
    <xf numFmtId="172" fontId="84" fillId="0" borderId="126" xfId="7" applyNumberFormat="1" applyFont="1" applyFill="1" applyBorder="1" applyAlignment="1">
      <alignment horizontal="center" vertical="center"/>
    </xf>
    <xf numFmtId="172" fontId="86" fillId="35" borderId="22" xfId="7" applyNumberFormat="1" applyFont="1" applyFill="1" applyBorder="1" applyAlignment="1">
      <alignment horizontal="center" vertical="center"/>
    </xf>
    <xf numFmtId="172" fontId="84" fillId="35" borderId="17" xfId="7" applyNumberFormat="1" applyFont="1" applyFill="1" applyBorder="1" applyAlignment="1">
      <alignment horizontal="center" vertical="center"/>
    </xf>
    <xf numFmtId="172" fontId="84" fillId="0" borderId="19" xfId="7" applyNumberFormat="1" applyFont="1" applyBorder="1"/>
    <xf numFmtId="172" fontId="84" fillId="0" borderId="19" xfId="7" applyNumberFormat="1" applyFont="1" applyBorder="1" applyAlignment="1">
      <alignment wrapText="1"/>
    </xf>
    <xf numFmtId="172" fontId="84" fillId="35" borderId="19" xfId="7" applyNumberFormat="1" applyFont="1" applyFill="1" applyBorder="1" applyAlignment="1">
      <alignment horizontal="center" vertical="center" wrapText="1"/>
    </xf>
    <xf numFmtId="172" fontId="84" fillId="35" borderId="23" xfId="7" applyNumberFormat="1" applyFont="1" applyFill="1" applyBorder="1" applyAlignment="1">
      <alignment horizontal="center" vertical="center" wrapText="1"/>
    </xf>
    <xf numFmtId="172" fontId="84" fillId="0" borderId="3" xfId="7" applyNumberFormat="1" applyFont="1" applyBorder="1"/>
    <xf numFmtId="172" fontId="84" fillId="35" borderId="22" xfId="7" applyNumberFormat="1" applyFont="1" applyFill="1" applyBorder="1"/>
    <xf numFmtId="172" fontId="84" fillId="0" borderId="31" xfId="7" applyNumberFormat="1" applyFont="1" applyBorder="1" applyAlignment="1">
      <alignment horizontal="center" vertical="center"/>
    </xf>
    <xf numFmtId="172" fontId="84" fillId="0" borderId="11" xfId="7" applyNumberFormat="1" applyFont="1" applyBorder="1" applyAlignment="1">
      <alignment horizontal="center" vertical="center"/>
    </xf>
    <xf numFmtId="172" fontId="88" fillId="0" borderId="11" xfId="7" applyNumberFormat="1" applyFont="1" applyBorder="1" applyAlignment="1">
      <alignment horizontal="center" vertical="center"/>
    </xf>
    <xf numFmtId="172" fontId="84" fillId="0" borderId="12" xfId="7" applyNumberFormat="1" applyFont="1" applyBorder="1" applyAlignment="1">
      <alignment horizontal="center" vertical="center"/>
    </xf>
    <xf numFmtId="172" fontId="86" fillId="0" borderId="13" xfId="7" applyNumberFormat="1" applyFont="1" applyBorder="1" applyAlignment="1">
      <alignment horizontal="center" vertical="center"/>
    </xf>
    <xf numFmtId="172" fontId="84" fillId="0" borderId="14" xfId="7" applyNumberFormat="1" applyFont="1" applyBorder="1" applyAlignment="1">
      <alignment horizontal="center" vertical="center"/>
    </xf>
    <xf numFmtId="172" fontId="88" fillId="0" borderId="12" xfId="7" applyNumberFormat="1" applyFont="1" applyBorder="1" applyAlignment="1">
      <alignment vertical="center"/>
    </xf>
    <xf numFmtId="172" fontId="84" fillId="0" borderId="126" xfId="7" applyNumberFormat="1" applyFont="1" applyBorder="1" applyAlignment="1">
      <alignment horizontal="center" vertical="center"/>
    </xf>
    <xf numFmtId="172" fontId="86" fillId="0" borderId="126" xfId="7" applyNumberFormat="1" applyFont="1" applyBorder="1" applyAlignment="1">
      <alignment horizontal="center" vertical="center"/>
    </xf>
    <xf numFmtId="172" fontId="84" fillId="0" borderId="126" xfId="7" applyNumberFormat="1" applyFont="1" applyBorder="1" applyAlignment="1">
      <alignment horizontal="center"/>
    </xf>
    <xf numFmtId="172" fontId="84" fillId="0" borderId="126" xfId="7" applyNumberFormat="1" applyFont="1" applyBorder="1"/>
    <xf numFmtId="172" fontId="84" fillId="0" borderId="18" xfId="7" applyNumberFormat="1" applyFont="1" applyBorder="1"/>
    <xf numFmtId="172" fontId="84" fillId="0" borderId="20" xfId="7" applyNumberFormat="1" applyFont="1" applyBorder="1"/>
    <xf numFmtId="172" fontId="84" fillId="35" borderId="52" xfId="7" applyNumberFormat="1" applyFont="1" applyFill="1" applyBorder="1"/>
    <xf numFmtId="172" fontId="84" fillId="35" borderId="21" xfId="7" applyNumberFormat="1" applyFont="1" applyFill="1" applyBorder="1"/>
    <xf numFmtId="172" fontId="84" fillId="35" borderId="23" xfId="7" applyNumberFormat="1" applyFont="1" applyFill="1" applyBorder="1"/>
    <xf numFmtId="172" fontId="84" fillId="35" borderId="53" xfId="7" applyNumberFormat="1" applyFont="1" applyFill="1" applyBorder="1"/>
    <xf numFmtId="172" fontId="3" fillId="0" borderId="3" xfId="7" applyNumberFormat="1" applyFont="1" applyBorder="1"/>
    <xf numFmtId="172" fontId="3" fillId="0" borderId="8" xfId="7" applyNumberFormat="1" applyFont="1" applyBorder="1"/>
    <xf numFmtId="172" fontId="3" fillId="35" borderId="22" xfId="7" applyNumberFormat="1" applyFont="1" applyFill="1" applyBorder="1"/>
    <xf numFmtId="172" fontId="9" fillId="36" borderId="0" xfId="7" applyNumberFormat="1" applyFont="1" applyFill="1"/>
    <xf numFmtId="172" fontId="3" fillId="0" borderId="84" xfId="7" applyNumberFormat="1" applyFont="1" applyBorder="1" applyAlignment="1">
      <alignment vertical="center"/>
    </xf>
    <xf numFmtId="172" fontId="3" fillId="0" borderId="63" xfId="7" applyNumberFormat="1" applyFont="1" applyBorder="1" applyAlignment="1">
      <alignment vertical="center"/>
    </xf>
    <xf numFmtId="172" fontId="3" fillId="3" borderId="82" xfId="7" applyNumberFormat="1" applyFont="1" applyFill="1" applyBorder="1" applyAlignment="1">
      <alignment vertical="center"/>
    </xf>
    <xf numFmtId="172" fontId="3" fillId="3" borderId="83" xfId="7" applyNumberFormat="1" applyFont="1" applyFill="1" applyBorder="1" applyAlignment="1">
      <alignment vertical="center"/>
    </xf>
    <xf numFmtId="172" fontId="3" fillId="0" borderId="79" xfId="7" applyNumberFormat="1" applyFont="1" applyBorder="1" applyAlignment="1">
      <alignment vertical="center"/>
    </xf>
    <xf numFmtId="172" fontId="3" fillId="0" borderId="85" xfId="7" applyNumberFormat="1" applyFont="1" applyBorder="1" applyAlignment="1">
      <alignment vertical="center"/>
    </xf>
    <xf numFmtId="172" fontId="3" fillId="0" borderId="80" xfId="7" applyNumberFormat="1" applyFont="1" applyBorder="1" applyAlignment="1">
      <alignment vertical="center"/>
    </xf>
    <xf numFmtId="172" fontId="3" fillId="0" borderId="22" xfId="7" applyNumberFormat="1" applyFont="1" applyBorder="1" applyAlignment="1">
      <alignment vertical="center"/>
    </xf>
    <xf numFmtId="172" fontId="3" fillId="0" borderId="24" xfId="7" applyNumberFormat="1" applyFont="1" applyBorder="1" applyAlignment="1">
      <alignment vertical="center"/>
    </xf>
    <xf numFmtId="172" fontId="3" fillId="0" borderId="23" xfId="7" applyNumberFormat="1" applyFont="1" applyBorder="1" applyAlignment="1">
      <alignment vertical="center"/>
    </xf>
    <xf numFmtId="172" fontId="3" fillId="0" borderId="26" xfId="7" applyNumberFormat="1" applyFont="1" applyBorder="1" applyAlignment="1">
      <alignment vertical="center"/>
    </xf>
    <xf numFmtId="172" fontId="3" fillId="0" borderId="17" xfId="7" applyNumberFormat="1" applyFont="1" applyBorder="1" applyAlignment="1">
      <alignment vertical="center"/>
    </xf>
    <xf numFmtId="172" fontId="3" fillId="0" borderId="89" xfId="7" applyNumberFormat="1" applyFont="1" applyBorder="1" applyAlignment="1">
      <alignment vertical="center"/>
    </xf>
    <xf numFmtId="172" fontId="3" fillId="0" borderId="90" xfId="7" applyNumberFormat="1" applyFont="1" applyBorder="1" applyAlignment="1">
      <alignment vertical="center"/>
    </xf>
    <xf numFmtId="9" fontId="3" fillId="0" borderId="93" xfId="20950" applyFont="1" applyBorder="1" applyAlignment="1">
      <alignment vertical="center"/>
    </xf>
    <xf numFmtId="9" fontId="3" fillId="0" borderId="94" xfId="20950" applyFont="1" applyBorder="1" applyAlignment="1">
      <alignment vertical="center"/>
    </xf>
    <xf numFmtId="9" fontId="92" fillId="0" borderId="98" xfId="20950" applyFont="1" applyFill="1" applyBorder="1" applyAlignment="1" applyProtection="1">
      <alignment horizontal="right" vertical="center"/>
      <protection locked="0"/>
    </xf>
    <xf numFmtId="172" fontId="129" fillId="0" borderId="194" xfId="7" applyNumberFormat="1" applyFont="1" applyBorder="1"/>
    <xf numFmtId="172" fontId="9" fillId="36" borderId="98" xfId="7" applyNumberFormat="1" applyFont="1" applyFill="1" applyBorder="1"/>
    <xf numFmtId="172" fontId="112" fillId="0" borderId="126" xfId="7" applyNumberFormat="1" applyFont="1" applyBorder="1"/>
    <xf numFmtId="367" fontId="108" fillId="0" borderId="126" xfId="7" applyNumberFormat="1" applyFont="1" applyBorder="1"/>
    <xf numFmtId="172" fontId="108" fillId="0" borderId="126" xfId="7" applyNumberFormat="1" applyFont="1" applyBorder="1"/>
    <xf numFmtId="172" fontId="108" fillId="35" borderId="126" xfId="7" applyNumberFormat="1" applyFont="1" applyFill="1" applyBorder="1"/>
    <xf numFmtId="172" fontId="111" fillId="0" borderId="126" xfId="7" applyNumberFormat="1" applyFont="1" applyBorder="1"/>
    <xf numFmtId="172" fontId="109" fillId="0" borderId="126" xfId="7" applyNumberFormat="1" applyFont="1" applyBorder="1"/>
    <xf numFmtId="172" fontId="109" fillId="77" borderId="126" xfId="7" applyNumberFormat="1" applyFont="1" applyFill="1" applyBorder="1"/>
    <xf numFmtId="172" fontId="108" fillId="0" borderId="126" xfId="7" applyNumberFormat="1" applyFont="1" applyBorder="1" applyAlignment="1">
      <alignment horizontal="left" indent="1"/>
    </xf>
    <xf numFmtId="172" fontId="111" fillId="75" borderId="126" xfId="7" applyNumberFormat="1" applyFont="1" applyFill="1" applyBorder="1"/>
    <xf numFmtId="172" fontId="111" fillId="0" borderId="18" xfId="7" applyNumberFormat="1" applyFont="1" applyBorder="1"/>
    <xf numFmtId="172" fontId="108" fillId="0" borderId="80" xfId="7" applyNumberFormat="1" applyFont="1" applyBorder="1"/>
    <xf numFmtId="172" fontId="108" fillId="0" borderId="129" xfId="7" applyNumberFormat="1" applyFont="1" applyBorder="1"/>
    <xf numFmtId="172" fontId="108" fillId="0" borderId="18" xfId="7" applyNumberFormat="1" applyFont="1" applyBorder="1" applyAlignment="1">
      <alignment horizontal="left" indent="1"/>
    </xf>
    <xf numFmtId="172" fontId="108" fillId="0" borderId="18" xfId="7" applyNumberFormat="1" applyFont="1" applyBorder="1" applyAlignment="1">
      <alignment horizontal="left" indent="2"/>
    </xf>
    <xf numFmtId="172" fontId="108" fillId="0" borderId="18" xfId="7" applyNumberFormat="1" applyFont="1" applyBorder="1" applyAlignment="1">
      <alignment horizontal="left" indent="3"/>
    </xf>
    <xf numFmtId="172" fontId="108" fillId="78" borderId="18" xfId="7" applyNumberFormat="1" applyFont="1" applyFill="1" applyBorder="1"/>
    <xf numFmtId="172" fontId="108" fillId="78" borderId="126" xfId="7" applyNumberFormat="1" applyFont="1" applyFill="1" applyBorder="1"/>
    <xf numFmtId="172" fontId="108" fillId="78" borderId="80" xfId="7" applyNumberFormat="1" applyFont="1" applyFill="1" applyBorder="1"/>
    <xf numFmtId="172" fontId="108" fillId="78" borderId="129" xfId="7" applyNumberFormat="1" applyFont="1" applyFill="1" applyBorder="1"/>
    <xf numFmtId="172" fontId="108" fillId="0" borderId="18" xfId="7" applyNumberFormat="1" applyFont="1" applyBorder="1" applyAlignment="1">
      <alignment horizontal="left" vertical="top" wrapText="1" indent="2"/>
    </xf>
    <xf numFmtId="172" fontId="108" fillId="0" borderId="18" xfId="7" applyNumberFormat="1" applyFont="1" applyBorder="1" applyAlignment="1">
      <alignment horizontal="left" wrapText="1" indent="3"/>
    </xf>
    <xf numFmtId="172" fontId="108" fillId="0" borderId="18" xfId="7" applyNumberFormat="1" applyFont="1" applyBorder="1" applyAlignment="1">
      <alignment horizontal="left" wrapText="1" indent="2"/>
    </xf>
    <xf numFmtId="172" fontId="108" fillId="0" borderId="18" xfId="7" applyNumberFormat="1" applyFont="1" applyBorder="1" applyAlignment="1">
      <alignment horizontal="left" wrapText="1" indent="1"/>
    </xf>
    <xf numFmtId="172" fontId="108" fillId="0" borderId="21" xfId="7" applyNumberFormat="1" applyFont="1" applyBorder="1" applyAlignment="1">
      <alignment horizontal="left" wrapText="1" indent="1"/>
    </xf>
    <xf numFmtId="172" fontId="108" fillId="0" borderId="22" xfId="7" applyNumberFormat="1" applyFont="1" applyBorder="1"/>
    <xf numFmtId="172" fontId="108" fillId="0" borderId="23" xfId="7" applyNumberFormat="1" applyFont="1" applyBorder="1"/>
    <xf numFmtId="172" fontId="108" fillId="0" borderId="25" xfId="7" applyNumberFormat="1" applyFont="1" applyBorder="1"/>
    <xf numFmtId="367" fontId="108" fillId="0" borderId="126" xfId="7" applyNumberFormat="1" applyFont="1" applyBorder="1" applyAlignment="1">
      <alignment horizontal="left" vertical="center" wrapText="1"/>
    </xf>
    <xf numFmtId="367" fontId="108" fillId="0" borderId="126" xfId="7" applyNumberFormat="1" applyFont="1" applyBorder="1" applyAlignment="1">
      <alignment horizontal="center" vertical="center" wrapText="1"/>
    </xf>
    <xf numFmtId="367" fontId="108" fillId="0" borderId="126" xfId="7" applyNumberFormat="1" applyFont="1" applyBorder="1" applyAlignment="1">
      <alignment horizontal="center" vertical="center"/>
    </xf>
    <xf numFmtId="172" fontId="113" fillId="0" borderId="126" xfId="7" applyNumberFormat="1" applyFont="1" applyBorder="1"/>
    <xf numFmtId="172" fontId="113" fillId="0" borderId="194" xfId="7" applyNumberFormat="1" applyFont="1" applyBorder="1"/>
    <xf numFmtId="0" fontId="113" fillId="0" borderId="194" xfId="0" applyFont="1" applyBorder="1"/>
    <xf numFmtId="171" fontId="113" fillId="0" borderId="194" xfId="7" applyFont="1" applyBorder="1"/>
    <xf numFmtId="172" fontId="113" fillId="0" borderId="201" xfId="7" applyNumberFormat="1" applyFont="1" applyBorder="1"/>
    <xf numFmtId="0" fontId="113" fillId="0" borderId="201" xfId="0" applyFont="1" applyBorder="1"/>
    <xf numFmtId="171" fontId="113" fillId="0" borderId="201" xfId="7" applyFont="1" applyBorder="1"/>
    <xf numFmtId="198" fontId="2" fillId="0" borderId="207" xfId="0" applyNumberFormat="1" applyFont="1" applyBorder="1" applyAlignment="1" applyProtection="1">
      <alignment vertical="center" wrapText="1"/>
      <protection locked="0"/>
    </xf>
    <xf numFmtId="198" fontId="84" fillId="0" borderId="207" xfId="0" applyNumberFormat="1" applyFont="1" applyBorder="1" applyAlignment="1" applyProtection="1">
      <alignment vertical="center" wrapText="1"/>
      <protection locked="0"/>
    </xf>
    <xf numFmtId="198" fontId="84" fillId="0" borderId="208" xfId="0" applyNumberFormat="1" applyFont="1" applyBorder="1" applyAlignment="1" applyProtection="1">
      <alignment vertical="center" wrapText="1"/>
      <protection locked="0"/>
    </xf>
    <xf numFmtId="198" fontId="2" fillId="0" borderId="207" xfId="0" applyNumberFormat="1" applyFont="1" applyBorder="1" applyAlignment="1" applyProtection="1">
      <alignment horizontal="right" vertical="center" wrapText="1"/>
      <protection locked="0"/>
    </xf>
    <xf numFmtId="9" fontId="45" fillId="0" borderId="207" xfId="20950" applyFont="1" applyBorder="1" applyAlignment="1" applyProtection="1">
      <alignment horizontal="right" vertical="center" wrapText="1"/>
      <protection locked="0"/>
    </xf>
    <xf numFmtId="9" fontId="84" fillId="0" borderId="207" xfId="20950" applyFont="1" applyBorder="1" applyAlignment="1" applyProtection="1">
      <alignment vertical="center" wrapText="1"/>
      <protection locked="0"/>
    </xf>
    <xf numFmtId="9" fontId="84" fillId="0" borderId="208" xfId="20950" applyFont="1" applyBorder="1" applyAlignment="1" applyProtection="1">
      <alignment vertical="center" wrapText="1"/>
      <protection locked="0"/>
    </xf>
    <xf numFmtId="9" fontId="2" fillId="0" borderId="207" xfId="20950" applyFont="1" applyBorder="1" applyAlignment="1" applyProtection="1">
      <alignment horizontal="right" vertical="center" wrapText="1"/>
      <protection locked="0"/>
    </xf>
    <xf numFmtId="9" fontId="9" fillId="36" borderId="0" xfId="20950" applyFont="1" applyFill="1"/>
    <xf numFmtId="9" fontId="9" fillId="36" borderId="95" xfId="20950" applyFont="1" applyFill="1" applyBorder="1"/>
    <xf numFmtId="9" fontId="2" fillId="36" borderId="0" xfId="20950" applyFont="1" applyFill="1"/>
    <xf numFmtId="9" fontId="2" fillId="36" borderId="95" xfId="20950" applyFont="1" applyFill="1" applyBorder="1"/>
    <xf numFmtId="198" fontId="2" fillId="2" borderId="207" xfId="0" applyNumberFormat="1" applyFont="1" applyFill="1" applyBorder="1" applyAlignment="1" applyProtection="1">
      <alignment vertical="center"/>
      <protection locked="0"/>
    </xf>
    <xf numFmtId="198" fontId="87" fillId="2" borderId="207" xfId="0" applyNumberFormat="1" applyFont="1" applyFill="1" applyBorder="1" applyAlignment="1" applyProtection="1">
      <alignment vertical="center"/>
      <protection locked="0"/>
    </xf>
    <xf numFmtId="198" fontId="87" fillId="2" borderId="208" xfId="0" applyNumberFormat="1" applyFont="1" applyFill="1" applyBorder="1" applyAlignment="1" applyProtection="1">
      <alignment vertical="center"/>
      <protection locked="0"/>
    </xf>
    <xf numFmtId="198" fontId="2" fillId="2" borderId="201" xfId="0" applyNumberFormat="1" applyFont="1" applyFill="1" applyBorder="1" applyAlignment="1" applyProtection="1">
      <alignment vertical="center"/>
      <protection locked="0"/>
    </xf>
    <xf numFmtId="198" fontId="87" fillId="2" borderId="201" xfId="0" applyNumberFormat="1" applyFont="1" applyFill="1" applyBorder="1" applyAlignment="1" applyProtection="1">
      <alignment vertical="center"/>
      <protection locked="0"/>
    </xf>
    <xf numFmtId="172" fontId="3" fillId="0" borderId="80" xfId="7" applyNumberFormat="1" applyFont="1" applyBorder="1" applyAlignment="1">
      <alignment horizontal="right" vertical="center" wrapText="1"/>
    </xf>
    <xf numFmtId="172" fontId="4" fillId="35" borderId="80" xfId="7" applyNumberFormat="1" applyFont="1" applyFill="1" applyBorder="1" applyAlignment="1">
      <alignment horizontal="left" vertical="center" wrapText="1"/>
    </xf>
    <xf numFmtId="172" fontId="3" fillId="0" borderId="23" xfId="7" applyNumberFormat="1" applyFont="1" applyBorder="1" applyAlignment="1">
      <alignment horizontal="right" vertical="center" wrapText="1"/>
    </xf>
    <xf numFmtId="0" fontId="2" fillId="0" borderId="209" xfId="0" applyFont="1" applyBorder="1"/>
    <xf numFmtId="0" fontId="45" fillId="0" borderId="210" xfId="0" applyFont="1" applyBorder="1" applyAlignment="1">
      <alignment horizontal="center" vertical="center" wrapText="1"/>
    </xf>
    <xf numFmtId="0" fontId="45" fillId="0" borderId="211" xfId="0" applyFont="1" applyBorder="1" applyAlignment="1">
      <alignment horizontal="center" vertical="center" wrapText="1"/>
    </xf>
    <xf numFmtId="0" fontId="2" fillId="0" borderId="212" xfId="0" applyFont="1" applyBorder="1" applyAlignment="1">
      <alignment wrapText="1"/>
    </xf>
    <xf numFmtId="0" fontId="84" fillId="0" borderId="213" xfId="0" applyFont="1" applyBorder="1"/>
    <xf numFmtId="0" fontId="2" fillId="0" borderId="214" xfId="0" applyFont="1" applyBorder="1" applyAlignment="1">
      <alignment wrapText="1"/>
    </xf>
    <xf numFmtId="0" fontId="84" fillId="0" borderId="215" xfId="0" applyFont="1" applyBorder="1"/>
    <xf numFmtId="0" fontId="45" fillId="0" borderId="214" xfId="0" applyFont="1" applyBorder="1" applyAlignment="1">
      <alignment horizontal="center" vertical="center" wrapText="1"/>
    </xf>
    <xf numFmtId="0" fontId="45" fillId="0" borderId="215" xfId="0" applyFont="1" applyBorder="1" applyAlignment="1">
      <alignment horizontal="center" vertical="center" wrapText="1"/>
    </xf>
    <xf numFmtId="0" fontId="2" fillId="0" borderId="213" xfId="0" applyFont="1" applyBorder="1"/>
    <xf numFmtId="0" fontId="2" fillId="0" borderId="213" xfId="0" applyFont="1" applyBorder="1" applyAlignment="1">
      <alignment wrapText="1"/>
    </xf>
    <xf numFmtId="9" fontId="84" fillId="0" borderId="213" xfId="20950" applyFont="1" applyBorder="1"/>
    <xf numFmtId="0" fontId="2" fillId="0" borderId="86" xfId="0" applyFont="1" applyBorder="1" applyAlignment="1">
      <alignment vertical="center"/>
    </xf>
    <xf numFmtId="0" fontId="2" fillId="0" borderId="191" xfId="0" applyFont="1" applyBorder="1" applyAlignment="1">
      <alignment wrapText="1"/>
    </xf>
    <xf numFmtId="0" fontId="84" fillId="0" borderId="216" xfId="0" applyFont="1" applyBorder="1"/>
    <xf numFmtId="9" fontId="3" fillId="0" borderId="19" xfId="20950" applyFont="1" applyBorder="1"/>
    <xf numFmtId="9" fontId="3" fillId="35" borderId="23" xfId="20950" applyFont="1" applyFill="1" applyBorder="1"/>
    <xf numFmtId="0" fontId="358" fillId="0" borderId="0" xfId="0" applyFont="1" applyAlignment="1">
      <alignment horizontal="justify"/>
    </xf>
    <xf numFmtId="10" fontId="2" fillId="0" borderId="207" xfId="20950" applyNumberFormat="1" applyFont="1" applyBorder="1" applyAlignment="1" applyProtection="1">
      <alignment horizontal="right" vertical="center" wrapText="1"/>
      <protection locked="0"/>
    </xf>
    <xf numFmtId="10" fontId="84" fillId="0" borderId="207" xfId="20950" applyNumberFormat="1" applyFont="1" applyBorder="1" applyAlignment="1" applyProtection="1">
      <alignment vertical="center" wrapText="1"/>
      <protection locked="0"/>
    </xf>
    <xf numFmtId="10" fontId="84" fillId="0" borderId="208" xfId="20950" applyNumberFormat="1" applyFont="1" applyBorder="1" applyAlignment="1" applyProtection="1">
      <alignment vertical="center" wrapText="1"/>
      <protection locked="0"/>
    </xf>
    <xf numFmtId="10" fontId="2" fillId="2" borderId="207" xfId="20950" applyNumberFormat="1" applyFont="1" applyFill="1" applyBorder="1" applyAlignment="1" applyProtection="1">
      <alignment vertical="center"/>
      <protection locked="0"/>
    </xf>
    <xf numFmtId="10" fontId="87" fillId="2" borderId="207" xfId="20950" applyNumberFormat="1" applyFont="1" applyFill="1" applyBorder="1" applyAlignment="1" applyProtection="1">
      <alignment vertical="center"/>
      <protection locked="0"/>
    </xf>
    <xf numFmtId="10" fontId="87" fillId="2" borderId="208" xfId="20950" applyNumberFormat="1" applyFont="1" applyFill="1" applyBorder="1" applyAlignment="1" applyProtection="1">
      <alignment vertical="center"/>
      <protection locked="0"/>
    </xf>
    <xf numFmtId="10" fontId="2" fillId="2" borderId="201" xfId="20950" applyNumberFormat="1" applyFont="1" applyFill="1" applyBorder="1" applyAlignment="1" applyProtection="1">
      <alignment vertical="center"/>
      <protection locked="0"/>
    </xf>
    <xf numFmtId="10" fontId="87" fillId="2" borderId="201" xfId="20950" applyNumberFormat="1" applyFont="1" applyFill="1" applyBorder="1" applyAlignment="1" applyProtection="1">
      <alignment vertical="center"/>
      <protection locked="0"/>
    </xf>
    <xf numFmtId="10" fontId="87" fillId="2" borderId="90"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0" fontId="94" fillId="0" borderId="217" xfId="0" applyFont="1" applyBorder="1" applyAlignment="1">
      <alignment wrapText="1"/>
    </xf>
    <xf numFmtId="10" fontId="3" fillId="0" borderId="218" xfId="20950" applyNumberFormat="1" applyFont="1" applyFill="1" applyBorder="1"/>
    <xf numFmtId="0" fontId="94" fillId="0" borderId="191" xfId="0" applyFont="1" applyBorder="1" applyAlignment="1">
      <alignment wrapText="1"/>
    </xf>
    <xf numFmtId="10" fontId="3" fillId="0" borderId="90" xfId="20950" applyNumberFormat="1" applyFont="1" applyFill="1" applyBorder="1"/>
    <xf numFmtId="0" fontId="2" fillId="0" borderId="217" xfId="0" applyFont="1" applyBorder="1" applyAlignment="1">
      <alignment wrapText="1"/>
    </xf>
    <xf numFmtId="0" fontId="84" fillId="0" borderId="219" xfId="0" applyFont="1" applyBorder="1"/>
    <xf numFmtId="198" fontId="85" fillId="0" borderId="0" xfId="0" applyNumberFormat="1" applyFont="1"/>
    <xf numFmtId="172" fontId="346" fillId="0" borderId="0" xfId="0" applyNumberFormat="1" applyFont="1"/>
    <xf numFmtId="172" fontId="0" fillId="0" borderId="0" xfId="0" applyNumberFormat="1"/>
    <xf numFmtId="172" fontId="89" fillId="0" borderId="0" xfId="0" applyNumberFormat="1" applyFont="1"/>
    <xf numFmtId="172" fontId="85" fillId="0" borderId="0" xfId="0" applyNumberFormat="1" applyFont="1"/>
    <xf numFmtId="172" fontId="84" fillId="0" borderId="0" xfId="0" applyNumberFormat="1" applyFont="1"/>
    <xf numFmtId="198" fontId="84" fillId="0" borderId="0" xfId="0" applyNumberFormat="1" applyFont="1"/>
    <xf numFmtId="172" fontId="3" fillId="0" borderId="0" xfId="0" applyNumberFormat="1" applyFont="1" applyAlignment="1">
      <alignment horizontal="left" vertical="center"/>
    </xf>
    <xf numFmtId="10" fontId="4" fillId="35" borderId="98" xfId="20950" applyNumberFormat="1" applyFont="1" applyFill="1" applyBorder="1" applyAlignment="1">
      <alignment horizontal="center" vertical="center" wrapText="1"/>
    </xf>
    <xf numFmtId="172" fontId="4" fillId="35" borderId="80" xfId="7" applyNumberFormat="1" applyFont="1" applyFill="1" applyBorder="1" applyAlignment="1">
      <alignment horizontal="center" vertical="center" wrapText="1"/>
    </xf>
    <xf numFmtId="172" fontId="84" fillId="0" borderId="0" xfId="0" applyNumberFormat="1" applyFont="1" applyAlignment="1">
      <alignment horizontal="center" vertical="center" wrapText="1"/>
    </xf>
    <xf numFmtId="172" fontId="3" fillId="0" borderId="0" xfId="0" applyNumberFormat="1" applyFont="1"/>
    <xf numFmtId="172" fontId="109" fillId="0" borderId="0" xfId="0" applyNumberFormat="1" applyFont="1"/>
    <xf numFmtId="172" fontId="108" fillId="0" borderId="0" xfId="0" applyNumberFormat="1" applyFont="1"/>
    <xf numFmtId="0" fontId="111" fillId="0" borderId="66" xfId="0" applyFont="1" applyBorder="1"/>
    <xf numFmtId="172" fontId="111" fillId="0" borderId="80" xfId="7" applyNumberFormat="1" applyFont="1" applyBorder="1"/>
    <xf numFmtId="172" fontId="111" fillId="0" borderId="129" xfId="7" applyNumberFormat="1" applyFont="1" applyBorder="1"/>
    <xf numFmtId="0" fontId="111" fillId="0" borderId="0" xfId="0" applyFont="1"/>
    <xf numFmtId="172" fontId="111" fillId="0" borderId="126" xfId="7" applyNumberFormat="1" applyFont="1" applyBorder="1" applyAlignment="1">
      <alignment horizontal="left" vertical="center" wrapText="1"/>
    </xf>
    <xf numFmtId="172" fontId="111" fillId="0" borderId="126" xfId="7" applyNumberFormat="1" applyFont="1" applyBorder="1" applyAlignment="1">
      <alignment horizontal="center" vertical="center"/>
    </xf>
    <xf numFmtId="368" fontId="108" fillId="0" borderId="0" xfId="0" applyNumberFormat="1" applyFont="1"/>
    <xf numFmtId="172" fontId="113" fillId="0" borderId="0" xfId="0" applyNumberFormat="1" applyFont="1"/>
    <xf numFmtId="172" fontId="129" fillId="0" borderId="0" xfId="0" applyNumberFormat="1" applyFont="1"/>
    <xf numFmtId="10" fontId="113" fillId="0" borderId="194" xfId="20950" applyNumberFormat="1" applyFont="1" applyBorder="1"/>
    <xf numFmtId="10" fontId="113" fillId="0" borderId="201" xfId="20950" applyNumberFormat="1" applyFont="1" applyBorder="1"/>
    <xf numFmtId="0" fontId="2" fillId="0" borderId="219" xfId="0" applyFont="1" applyBorder="1"/>
    <xf numFmtId="0" fontId="91" fillId="0" borderId="134" xfId="0" applyFont="1" applyBorder="1" applyAlignment="1">
      <alignment horizontal="center" vertical="center"/>
    </xf>
    <xf numFmtId="0" fontId="91" fillId="0" borderId="30" xfId="0" applyFont="1" applyBorder="1" applyAlignment="1">
      <alignment horizontal="center" vertical="center"/>
    </xf>
    <xf numFmtId="0" fontId="91" fillId="0" borderId="135" xfId="0" applyFont="1" applyBorder="1" applyAlignment="1">
      <alignment horizontal="center" vertical="center"/>
    </xf>
    <xf numFmtId="0" fontId="91" fillId="0" borderId="65" xfId="0" applyFont="1" applyBorder="1" applyAlignment="1">
      <alignment horizontal="left" wrapText="1"/>
    </xf>
    <xf numFmtId="0" fontId="91" fillId="0" borderId="64" xfId="0" applyFont="1" applyBorder="1" applyAlignment="1">
      <alignment horizontal="left" wrapText="1"/>
    </xf>
    <xf numFmtId="172" fontId="346" fillId="0" borderId="127" xfId="7" applyNumberFormat="1" applyFont="1" applyBorder="1" applyAlignment="1">
      <alignment horizontal="center"/>
    </xf>
    <xf numFmtId="172" fontId="346" fillId="0" borderId="128" xfId="7" applyNumberFormat="1" applyFont="1" applyBorder="1" applyAlignment="1">
      <alignment horizontal="center"/>
    </xf>
    <xf numFmtId="172" fontId="346" fillId="0" borderId="129" xfId="7" applyNumberFormat="1" applyFont="1" applyBorder="1" applyAlignment="1">
      <alignment horizontal="center"/>
    </xf>
    <xf numFmtId="0" fontId="346" fillId="0" borderId="113" xfId="0" applyFont="1" applyBorder="1" applyAlignment="1">
      <alignment horizontal="center" vertical="center"/>
    </xf>
    <xf numFmtId="0" fontId="347" fillId="0" borderId="114" xfId="0" applyFont="1" applyBorder="1" applyAlignment="1">
      <alignment horizontal="center" vertical="center"/>
    </xf>
    <xf numFmtId="0" fontId="347" fillId="0" borderId="7" xfId="0" applyFont="1" applyBorder="1" applyAlignment="1">
      <alignment horizontal="center" vertical="center"/>
    </xf>
    <xf numFmtId="0" fontId="118" fillId="0" borderId="16" xfId="0" applyFont="1" applyBorder="1" applyAlignment="1">
      <alignment horizontal="center" vertical="center"/>
    </xf>
    <xf numFmtId="0" fontId="118" fillId="0" borderId="17" xfId="0" applyFont="1" applyBorder="1" applyAlignment="1">
      <alignment horizontal="center" vertical="center"/>
    </xf>
    <xf numFmtId="0" fontId="346" fillId="0" borderId="115" xfId="0" applyFont="1" applyBorder="1" applyAlignment="1">
      <alignment horizontal="center"/>
    </xf>
    <xf numFmtId="0" fontId="346" fillId="0" borderId="116" xfId="0" applyFont="1" applyBorder="1" applyAlignment="1">
      <alignment horizontal="center"/>
    </xf>
    <xf numFmtId="0" fontId="346" fillId="0" borderId="117" xfId="0" applyFont="1" applyBorder="1" applyAlignment="1">
      <alignment horizontal="center"/>
    </xf>
    <xf numFmtId="172" fontId="346" fillId="0" borderId="115" xfId="7" applyNumberFormat="1" applyFont="1" applyBorder="1" applyAlignment="1">
      <alignment horizontal="center"/>
    </xf>
    <xf numFmtId="172" fontId="346" fillId="0" borderId="116" xfId="7" applyNumberFormat="1" applyFont="1" applyBorder="1" applyAlignment="1">
      <alignment horizontal="center"/>
    </xf>
    <xf numFmtId="172" fontId="346" fillId="0" borderId="117" xfId="7" applyNumberFormat="1" applyFon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7" fillId="0" borderId="130" xfId="0" applyFont="1" applyBorder="1" applyAlignment="1">
      <alignment horizontal="center" vertical="center" wrapText="1"/>
    </xf>
    <xf numFmtId="0" fontId="117" fillId="0" borderId="7" xfId="0" applyFont="1" applyBorder="1" applyAlignment="1">
      <alignment horizontal="center" vertical="center" wrapText="1"/>
    </xf>
    <xf numFmtId="0" fontId="84" fillId="0" borderId="126" xfId="0" applyFont="1" applyBorder="1" applyAlignment="1">
      <alignment horizontal="center" vertical="center"/>
    </xf>
    <xf numFmtId="0" fontId="84" fillId="0" borderId="126" xfId="0" applyFont="1" applyBorder="1" applyAlignment="1">
      <alignment horizontal="center"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5" fillId="0" borderId="214" xfId="0" applyFont="1" applyBorder="1" applyAlignment="1">
      <alignment horizontal="center" vertical="center" wrapText="1"/>
    </xf>
    <xf numFmtId="0" fontId="45" fillId="0" borderId="215"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0" fontId="45" fillId="0" borderId="79" xfId="11" applyFont="1" applyBorder="1" applyAlignment="1">
      <alignment horizontal="center" vertical="center" wrapText="1"/>
    </xf>
    <xf numFmtId="0" fontId="45" fillId="0" borderId="80" xfId="1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3" borderId="7" xfId="0" applyFont="1" applyFill="1" applyBorder="1" applyAlignment="1">
      <alignment horizontal="center" vertical="center" wrapText="1"/>
    </xf>
    <xf numFmtId="0" fontId="3" fillId="83" borderId="126" xfId="0" applyFont="1" applyFill="1" applyBorder="1" applyAlignment="1">
      <alignment horizontal="center" vertical="center" wrapText="1"/>
    </xf>
    <xf numFmtId="0" fontId="3" fillId="83" borderId="7" xfId="11" applyFont="1" applyFill="1" applyBorder="1" applyAlignment="1">
      <alignment horizontal="center" vertical="top"/>
    </xf>
    <xf numFmtId="0" fontId="4" fillId="82" borderId="63" xfId="0" applyFont="1" applyFill="1" applyBorder="1" applyAlignment="1">
      <alignment horizontal="center" vertical="center" wrapText="1"/>
    </xf>
    <xf numFmtId="0" fontId="4" fillId="82"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70" xfId="13" applyFont="1" applyFill="1" applyBorder="1" applyAlignment="1" applyProtection="1">
      <alignment horizontal="center" vertical="center" wrapText="1"/>
      <protection locked="0"/>
    </xf>
    <xf numFmtId="0" fontId="96"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72" fontId="45" fillId="3" borderId="68" xfId="1" applyNumberFormat="1" applyFont="1" applyFill="1" applyBorder="1" applyAlignment="1" applyProtection="1">
      <alignment horizontal="center"/>
      <protection locked="0"/>
    </xf>
    <xf numFmtId="172" fontId="45" fillId="3" borderId="27" xfId="1" applyNumberFormat="1" applyFont="1" applyFill="1" applyBorder="1" applyAlignment="1" applyProtection="1">
      <alignment horizontal="center"/>
      <protection locked="0"/>
    </xf>
    <xf numFmtId="172" fontId="45" fillId="3" borderId="28" xfId="1" applyNumberFormat="1" applyFont="1" applyFill="1" applyBorder="1" applyAlignment="1" applyProtection="1">
      <alignment horizontal="center"/>
      <protection locked="0"/>
    </xf>
    <xf numFmtId="172" fontId="45" fillId="0" borderId="15" xfId="1" applyNumberFormat="1" applyFont="1" applyFill="1" applyBorder="1" applyAlignment="1" applyProtection="1">
      <alignment horizontal="center"/>
      <protection locked="0"/>
    </xf>
    <xf numFmtId="172" fontId="45" fillId="0" borderId="16" xfId="1" applyNumberFormat="1" applyFont="1" applyFill="1" applyBorder="1" applyAlignment="1" applyProtection="1">
      <alignment horizontal="center"/>
      <protection locked="0"/>
    </xf>
    <xf numFmtId="172"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72" fontId="45" fillId="0" borderId="71" xfId="1" applyNumberFormat="1" applyFont="1" applyFill="1" applyBorder="1" applyAlignment="1" applyProtection="1">
      <alignment horizontal="center" vertical="center" wrapText="1"/>
      <protection locked="0"/>
    </xf>
    <xf numFmtId="172"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7" fillId="0" borderId="54" xfId="0" applyFont="1" applyBorder="1" applyAlignment="1">
      <alignment horizontal="left" vertical="center"/>
    </xf>
    <xf numFmtId="0" fontId="97" fillId="0" borderId="55" xfId="0" applyFont="1" applyBorder="1" applyAlignment="1">
      <alignment horizontal="left" vertical="center"/>
    </xf>
    <xf numFmtId="0" fontId="3" fillId="0" borderId="5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220" xfId="0" applyFont="1" applyBorder="1" applyAlignment="1">
      <alignment horizontal="center" vertical="center" wrapText="1"/>
    </xf>
    <xf numFmtId="0" fontId="3" fillId="0" borderId="221" xfId="0" applyFont="1" applyBorder="1" applyAlignment="1">
      <alignment horizontal="center" vertical="center" wrapText="1"/>
    </xf>
    <xf numFmtId="0" fontId="3" fillId="0" borderId="222"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0" xfId="0" applyFont="1" applyBorder="1" applyAlignment="1">
      <alignment horizontal="center" vertical="center" wrapText="1"/>
    </xf>
    <xf numFmtId="0" fontId="111" fillId="0" borderId="103" xfId="0" applyFont="1" applyBorder="1" applyAlignment="1">
      <alignment horizontal="left" vertical="center" wrapText="1"/>
    </xf>
    <xf numFmtId="0" fontId="111" fillId="0" borderId="104" xfId="0" applyFont="1" applyBorder="1" applyAlignment="1">
      <alignment horizontal="left" vertical="center" wrapText="1"/>
    </xf>
    <xf numFmtId="0" fontId="111" fillId="0" borderId="108" xfId="0" applyFont="1" applyBorder="1" applyAlignment="1">
      <alignment horizontal="left" vertical="center" wrapText="1"/>
    </xf>
    <xf numFmtId="0" fontId="111" fillId="0" borderId="109" xfId="0" applyFont="1" applyBorder="1" applyAlignment="1">
      <alignment horizontal="left" vertical="center" wrapText="1"/>
    </xf>
    <xf numFmtId="0" fontId="111" fillId="0" borderId="111" xfId="0" applyFont="1" applyBorder="1" applyAlignment="1">
      <alignment horizontal="left" vertical="center" wrapText="1"/>
    </xf>
    <xf numFmtId="0" fontId="111" fillId="0" borderId="112" xfId="0" applyFont="1" applyBorder="1" applyAlignment="1">
      <alignment horizontal="left" vertical="center" wrapText="1"/>
    </xf>
    <xf numFmtId="0" fontId="112" fillId="0" borderId="105" xfId="0" applyFont="1" applyBorder="1" applyAlignment="1">
      <alignment horizontal="center" vertical="center" wrapText="1"/>
    </xf>
    <xf numFmtId="0" fontId="112" fillId="0" borderId="106" xfId="0" applyFont="1" applyBorder="1" applyAlignment="1">
      <alignment horizontal="center" vertical="center" wrapText="1"/>
    </xf>
    <xf numFmtId="0" fontId="112" fillId="0" borderId="107" xfId="0" applyFont="1" applyBorder="1" applyAlignment="1">
      <alignment horizontal="center" vertical="center" wrapText="1"/>
    </xf>
    <xf numFmtId="0" fontId="112" fillId="0" borderId="84" xfId="0" applyFont="1" applyBorder="1" applyAlignment="1">
      <alignment horizontal="center" vertical="center" wrapText="1"/>
    </xf>
    <xf numFmtId="0" fontId="112" fillId="0" borderId="110" xfId="0" applyFont="1" applyBorder="1" applyAlignment="1">
      <alignment horizontal="center" vertical="center" wrapText="1"/>
    </xf>
    <xf numFmtId="0" fontId="112" fillId="0" borderId="74"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6" xfId="0" applyFont="1" applyBorder="1" applyAlignment="1">
      <alignment horizontal="center" vertical="center" wrapText="1"/>
    </xf>
    <xf numFmtId="0" fontId="116" fillId="0" borderId="126" xfId="0" applyFont="1" applyBorder="1" applyAlignment="1">
      <alignment horizontal="center" vertical="center"/>
    </xf>
    <xf numFmtId="0" fontId="116" fillId="0" borderId="105" xfId="0" applyFont="1" applyBorder="1" applyAlignment="1">
      <alignment horizontal="center" vertical="center"/>
    </xf>
    <xf numFmtId="0" fontId="116" fillId="0" borderId="107" xfId="0" applyFont="1" applyBorder="1" applyAlignment="1">
      <alignment horizontal="center" vertical="center"/>
    </xf>
    <xf numFmtId="0" fontId="116" fillId="0" borderId="84" xfId="0" applyFont="1" applyBorder="1" applyAlignment="1">
      <alignment horizontal="center" vertical="center"/>
    </xf>
    <xf numFmtId="0" fontId="116" fillId="0" borderId="74" xfId="0" applyFont="1" applyBorder="1" applyAlignment="1">
      <alignment horizontal="center" vertical="center"/>
    </xf>
    <xf numFmtId="0" fontId="112" fillId="0" borderId="126" xfId="0" applyFont="1" applyBorder="1" applyAlignment="1">
      <alignment horizontal="center" vertical="center" wrapText="1"/>
    </xf>
    <xf numFmtId="0" fontId="108" fillId="0" borderId="129" xfId="0" applyFont="1" applyBorder="1" applyAlignment="1">
      <alignment horizontal="center" vertical="center" wrapText="1"/>
    </xf>
    <xf numFmtId="0" fontId="111" fillId="0" borderId="105" xfId="0" applyFont="1" applyBorder="1" applyAlignment="1">
      <alignment horizontal="center" vertical="center" wrapText="1"/>
    </xf>
    <xf numFmtId="0" fontId="111" fillId="0" borderId="107" xfId="0" applyFont="1" applyBorder="1" applyAlignment="1">
      <alignment horizontal="center" vertical="center" wrapText="1"/>
    </xf>
    <xf numFmtId="0" fontId="111" fillId="0" borderId="69" xfId="0" applyFont="1" applyBorder="1" applyAlignment="1">
      <alignment horizontal="center" vertical="center" wrapText="1"/>
    </xf>
    <xf numFmtId="0" fontId="111" fillId="0" borderId="67" xfId="0" applyFont="1" applyBorder="1" applyAlignment="1">
      <alignment horizontal="center" vertical="center" wrapText="1"/>
    </xf>
    <xf numFmtId="0" fontId="111" fillId="0" borderId="84" xfId="0" applyFont="1" applyBorder="1" applyAlignment="1">
      <alignment horizontal="center" vertical="center" wrapText="1"/>
    </xf>
    <xf numFmtId="0" fontId="111" fillId="0" borderId="74" xfId="0" applyFont="1" applyBorder="1" applyAlignment="1">
      <alignment horizontal="center" vertical="center"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11" fillId="0" borderId="75" xfId="0" applyFont="1" applyBorder="1" applyAlignment="1">
      <alignment horizontal="center" vertical="center" wrapText="1"/>
    </xf>
    <xf numFmtId="0" fontId="111" fillId="0" borderId="7" xfId="0" applyFont="1" applyBorder="1" applyAlignment="1">
      <alignment horizontal="center" vertical="center" wrapText="1"/>
    </xf>
    <xf numFmtId="0" fontId="108" fillId="0" borderId="75" xfId="0" applyFont="1" applyBorder="1" applyAlignment="1">
      <alignment horizontal="center" vertical="center" wrapText="1"/>
    </xf>
    <xf numFmtId="0" fontId="108" fillId="0" borderId="74" xfId="0" applyFont="1" applyBorder="1" applyAlignment="1">
      <alignment horizontal="center" vertical="center" wrapText="1"/>
    </xf>
    <xf numFmtId="0" fontId="111" fillId="0" borderId="54" xfId="0" applyFont="1" applyBorder="1" applyAlignment="1">
      <alignment horizontal="left" vertical="top" wrapText="1"/>
    </xf>
    <xf numFmtId="0" fontId="111" fillId="0" borderId="76" xfId="0" applyFont="1" applyBorder="1" applyAlignment="1">
      <alignment horizontal="left" vertical="top" wrapText="1"/>
    </xf>
    <xf numFmtId="0" fontId="111" fillId="0" borderId="62" xfId="0" applyFont="1" applyBorder="1" applyAlignment="1">
      <alignment horizontal="left" vertical="top" wrapText="1"/>
    </xf>
    <xf numFmtId="0" fontId="111" fillId="0" borderId="95" xfId="0" applyFont="1" applyBorder="1" applyAlignment="1">
      <alignment horizontal="left" vertical="top" wrapText="1"/>
    </xf>
    <xf numFmtId="0" fontId="111" fillId="0" borderId="102" xfId="0" applyFont="1" applyBorder="1" applyAlignment="1">
      <alignment horizontal="left" vertical="top" wrapText="1"/>
    </xf>
    <xf numFmtId="0" fontId="111" fillId="0" borderId="133" xfId="0" applyFont="1" applyBorder="1" applyAlignment="1">
      <alignment horizontal="left" vertical="top" wrapText="1"/>
    </xf>
    <xf numFmtId="0" fontId="111" fillId="0" borderId="86" xfId="0" applyFont="1" applyBorder="1" applyAlignment="1">
      <alignment horizontal="center" vertical="center" wrapText="1"/>
    </xf>
    <xf numFmtId="0" fontId="111" fillId="0" borderId="66" xfId="0" applyFont="1" applyBorder="1" applyAlignment="1">
      <alignment horizontal="center" vertical="center" wrapText="1"/>
    </xf>
    <xf numFmtId="0" fontId="108" fillId="0" borderId="63" xfId="0" applyFont="1" applyBorder="1" applyAlignment="1">
      <alignment horizontal="center" vertical="center" wrapText="1"/>
    </xf>
    <xf numFmtId="0" fontId="108" fillId="0" borderId="68" xfId="0" applyFont="1" applyBorder="1" applyAlignment="1">
      <alignment horizontal="center" vertical="center" wrapText="1"/>
    </xf>
    <xf numFmtId="0" fontId="108" fillId="0" borderId="27" xfId="0" applyFont="1" applyBorder="1" applyAlignment="1">
      <alignment horizontal="center" vertical="center" wrapText="1"/>
    </xf>
    <xf numFmtId="0" fontId="108" fillId="0" borderId="28" xfId="0" applyFont="1" applyBorder="1" applyAlignment="1">
      <alignment horizontal="center" vertical="center" wrapText="1"/>
    </xf>
    <xf numFmtId="0" fontId="108" fillId="0" borderId="105" xfId="0" applyFont="1" applyBorder="1" applyAlignment="1">
      <alignment horizontal="center" vertical="top" wrapText="1"/>
    </xf>
    <xf numFmtId="0" fontId="108" fillId="0" borderId="106" xfId="0" applyFont="1" applyBorder="1" applyAlignment="1">
      <alignment horizontal="center" vertical="top" wrapText="1"/>
    </xf>
    <xf numFmtId="0" fontId="108" fillId="0" borderId="128" xfId="0" applyFont="1" applyBorder="1" applyAlignment="1">
      <alignment horizontal="center" vertical="top" wrapText="1"/>
    </xf>
    <xf numFmtId="0" fontId="108" fillId="0" borderId="129" xfId="0" applyFont="1" applyBorder="1" applyAlignment="1">
      <alignment horizontal="center" vertical="top" wrapText="1"/>
    </xf>
    <xf numFmtId="0" fontId="128" fillId="0" borderId="118" xfId="0" applyFont="1" applyBorder="1" applyAlignment="1">
      <alignment horizontal="left" vertical="top" wrapText="1"/>
    </xf>
    <xf numFmtId="0" fontId="128" fillId="0" borderId="119" xfId="0" applyFont="1" applyBorder="1" applyAlignment="1">
      <alignment horizontal="left" vertical="top" wrapText="1"/>
    </xf>
    <xf numFmtId="0" fontId="114" fillId="0" borderId="105" xfId="0" applyFont="1" applyBorder="1" applyAlignment="1">
      <alignment horizontal="center" vertical="center"/>
    </xf>
    <xf numFmtId="0" fontId="114" fillId="0" borderId="107" xfId="0" applyFont="1" applyBorder="1" applyAlignment="1">
      <alignment horizontal="center" vertical="center"/>
    </xf>
    <xf numFmtId="0" fontId="114" fillId="0" borderId="84" xfId="0" applyFont="1" applyBorder="1" applyAlignment="1">
      <alignment horizontal="center" vertical="center"/>
    </xf>
    <xf numFmtId="0" fontId="114" fillId="0" borderId="74" xfId="0" applyFont="1" applyBorder="1" applyAlignment="1">
      <alignment horizontal="center" vertical="center"/>
    </xf>
    <xf numFmtId="0" fontId="113" fillId="0" borderId="126" xfId="0" applyFont="1" applyBorder="1" applyAlignment="1">
      <alignment horizontal="center" vertical="center" wrapText="1"/>
    </xf>
    <xf numFmtId="0" fontId="113" fillId="0" borderId="130"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C2" sqref="C2:C5"/>
    </sheetView>
  </sheetViews>
  <sheetFormatPr defaultColWidth="9.109375" defaultRowHeight="13.8"/>
  <cols>
    <col min="1" max="1" width="10.109375" style="4" customWidth="1"/>
    <col min="2" max="2" width="138.44140625" style="5" bestFit="1" customWidth="1"/>
    <col min="3" max="3" width="39.44140625" style="5" customWidth="1"/>
    <col min="4" max="6" width="9.109375" style="5"/>
    <col min="7" max="7" width="25" style="5" customWidth="1"/>
    <col min="8" max="16384" width="9.109375" style="5"/>
  </cols>
  <sheetData>
    <row r="1" spans="1:3">
      <c r="A1" s="89"/>
      <c r="B1" s="95" t="s">
        <v>209</v>
      </c>
      <c r="C1" s="89"/>
    </row>
    <row r="2" spans="1:3">
      <c r="A2" s="96">
        <v>1</v>
      </c>
      <c r="B2" s="191" t="s">
        <v>210</v>
      </c>
      <c r="C2" s="35" t="s">
        <v>749</v>
      </c>
    </row>
    <row r="3" spans="1:3">
      <c r="A3" s="96">
        <v>2</v>
      </c>
      <c r="B3" s="192" t="s">
        <v>206</v>
      </c>
      <c r="C3" s="35" t="s">
        <v>750</v>
      </c>
    </row>
    <row r="4" spans="1:3">
      <c r="A4" s="96">
        <v>3</v>
      </c>
      <c r="B4" s="193" t="s">
        <v>211</v>
      </c>
      <c r="C4" s="35" t="s">
        <v>751</v>
      </c>
    </row>
    <row r="5" spans="1:3">
      <c r="A5" s="97">
        <v>4</v>
      </c>
      <c r="B5" s="194" t="s">
        <v>207</v>
      </c>
      <c r="C5" s="35" t="s">
        <v>752</v>
      </c>
    </row>
    <row r="6" spans="1:3" s="98" customFormat="1" ht="45.75" customHeight="1">
      <c r="A6" s="720" t="s">
        <v>282</v>
      </c>
      <c r="B6" s="721"/>
      <c r="C6" s="721"/>
    </row>
    <row r="7" spans="1:3">
      <c r="A7" s="99" t="s">
        <v>29</v>
      </c>
      <c r="B7" s="95" t="s">
        <v>208</v>
      </c>
    </row>
    <row r="8" spans="1:3">
      <c r="A8" s="89">
        <v>1</v>
      </c>
      <c r="B8" s="123" t="s">
        <v>20</v>
      </c>
    </row>
    <row r="9" spans="1:3">
      <c r="A9" s="89">
        <v>2</v>
      </c>
      <c r="B9" s="124" t="s">
        <v>21</v>
      </c>
    </row>
    <row r="10" spans="1:3">
      <c r="A10" s="89">
        <v>3</v>
      </c>
      <c r="B10" s="124" t="s">
        <v>22</v>
      </c>
    </row>
    <row r="11" spans="1:3">
      <c r="A11" s="89">
        <v>4</v>
      </c>
      <c r="B11" s="124" t="s">
        <v>23</v>
      </c>
    </row>
    <row r="12" spans="1:3">
      <c r="A12" s="89">
        <v>5</v>
      </c>
      <c r="B12" s="124" t="s">
        <v>24</v>
      </c>
    </row>
    <row r="13" spans="1:3">
      <c r="A13" s="89">
        <v>6</v>
      </c>
      <c r="B13" s="125" t="s">
        <v>218</v>
      </c>
    </row>
    <row r="14" spans="1:3">
      <c r="A14" s="89">
        <v>7</v>
      </c>
      <c r="B14" s="124" t="s">
        <v>212</v>
      </c>
    </row>
    <row r="15" spans="1:3">
      <c r="A15" s="89">
        <v>8</v>
      </c>
      <c r="B15" s="124" t="s">
        <v>213</v>
      </c>
    </row>
    <row r="16" spans="1:3">
      <c r="A16" s="89">
        <v>9</v>
      </c>
      <c r="B16" s="124" t="s">
        <v>25</v>
      </c>
    </row>
    <row r="17" spans="1:2">
      <c r="A17" s="190" t="s">
        <v>281</v>
      </c>
      <c r="B17" s="189" t="s">
        <v>268</v>
      </c>
    </row>
    <row r="18" spans="1:2">
      <c r="A18" s="190" t="s">
        <v>708</v>
      </c>
      <c r="B18" s="477" t="s">
        <v>710</v>
      </c>
    </row>
    <row r="19" spans="1:2">
      <c r="A19" s="478" t="s">
        <v>709</v>
      </c>
      <c r="B19" s="477" t="s">
        <v>711</v>
      </c>
    </row>
    <row r="20" spans="1:2">
      <c r="A20" s="89">
        <v>10</v>
      </c>
      <c r="B20" s="124" t="s">
        <v>26</v>
      </c>
    </row>
    <row r="21" spans="1:2">
      <c r="A21" s="89">
        <v>11</v>
      </c>
      <c r="B21" s="125" t="s">
        <v>214</v>
      </c>
    </row>
    <row r="22" spans="1:2">
      <c r="A22" s="89">
        <v>12</v>
      </c>
      <c r="B22" s="125" t="s">
        <v>27</v>
      </c>
    </row>
    <row r="23" spans="1:2">
      <c r="A23" s="209">
        <v>13</v>
      </c>
      <c r="B23" s="210" t="s">
        <v>215</v>
      </c>
    </row>
    <row r="24" spans="1:2">
      <c r="A24" s="209">
        <v>14</v>
      </c>
      <c r="B24" s="211" t="s">
        <v>240</v>
      </c>
    </row>
    <row r="25" spans="1:2">
      <c r="A25" s="209">
        <v>15</v>
      </c>
      <c r="B25" s="212" t="s">
        <v>28</v>
      </c>
    </row>
    <row r="26" spans="1:2">
      <c r="A26" s="209">
        <v>15.1</v>
      </c>
      <c r="B26" s="213" t="s">
        <v>294</v>
      </c>
    </row>
    <row r="27" spans="1:2">
      <c r="A27" s="479">
        <v>15.2</v>
      </c>
      <c r="B27" s="477" t="s">
        <v>713</v>
      </c>
    </row>
    <row r="28" spans="1:2">
      <c r="A28" s="209">
        <v>16</v>
      </c>
      <c r="B28" s="213" t="s">
        <v>335</v>
      </c>
    </row>
    <row r="29" spans="1:2">
      <c r="A29" s="209">
        <v>17</v>
      </c>
      <c r="B29" s="213" t="s">
        <v>376</v>
      </c>
    </row>
    <row r="30" spans="1:2">
      <c r="A30" s="209">
        <v>18</v>
      </c>
      <c r="B30" s="213" t="s">
        <v>663</v>
      </c>
    </row>
    <row r="31" spans="1:2">
      <c r="A31" s="209">
        <v>19</v>
      </c>
      <c r="B31" s="213" t="s">
        <v>664</v>
      </c>
    </row>
    <row r="32" spans="1:2">
      <c r="A32" s="209">
        <v>20</v>
      </c>
      <c r="B32" s="262" t="s">
        <v>665</v>
      </c>
    </row>
    <row r="33" spans="1:2">
      <c r="A33" s="209">
        <v>21</v>
      </c>
      <c r="B33" s="213" t="s">
        <v>492</v>
      </c>
    </row>
    <row r="34" spans="1:2">
      <c r="A34" s="209">
        <v>22</v>
      </c>
      <c r="B34" s="213" t="s">
        <v>666</v>
      </c>
    </row>
    <row r="35" spans="1:2">
      <c r="A35" s="209">
        <v>23</v>
      </c>
      <c r="B35" s="213" t="s">
        <v>667</v>
      </c>
    </row>
    <row r="36" spans="1:2">
      <c r="A36" s="209">
        <v>24</v>
      </c>
      <c r="B36" s="213" t="s">
        <v>668</v>
      </c>
    </row>
    <row r="37" spans="1:2">
      <c r="A37" s="209">
        <v>25</v>
      </c>
      <c r="B37" s="213" t="s">
        <v>377</v>
      </c>
    </row>
    <row r="38" spans="1:2">
      <c r="A38" s="209">
        <v>26</v>
      </c>
      <c r="B38" s="213" t="s">
        <v>514</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D56"/>
  <sheetViews>
    <sheetView zoomScale="80" zoomScaleNormal="80" workbookViewId="0">
      <pane xSplit="1" ySplit="5" topLeftCell="B27" activePane="bottomRight" state="frozen"/>
      <selection activeCell="B19" sqref="B19"/>
      <selection pane="topRight" activeCell="B19" sqref="B19"/>
      <selection pane="bottomLeft" activeCell="B19" sqref="B19"/>
      <selection pane="bottomRight" activeCell="H36" sqref="H36"/>
    </sheetView>
  </sheetViews>
  <sheetFormatPr defaultColWidth="9.109375" defaultRowHeight="13.2"/>
  <cols>
    <col min="1" max="1" width="9.5546875" style="4" bestFit="1" customWidth="1"/>
    <col min="2" max="2" width="132.44140625" style="4" customWidth="1"/>
    <col min="3" max="3" width="18.44140625" style="4" customWidth="1"/>
    <col min="4" max="16384" width="9.109375" style="4"/>
  </cols>
  <sheetData>
    <row r="1" spans="1:4">
      <c r="A1" s="2" t="s">
        <v>30</v>
      </c>
      <c r="B1" s="3" t="str">
        <f>'Info '!C2</f>
        <v>JSC ProCredit Bank</v>
      </c>
    </row>
    <row r="2" spans="1:4" s="2" customFormat="1" ht="15.75" customHeight="1">
      <c r="A2" s="2" t="s">
        <v>31</v>
      </c>
      <c r="B2" s="216">
        <f>'1. key ratios'!B2</f>
        <v>46203</v>
      </c>
    </row>
    <row r="3" spans="1:4" s="2" customFormat="1" ht="15.75" customHeight="1"/>
    <row r="4" spans="1:4" ht="13.8" thickBot="1">
      <c r="A4" s="4" t="s">
        <v>143</v>
      </c>
      <c r="B4" s="77" t="s">
        <v>142</v>
      </c>
    </row>
    <row r="5" spans="1:4">
      <c r="A5" s="40" t="s">
        <v>6</v>
      </c>
      <c r="B5" s="41"/>
      <c r="C5" s="42" t="s">
        <v>35</v>
      </c>
    </row>
    <row r="6" spans="1:4">
      <c r="A6" s="43">
        <v>1</v>
      </c>
      <c r="B6" s="44" t="s">
        <v>141</v>
      </c>
      <c r="C6" s="45">
        <v>343388815.51419997</v>
      </c>
      <c r="D6" s="697"/>
    </row>
    <row r="7" spans="1:4">
      <c r="A7" s="43">
        <v>2</v>
      </c>
      <c r="B7" s="46" t="s">
        <v>140</v>
      </c>
      <c r="C7" s="47">
        <v>112482805</v>
      </c>
      <c r="D7" s="697"/>
    </row>
    <row r="8" spans="1:4">
      <c r="A8" s="43">
        <v>3</v>
      </c>
      <c r="B8" s="48" t="s">
        <v>139</v>
      </c>
      <c r="C8" s="47">
        <v>72117569.829999998</v>
      </c>
      <c r="D8" s="697"/>
    </row>
    <row r="9" spans="1:4">
      <c r="A9" s="43">
        <v>4</v>
      </c>
      <c r="B9" s="48" t="s">
        <v>138</v>
      </c>
      <c r="C9" s="47">
        <v>423778.23999999993</v>
      </c>
      <c r="D9" s="697"/>
    </row>
    <row r="10" spans="1:4">
      <c r="A10" s="43">
        <v>5</v>
      </c>
      <c r="B10" s="48" t="s">
        <v>137</v>
      </c>
      <c r="C10" s="47">
        <v>0</v>
      </c>
      <c r="D10" s="697"/>
    </row>
    <row r="11" spans="1:4">
      <c r="A11" s="43">
        <v>6</v>
      </c>
      <c r="B11" s="49" t="s">
        <v>136</v>
      </c>
      <c r="C11" s="47">
        <v>158364662.44419998</v>
      </c>
      <c r="D11" s="697"/>
    </row>
    <row r="12" spans="1:4" s="22" customFormat="1">
      <c r="A12" s="43">
        <v>7</v>
      </c>
      <c r="B12" s="44" t="s">
        <v>135</v>
      </c>
      <c r="C12" s="50">
        <v>15659482.747334249</v>
      </c>
      <c r="D12" s="697"/>
    </row>
    <row r="13" spans="1:4" s="22" customFormat="1">
      <c r="A13" s="43">
        <v>8</v>
      </c>
      <c r="B13" s="51" t="s">
        <v>134</v>
      </c>
      <c r="C13" s="52">
        <v>423778.23999999993</v>
      </c>
      <c r="D13" s="697"/>
    </row>
    <row r="14" spans="1:4" s="22" customFormat="1" ht="26.4">
      <c r="A14" s="43">
        <v>9</v>
      </c>
      <c r="B14" s="53" t="s">
        <v>133</v>
      </c>
      <c r="C14" s="52">
        <v>0</v>
      </c>
      <c r="D14" s="697"/>
    </row>
    <row r="15" spans="1:4" s="22" customFormat="1">
      <c r="A15" s="43">
        <v>10</v>
      </c>
      <c r="B15" s="54" t="s">
        <v>132</v>
      </c>
      <c r="C15" s="52">
        <v>5857388.3499999996</v>
      </c>
      <c r="D15" s="697"/>
    </row>
    <row r="16" spans="1:4" s="22" customFormat="1">
      <c r="A16" s="43">
        <v>11</v>
      </c>
      <c r="B16" s="55" t="s">
        <v>131</v>
      </c>
      <c r="C16" s="52">
        <v>0</v>
      </c>
      <c r="D16" s="697"/>
    </row>
    <row r="17" spans="1:4" s="22" customFormat="1">
      <c r="A17" s="43">
        <v>12</v>
      </c>
      <c r="B17" s="54" t="s">
        <v>130</v>
      </c>
      <c r="C17" s="52">
        <v>0</v>
      </c>
      <c r="D17" s="697"/>
    </row>
    <row r="18" spans="1:4" s="22" customFormat="1">
      <c r="A18" s="43">
        <v>13</v>
      </c>
      <c r="B18" s="54" t="s">
        <v>129</v>
      </c>
      <c r="C18" s="52">
        <v>0</v>
      </c>
      <c r="D18" s="697"/>
    </row>
    <row r="19" spans="1:4" s="22" customFormat="1">
      <c r="A19" s="43">
        <v>14</v>
      </c>
      <c r="B19" s="54" t="s">
        <v>128</v>
      </c>
      <c r="C19" s="52">
        <v>0</v>
      </c>
      <c r="D19" s="697"/>
    </row>
    <row r="20" spans="1:4" s="22" customFormat="1">
      <c r="A20" s="43">
        <v>15</v>
      </c>
      <c r="B20" s="54" t="s">
        <v>127</v>
      </c>
      <c r="C20" s="52">
        <v>0</v>
      </c>
      <c r="D20" s="697"/>
    </row>
    <row r="21" spans="1:4" s="22" customFormat="1" ht="26.4">
      <c r="A21" s="43">
        <v>16</v>
      </c>
      <c r="B21" s="53" t="s">
        <v>126</v>
      </c>
      <c r="C21" s="52">
        <v>0</v>
      </c>
      <c r="D21" s="697"/>
    </row>
    <row r="22" spans="1:4" s="22" customFormat="1">
      <c r="A22" s="43">
        <v>17</v>
      </c>
      <c r="B22" s="56" t="s">
        <v>125</v>
      </c>
      <c r="C22" s="52">
        <v>9378316.1573342495</v>
      </c>
      <c r="D22" s="697"/>
    </row>
    <row r="23" spans="1:4" s="22" customFormat="1">
      <c r="A23" s="43">
        <v>18</v>
      </c>
      <c r="B23" s="56" t="s">
        <v>515</v>
      </c>
      <c r="C23" s="264">
        <v>0</v>
      </c>
      <c r="D23" s="697"/>
    </row>
    <row r="24" spans="1:4" s="22" customFormat="1">
      <c r="A24" s="43">
        <v>19</v>
      </c>
      <c r="B24" s="53" t="s">
        <v>124</v>
      </c>
      <c r="C24" s="52">
        <v>0</v>
      </c>
      <c r="D24" s="697"/>
    </row>
    <row r="25" spans="1:4" s="22" customFormat="1" ht="26.4">
      <c r="A25" s="43">
        <v>20</v>
      </c>
      <c r="B25" s="53" t="s">
        <v>101</v>
      </c>
      <c r="C25" s="52">
        <v>0</v>
      </c>
      <c r="D25" s="697"/>
    </row>
    <row r="26" spans="1:4" s="22" customFormat="1">
      <c r="A26" s="43">
        <v>21</v>
      </c>
      <c r="B26" s="55" t="s">
        <v>123</v>
      </c>
      <c r="C26" s="52">
        <v>0</v>
      </c>
      <c r="D26" s="697"/>
    </row>
    <row r="27" spans="1:4" s="22" customFormat="1">
      <c r="A27" s="43">
        <v>22</v>
      </c>
      <c r="B27" s="55" t="s">
        <v>122</v>
      </c>
      <c r="C27" s="52">
        <v>0</v>
      </c>
      <c r="D27" s="697"/>
    </row>
    <row r="28" spans="1:4" s="22" customFormat="1">
      <c r="A28" s="43">
        <v>23</v>
      </c>
      <c r="B28" s="55" t="s">
        <v>121</v>
      </c>
      <c r="C28" s="52">
        <v>0</v>
      </c>
      <c r="D28" s="697"/>
    </row>
    <row r="29" spans="1:4" s="22" customFormat="1">
      <c r="A29" s="43">
        <v>24</v>
      </c>
      <c r="B29" s="57" t="s">
        <v>120</v>
      </c>
      <c r="C29" s="50">
        <v>327729332.76686573</v>
      </c>
      <c r="D29" s="697"/>
    </row>
    <row r="30" spans="1:4" s="22" customFormat="1">
      <c r="A30" s="58"/>
      <c r="B30" s="59"/>
      <c r="C30" s="52"/>
      <c r="D30" s="697"/>
    </row>
    <row r="31" spans="1:4" s="22" customFormat="1">
      <c r="A31" s="58">
        <v>25</v>
      </c>
      <c r="B31" s="57" t="s">
        <v>119</v>
      </c>
      <c r="C31" s="50">
        <v>0</v>
      </c>
      <c r="D31" s="697"/>
    </row>
    <row r="32" spans="1:4" s="22" customFormat="1">
      <c r="A32" s="58">
        <v>26</v>
      </c>
      <c r="B32" s="48" t="s">
        <v>118</v>
      </c>
      <c r="C32" s="60">
        <v>0</v>
      </c>
      <c r="D32" s="697"/>
    </row>
    <row r="33" spans="1:4" s="22" customFormat="1">
      <c r="A33" s="58">
        <v>27</v>
      </c>
      <c r="B33" s="61" t="s">
        <v>179</v>
      </c>
      <c r="C33" s="52">
        <v>0</v>
      </c>
      <c r="D33" s="697"/>
    </row>
    <row r="34" spans="1:4" s="22" customFormat="1">
      <c r="A34" s="58">
        <v>28</v>
      </c>
      <c r="B34" s="61" t="s">
        <v>117</v>
      </c>
      <c r="C34" s="52">
        <v>0</v>
      </c>
      <c r="D34" s="697"/>
    </row>
    <row r="35" spans="1:4" s="22" customFormat="1">
      <c r="A35" s="58">
        <v>29</v>
      </c>
      <c r="B35" s="48" t="s">
        <v>116</v>
      </c>
      <c r="C35" s="52">
        <v>0</v>
      </c>
      <c r="D35" s="697"/>
    </row>
    <row r="36" spans="1:4" s="22" customFormat="1">
      <c r="A36" s="58">
        <v>30</v>
      </c>
      <c r="B36" s="57" t="s">
        <v>115</v>
      </c>
      <c r="C36" s="50">
        <v>0</v>
      </c>
      <c r="D36" s="697"/>
    </row>
    <row r="37" spans="1:4" s="22" customFormat="1">
      <c r="A37" s="58">
        <v>31</v>
      </c>
      <c r="B37" s="53" t="s">
        <v>114</v>
      </c>
      <c r="C37" s="52">
        <v>0</v>
      </c>
      <c r="D37" s="697"/>
    </row>
    <row r="38" spans="1:4" s="22" customFormat="1">
      <c r="A38" s="58">
        <v>32</v>
      </c>
      <c r="B38" s="54" t="s">
        <v>113</v>
      </c>
      <c r="C38" s="52">
        <v>0</v>
      </c>
      <c r="D38" s="697"/>
    </row>
    <row r="39" spans="1:4" s="22" customFormat="1">
      <c r="A39" s="58">
        <v>33</v>
      </c>
      <c r="B39" s="53" t="s">
        <v>112</v>
      </c>
      <c r="C39" s="52">
        <v>0</v>
      </c>
      <c r="D39" s="697"/>
    </row>
    <row r="40" spans="1:4" s="22" customFormat="1" ht="26.4">
      <c r="A40" s="58">
        <v>34</v>
      </c>
      <c r="B40" s="53" t="s">
        <v>101</v>
      </c>
      <c r="C40" s="52">
        <v>0</v>
      </c>
      <c r="D40" s="697"/>
    </row>
    <row r="41" spans="1:4" s="22" customFormat="1">
      <c r="A41" s="58">
        <v>35</v>
      </c>
      <c r="B41" s="55" t="s">
        <v>111</v>
      </c>
      <c r="C41" s="52">
        <v>0</v>
      </c>
      <c r="D41" s="697"/>
    </row>
    <row r="42" spans="1:4" s="22" customFormat="1">
      <c r="A42" s="58">
        <v>36</v>
      </c>
      <c r="B42" s="57" t="s">
        <v>110</v>
      </c>
      <c r="C42" s="50">
        <v>0</v>
      </c>
      <c r="D42" s="697"/>
    </row>
    <row r="43" spans="1:4" s="22" customFormat="1">
      <c r="A43" s="58"/>
      <c r="B43" s="59"/>
      <c r="C43" s="52"/>
      <c r="D43" s="697"/>
    </row>
    <row r="44" spans="1:4" s="22" customFormat="1">
      <c r="A44" s="58">
        <v>37</v>
      </c>
      <c r="B44" s="62" t="s">
        <v>109</v>
      </c>
      <c r="C44" s="50">
        <v>57715700</v>
      </c>
      <c r="D44" s="697"/>
    </row>
    <row r="45" spans="1:4" s="22" customFormat="1">
      <c r="A45" s="58">
        <v>38</v>
      </c>
      <c r="B45" s="48" t="s">
        <v>108</v>
      </c>
      <c r="C45" s="52">
        <v>57715700</v>
      </c>
      <c r="D45" s="697"/>
    </row>
    <row r="46" spans="1:4" s="22" customFormat="1">
      <c r="A46" s="58">
        <v>39</v>
      </c>
      <c r="B46" s="48" t="s">
        <v>107</v>
      </c>
      <c r="C46" s="52">
        <v>0</v>
      </c>
      <c r="D46" s="697"/>
    </row>
    <row r="47" spans="1:4" s="22" customFormat="1">
      <c r="A47" s="58">
        <v>40</v>
      </c>
      <c r="B47" s="48" t="s">
        <v>106</v>
      </c>
      <c r="C47" s="52">
        <v>0</v>
      </c>
      <c r="D47" s="697"/>
    </row>
    <row r="48" spans="1:4" s="22" customFormat="1">
      <c r="A48" s="58">
        <v>41</v>
      </c>
      <c r="B48" s="62" t="s">
        <v>105</v>
      </c>
      <c r="C48" s="50">
        <v>0</v>
      </c>
      <c r="D48" s="697"/>
    </row>
    <row r="49" spans="1:4" s="22" customFormat="1">
      <c r="A49" s="58">
        <v>42</v>
      </c>
      <c r="B49" s="53" t="s">
        <v>104</v>
      </c>
      <c r="C49" s="52">
        <v>0</v>
      </c>
      <c r="D49" s="697"/>
    </row>
    <row r="50" spans="1:4" s="22" customFormat="1">
      <c r="A50" s="58">
        <v>43</v>
      </c>
      <c r="B50" s="54" t="s">
        <v>103</v>
      </c>
      <c r="C50" s="52">
        <v>0</v>
      </c>
      <c r="D50" s="697"/>
    </row>
    <row r="51" spans="1:4" s="22" customFormat="1">
      <c r="A51" s="58">
        <v>44</v>
      </c>
      <c r="B51" s="53" t="s">
        <v>102</v>
      </c>
      <c r="C51" s="52">
        <v>0</v>
      </c>
      <c r="D51" s="697"/>
    </row>
    <row r="52" spans="1:4" s="22" customFormat="1" ht="26.4">
      <c r="A52" s="58">
        <v>45</v>
      </c>
      <c r="B52" s="53" t="s">
        <v>101</v>
      </c>
      <c r="C52" s="52">
        <v>0</v>
      </c>
      <c r="D52" s="697"/>
    </row>
    <row r="53" spans="1:4" s="22" customFormat="1" ht="13.8" thickBot="1">
      <c r="A53" s="58">
        <v>46</v>
      </c>
      <c r="B53" s="63" t="s">
        <v>100</v>
      </c>
      <c r="C53" s="64">
        <v>57715700</v>
      </c>
      <c r="D53" s="697"/>
    </row>
    <row r="54" spans="1:4">
      <c r="D54" s="697"/>
    </row>
    <row r="55" spans="1:4">
      <c r="D55" s="697"/>
    </row>
    <row r="56" spans="1:4">
      <c r="B56" s="4" t="s">
        <v>7</v>
      </c>
      <c r="D56" s="697"/>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E23"/>
  <sheetViews>
    <sheetView zoomScale="80" zoomScaleNormal="80" workbookViewId="0">
      <selection activeCell="H14" sqref="H14"/>
    </sheetView>
  </sheetViews>
  <sheetFormatPr defaultColWidth="9.109375" defaultRowHeight="13.8"/>
  <cols>
    <col min="1" max="1" width="9.44140625" style="115" bestFit="1" customWidth="1"/>
    <col min="2" max="2" width="59" style="115" customWidth="1"/>
    <col min="3" max="3" width="16.88671875" style="115" bestFit="1" customWidth="1"/>
    <col min="4" max="4" width="13.109375" style="115" bestFit="1" customWidth="1"/>
    <col min="5" max="16384" width="9.109375" style="115"/>
  </cols>
  <sheetData>
    <row r="1" spans="1:5">
      <c r="A1" s="113" t="s">
        <v>30</v>
      </c>
      <c r="B1" s="3" t="str">
        <f>'Info '!C2</f>
        <v>JSC ProCredit Bank</v>
      </c>
    </row>
    <row r="2" spans="1:5" s="113" customFormat="1" ht="15.75" customHeight="1">
      <c r="A2" s="113" t="s">
        <v>31</v>
      </c>
      <c r="B2" s="216">
        <f>'1. key ratios'!B2</f>
        <v>46203</v>
      </c>
    </row>
    <row r="3" spans="1:5" s="113" customFormat="1" ht="15.75" customHeight="1"/>
    <row r="4" spans="1:5" ht="14.4" thickBot="1">
      <c r="A4" s="115" t="s">
        <v>267</v>
      </c>
      <c r="B4" s="182" t="s">
        <v>268</v>
      </c>
    </row>
    <row r="5" spans="1:5" s="120" customFormat="1" ht="12.75" customHeight="1">
      <c r="A5" s="207"/>
      <c r="B5" s="208" t="s">
        <v>271</v>
      </c>
      <c r="C5" s="175" t="s">
        <v>269</v>
      </c>
      <c r="D5" s="176" t="s">
        <v>270</v>
      </c>
    </row>
    <row r="6" spans="1:5" s="183" customFormat="1">
      <c r="A6" s="177">
        <v>1</v>
      </c>
      <c r="B6" s="203" t="s">
        <v>272</v>
      </c>
      <c r="C6" s="203"/>
      <c r="D6" s="178"/>
    </row>
    <row r="7" spans="1:5" s="183" customFormat="1">
      <c r="A7" s="179" t="s">
        <v>258</v>
      </c>
      <c r="B7" s="204" t="s">
        <v>273</v>
      </c>
      <c r="C7" s="197">
        <v>4.4999999999999998E-2</v>
      </c>
      <c r="D7" s="652">
        <v>74139230.5945099</v>
      </c>
      <c r="E7" s="698"/>
    </row>
    <row r="8" spans="1:5" s="183" customFormat="1">
      <c r="A8" s="179" t="s">
        <v>259</v>
      </c>
      <c r="B8" s="204" t="s">
        <v>274</v>
      </c>
      <c r="C8" s="198">
        <v>0.06</v>
      </c>
      <c r="D8" s="652">
        <v>98852307.459346533</v>
      </c>
      <c r="E8" s="698"/>
    </row>
    <row r="9" spans="1:5" s="183" customFormat="1">
      <c r="A9" s="179" t="s">
        <v>260</v>
      </c>
      <c r="B9" s="204" t="s">
        <v>275</v>
      </c>
      <c r="C9" s="198">
        <v>0.08</v>
      </c>
      <c r="D9" s="652">
        <v>131803076.61246204</v>
      </c>
      <c r="E9" s="698"/>
    </row>
    <row r="10" spans="1:5" s="183" customFormat="1">
      <c r="A10" s="177" t="s">
        <v>261</v>
      </c>
      <c r="B10" s="203" t="s">
        <v>276</v>
      </c>
      <c r="C10" s="199"/>
      <c r="D10" s="653"/>
      <c r="E10" s="698"/>
    </row>
    <row r="11" spans="1:5" s="184" customFormat="1">
      <c r="A11" s="180" t="s">
        <v>262</v>
      </c>
      <c r="B11" s="196" t="s">
        <v>744</v>
      </c>
      <c r="C11" s="200">
        <v>2.5000000000000001E-2</v>
      </c>
      <c r="D11" s="652">
        <v>41188461.441394389</v>
      </c>
      <c r="E11" s="698"/>
    </row>
    <row r="12" spans="1:5" s="184" customFormat="1">
      <c r="A12" s="180" t="s">
        <v>263</v>
      </c>
      <c r="B12" s="196" t="s">
        <v>277</v>
      </c>
      <c r="C12" s="200">
        <v>7.4999999999999997E-3</v>
      </c>
      <c r="D12" s="652">
        <v>12356538.432418317</v>
      </c>
      <c r="E12" s="698"/>
    </row>
    <row r="13" spans="1:5" s="184" customFormat="1">
      <c r="A13" s="180" t="s">
        <v>264</v>
      </c>
      <c r="B13" s="196" t="s">
        <v>278</v>
      </c>
      <c r="C13" s="200">
        <v>0</v>
      </c>
      <c r="D13" s="652">
        <v>0</v>
      </c>
      <c r="E13" s="698"/>
    </row>
    <row r="14" spans="1:5" s="184" customFormat="1">
      <c r="A14" s="177" t="s">
        <v>265</v>
      </c>
      <c r="B14" s="203" t="s">
        <v>324</v>
      </c>
      <c r="C14" s="201"/>
      <c r="D14" s="653"/>
      <c r="E14" s="698"/>
    </row>
    <row r="15" spans="1:5" s="184" customFormat="1">
      <c r="A15" s="180">
        <v>3.1</v>
      </c>
      <c r="B15" s="196" t="s">
        <v>283</v>
      </c>
      <c r="C15" s="200">
        <v>5.3638155242324043E-2</v>
      </c>
      <c r="D15" s="652">
        <v>88370923.5594396</v>
      </c>
      <c r="E15" s="698"/>
    </row>
    <row r="16" spans="1:5" s="184" customFormat="1">
      <c r="A16" s="180">
        <v>3.2</v>
      </c>
      <c r="B16" s="196" t="s">
        <v>284</v>
      </c>
      <c r="C16" s="200">
        <v>6.5838105853306669E-2</v>
      </c>
      <c r="D16" s="652">
        <v>108470811.37253456</v>
      </c>
      <c r="E16" s="698"/>
    </row>
    <row r="17" spans="1:5" s="183" customFormat="1">
      <c r="A17" s="180">
        <v>3.3</v>
      </c>
      <c r="B17" s="196" t="s">
        <v>285</v>
      </c>
      <c r="C17" s="200">
        <v>8.1890672446704879E-2</v>
      </c>
      <c r="D17" s="652">
        <v>134918032.17923847</v>
      </c>
      <c r="E17" s="698"/>
    </row>
    <row r="18" spans="1:5" s="120" customFormat="1" ht="12.75" customHeight="1">
      <c r="A18" s="205"/>
      <c r="B18" s="206" t="s">
        <v>323</v>
      </c>
      <c r="C18" s="699" t="s">
        <v>269</v>
      </c>
      <c r="D18" s="700" t="s">
        <v>270</v>
      </c>
      <c r="E18" s="698"/>
    </row>
    <row r="19" spans="1:5" s="183" customFormat="1">
      <c r="A19" s="181">
        <v>4</v>
      </c>
      <c r="B19" s="196" t="s">
        <v>279</v>
      </c>
      <c r="C19" s="200">
        <v>0.13113815524232406</v>
      </c>
      <c r="D19" s="652">
        <v>216055154.02776223</v>
      </c>
      <c r="E19" s="698"/>
    </row>
    <row r="20" spans="1:5" s="183" customFormat="1">
      <c r="A20" s="181">
        <v>5</v>
      </c>
      <c r="B20" s="196" t="s">
        <v>90</v>
      </c>
      <c r="C20" s="200">
        <v>0.15833810585330665</v>
      </c>
      <c r="D20" s="652">
        <v>260868118.70569378</v>
      </c>
      <c r="E20" s="698"/>
    </row>
    <row r="21" spans="1:5" s="183" customFormat="1" ht="14.4" thickBot="1">
      <c r="A21" s="185" t="s">
        <v>266</v>
      </c>
      <c r="B21" s="186" t="s">
        <v>280</v>
      </c>
      <c r="C21" s="202">
        <v>0.19439067244670488</v>
      </c>
      <c r="D21" s="654">
        <v>320266108.66551322</v>
      </c>
      <c r="E21" s="698"/>
    </row>
    <row r="23" spans="1:5">
      <c r="B23" s="146"/>
    </row>
  </sheetData>
  <conditionalFormatting sqref="C21">
    <cfRule type="cellIs" dxfId="19"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election activeCell="B6" sqref="B6:B23"/>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3">
      <c r="A1" s="404" t="str">
        <f>'9.1. Capital Requirements'!A1</f>
        <v>Bank:</v>
      </c>
      <c r="B1" s="405">
        <v>0</v>
      </c>
    </row>
    <row r="2" spans="1:3">
      <c r="A2" s="404" t="str">
        <f>'9.1. Capital Requirements'!A2</f>
        <v>Date:</v>
      </c>
      <c r="B2" s="406">
        <v>45016</v>
      </c>
    </row>
    <row r="3" spans="1:3">
      <c r="A3" s="407" t="s">
        <v>672</v>
      </c>
      <c r="B3" s="408" t="s">
        <v>673</v>
      </c>
    </row>
    <row r="4" spans="1:3" ht="15" thickBot="1"/>
    <row r="5" spans="1:3">
      <c r="A5" s="409"/>
      <c r="B5" s="410" t="s">
        <v>674</v>
      </c>
      <c r="C5" s="439"/>
    </row>
    <row r="6" spans="1:3">
      <c r="A6" s="411" t="s">
        <v>694</v>
      </c>
      <c r="B6" s="412"/>
      <c r="C6" s="439"/>
    </row>
    <row r="7" spans="1:3" ht="15.6">
      <c r="A7" s="411" t="s">
        <v>680</v>
      </c>
      <c r="B7" s="412"/>
      <c r="C7" s="439"/>
    </row>
    <row r="8" spans="1:3">
      <c r="A8" s="413" t="s">
        <v>675</v>
      </c>
      <c r="B8" s="414"/>
      <c r="C8" s="439"/>
    </row>
    <row r="9" spans="1:3">
      <c r="A9" s="413" t="s">
        <v>676</v>
      </c>
      <c r="B9" s="414"/>
      <c r="C9" s="439"/>
    </row>
    <row r="10" spans="1:3">
      <c r="A10" s="413" t="s">
        <v>677</v>
      </c>
      <c r="B10" s="414"/>
      <c r="C10" s="439"/>
    </row>
    <row r="11" spans="1:3">
      <c r="A11" s="411" t="s">
        <v>681</v>
      </c>
      <c r="B11" s="412"/>
      <c r="C11" s="439"/>
    </row>
    <row r="12" spans="1:3" ht="15.6">
      <c r="A12" s="413" t="s">
        <v>700</v>
      </c>
      <c r="B12" s="414"/>
      <c r="C12" s="439"/>
    </row>
    <row r="13" spans="1:3" ht="15.6">
      <c r="A13" s="413" t="s">
        <v>682</v>
      </c>
      <c r="B13" s="414"/>
      <c r="C13" s="439"/>
    </row>
    <row r="14" spans="1:3">
      <c r="A14" s="411" t="s">
        <v>683</v>
      </c>
      <c r="B14" s="412"/>
      <c r="C14" s="439"/>
    </row>
    <row r="15" spans="1:3">
      <c r="A15" s="415" t="s">
        <v>684</v>
      </c>
      <c r="B15" s="414"/>
      <c r="C15" s="439"/>
    </row>
    <row r="16" spans="1:3">
      <c r="A16" s="415" t="s">
        <v>685</v>
      </c>
      <c r="B16" s="414"/>
      <c r="C16" s="439"/>
    </row>
    <row r="17" spans="1:5">
      <c r="A17" s="411" t="s">
        <v>688</v>
      </c>
      <c r="B17" s="412"/>
      <c r="C17" s="439"/>
    </row>
    <row r="18" spans="1:5">
      <c r="A18" s="415" t="s">
        <v>686</v>
      </c>
      <c r="B18" s="414"/>
      <c r="C18" s="439"/>
    </row>
    <row r="19" spans="1:5">
      <c r="A19" s="415" t="s">
        <v>687</v>
      </c>
      <c r="B19" s="414"/>
      <c r="C19" s="439"/>
    </row>
    <row r="20" spans="1:5">
      <c r="A20" s="411" t="s">
        <v>702</v>
      </c>
      <c r="B20" s="412"/>
      <c r="C20" s="439"/>
    </row>
    <row r="21" spans="1:5">
      <c r="A21" s="416" t="s">
        <v>689</v>
      </c>
      <c r="B21" s="417"/>
      <c r="C21" s="439"/>
    </row>
    <row r="22" spans="1:5">
      <c r="A22" s="416" t="s">
        <v>706</v>
      </c>
      <c r="B22" s="417"/>
      <c r="C22" s="439"/>
    </row>
    <row r="23" spans="1:5" ht="15" thickBot="1">
      <c r="A23" s="418" t="s">
        <v>690</v>
      </c>
      <c r="B23" s="419"/>
    </row>
    <row r="24" spans="1:5" ht="16.5" customHeight="1">
      <c r="A24" s="420" t="s">
        <v>678</v>
      </c>
      <c r="B24" s="421"/>
      <c r="C24" s="421"/>
      <c r="D24" s="421"/>
      <c r="E24" s="421"/>
    </row>
    <row r="25" spans="1:5" ht="25.5" customHeight="1">
      <c r="A25" s="420" t="s">
        <v>699</v>
      </c>
    </row>
    <row r="26" spans="1:5" ht="42.6" customHeight="1">
      <c r="A26" s="420" t="s">
        <v>701</v>
      </c>
      <c r="B26" s="115"/>
    </row>
  </sheetData>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B38" sqref="B38"/>
    </sheetView>
  </sheetViews>
  <sheetFormatPr defaultRowHeight="14.4"/>
  <cols>
    <col min="1" max="1" width="56.88671875" customWidth="1"/>
    <col min="2" max="2" width="28.109375" bestFit="1" customWidth="1"/>
    <col min="3" max="6" width="28.109375" customWidth="1"/>
  </cols>
  <sheetData>
    <row r="1" spans="1:7">
      <c r="A1" s="404" t="s">
        <v>30</v>
      </c>
      <c r="B1" s="405">
        <v>0</v>
      </c>
      <c r="C1" s="115"/>
    </row>
    <row r="2" spans="1:7">
      <c r="A2" s="404" t="s">
        <v>31</v>
      </c>
      <c r="B2" s="406">
        <v>45016</v>
      </c>
      <c r="C2" s="115"/>
    </row>
    <row r="3" spans="1:7">
      <c r="A3" s="407" t="s">
        <v>679</v>
      </c>
      <c r="B3" s="408" t="s">
        <v>673</v>
      </c>
      <c r="C3" s="115"/>
    </row>
    <row r="5" spans="1:7">
      <c r="A5" s="422"/>
    </row>
    <row r="6" spans="1:7" ht="15" thickBot="1">
      <c r="A6" s="423"/>
      <c r="B6" s="423"/>
      <c r="C6" s="423"/>
      <c r="D6" s="423"/>
      <c r="E6" s="423"/>
      <c r="F6" s="423"/>
    </row>
    <row r="7" spans="1:7">
      <c r="A7" s="752"/>
      <c r="B7" s="754" t="s">
        <v>705</v>
      </c>
      <c r="C7" s="754"/>
      <c r="D7" s="754"/>
      <c r="E7" s="754"/>
      <c r="F7" s="755" t="s">
        <v>64</v>
      </c>
    </row>
    <row r="8" spans="1:7">
      <c r="A8" s="753"/>
      <c r="B8" s="424" t="s">
        <v>691</v>
      </c>
      <c r="C8" s="424" t="s">
        <v>692</v>
      </c>
      <c r="D8" s="424" t="s">
        <v>693</v>
      </c>
      <c r="E8" s="424" t="s">
        <v>703</v>
      </c>
      <c r="F8" s="756"/>
    </row>
    <row r="9" spans="1:7">
      <c r="A9" s="425" t="s">
        <v>694</v>
      </c>
      <c r="B9" s="426"/>
      <c r="C9" s="426"/>
      <c r="D9" s="426"/>
      <c r="E9" s="426"/>
      <c r="F9" s="427"/>
    </row>
    <row r="10" spans="1:7">
      <c r="A10" s="428" t="s">
        <v>696</v>
      </c>
      <c r="B10" s="429"/>
      <c r="C10" s="429"/>
      <c r="D10" s="429"/>
      <c r="E10" s="429"/>
      <c r="F10" s="427"/>
      <c r="G10" s="439"/>
    </row>
    <row r="11" spans="1:7">
      <c r="A11" s="428" t="s">
        <v>704</v>
      </c>
      <c r="B11" s="429"/>
      <c r="C11" s="429"/>
      <c r="D11" s="429"/>
      <c r="E11" s="429"/>
      <c r="F11" s="427"/>
      <c r="G11" s="439"/>
    </row>
    <row r="12" spans="1:7">
      <c r="A12" s="430" t="s">
        <v>695</v>
      </c>
      <c r="B12" s="429"/>
      <c r="C12" s="429"/>
      <c r="D12" s="429"/>
      <c r="E12" s="429"/>
      <c r="F12" s="427"/>
      <c r="G12" s="439"/>
    </row>
    <row r="13" spans="1:7">
      <c r="A13" s="431" t="s">
        <v>685</v>
      </c>
      <c r="B13" s="432"/>
      <c r="C13" s="432"/>
      <c r="D13" s="432"/>
      <c r="E13" s="432"/>
      <c r="F13" s="433"/>
    </row>
    <row r="14" spans="1:7">
      <c r="A14" s="428" t="s">
        <v>696</v>
      </c>
      <c r="B14" s="434"/>
      <c r="C14" s="434"/>
      <c r="D14" s="434"/>
      <c r="E14" s="434"/>
      <c r="F14" s="435"/>
    </row>
    <row r="15" spans="1:7">
      <c r="A15" s="428" t="s">
        <v>704</v>
      </c>
      <c r="B15" s="434"/>
      <c r="C15" s="434"/>
      <c r="D15" s="434"/>
      <c r="E15" s="434"/>
      <c r="F15" s="435"/>
    </row>
    <row r="16" spans="1:7">
      <c r="A16" s="430" t="s">
        <v>695</v>
      </c>
      <c r="B16" s="434"/>
      <c r="C16" s="434"/>
      <c r="D16" s="434"/>
      <c r="E16" s="434"/>
      <c r="F16" s="435"/>
    </row>
    <row r="17" spans="1:6">
      <c r="A17" s="431" t="s">
        <v>681</v>
      </c>
      <c r="B17" s="432"/>
      <c r="C17" s="432"/>
      <c r="D17" s="432"/>
      <c r="E17" s="432"/>
      <c r="F17" s="435"/>
    </row>
    <row r="18" spans="1:6">
      <c r="A18" s="428" t="s">
        <v>696</v>
      </c>
      <c r="B18" s="434"/>
      <c r="C18" s="434"/>
      <c r="D18" s="434"/>
      <c r="E18" s="434"/>
      <c r="F18" s="435"/>
    </row>
    <row r="19" spans="1:6">
      <c r="A19" s="428" t="s">
        <v>704</v>
      </c>
      <c r="B19" s="434"/>
      <c r="C19" s="434"/>
      <c r="D19" s="434"/>
      <c r="E19" s="434"/>
      <c r="F19" s="435"/>
    </row>
    <row r="20" spans="1:6" ht="15" thickBot="1">
      <c r="A20" s="430" t="s">
        <v>695</v>
      </c>
      <c r="B20" s="436"/>
      <c r="C20" s="436"/>
      <c r="D20" s="436"/>
      <c r="E20" s="436"/>
      <c r="F20" s="437"/>
    </row>
  </sheetData>
  <mergeCells count="3">
    <mergeCell ref="A7:A8"/>
    <mergeCell ref="B7:E7"/>
    <mergeCell ref="F7:F8"/>
  </mergeCells>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42" activePane="bottomRight" state="frozen"/>
      <selection activeCell="B19" sqref="B19"/>
      <selection pane="topRight" activeCell="B19" sqref="B19"/>
      <selection pane="bottomLeft" activeCell="B19" sqref="B19"/>
      <selection pane="bottomRight" activeCell="K17" sqref="K17"/>
    </sheetView>
  </sheetViews>
  <sheetFormatPr defaultColWidth="9.109375" defaultRowHeight="13.8"/>
  <cols>
    <col min="1" max="1" width="10.88671875" style="4" customWidth="1"/>
    <col min="2" max="2" width="91.88671875" style="4" customWidth="1"/>
    <col min="3" max="3" width="53.109375" style="4" customWidth="1"/>
    <col min="4" max="4" width="32.109375" style="4" customWidth="1"/>
    <col min="5" max="5" width="9.44140625" style="5" customWidth="1"/>
    <col min="6" max="16384" width="9.109375" style="5"/>
  </cols>
  <sheetData>
    <row r="1" spans="1:6">
      <c r="A1" s="2" t="s">
        <v>30</v>
      </c>
      <c r="B1" s="3" t="str">
        <f>'Info '!C2</f>
        <v>JSC ProCredit Bank</v>
      </c>
      <c r="E1" s="4"/>
      <c r="F1" s="4"/>
    </row>
    <row r="2" spans="1:6" s="2" customFormat="1" ht="15.75" customHeight="1">
      <c r="A2" s="2" t="s">
        <v>31</v>
      </c>
      <c r="B2" s="216">
        <f>'1. key ratios'!B2</f>
        <v>46203</v>
      </c>
    </row>
    <row r="3" spans="1:6" s="2" customFormat="1" ht="15.75" customHeight="1">
      <c r="A3" s="65"/>
    </row>
    <row r="4" spans="1:6" s="2" customFormat="1" ht="15.75" customHeight="1" thickBot="1">
      <c r="A4" s="2" t="s">
        <v>47</v>
      </c>
      <c r="B4" s="109" t="s">
        <v>165</v>
      </c>
      <c r="D4" s="14" t="s">
        <v>35</v>
      </c>
    </row>
    <row r="5" spans="1:6" ht="26.4">
      <c r="A5" s="66" t="s">
        <v>6</v>
      </c>
      <c r="B5" s="127" t="s">
        <v>205</v>
      </c>
      <c r="C5" s="67" t="s">
        <v>622</v>
      </c>
      <c r="D5" s="68" t="s">
        <v>49</v>
      </c>
    </row>
    <row r="6" spans="1:6" ht="14.4">
      <c r="A6" s="265">
        <v>1</v>
      </c>
      <c r="B6" s="266" t="s">
        <v>523</v>
      </c>
      <c r="C6" s="558">
        <v>558247380.82425117</v>
      </c>
      <c r="D6" s="69"/>
      <c r="E6" s="70"/>
    </row>
    <row r="7" spans="1:6" ht="14.4">
      <c r="A7" s="265">
        <v>1.1000000000000001</v>
      </c>
      <c r="B7" s="267" t="s">
        <v>524</v>
      </c>
      <c r="C7" s="559">
        <v>54730766.977499999</v>
      </c>
      <c r="D7" s="71"/>
      <c r="E7" s="70"/>
    </row>
    <row r="8" spans="1:6" ht="14.4">
      <c r="A8" s="265">
        <v>1.2</v>
      </c>
      <c r="B8" s="267" t="s">
        <v>525</v>
      </c>
      <c r="C8" s="559">
        <v>314998598.163508</v>
      </c>
      <c r="D8" s="71"/>
      <c r="E8" s="70"/>
    </row>
    <row r="9" spans="1:6" ht="14.4">
      <c r="A9" s="265">
        <v>1.3</v>
      </c>
      <c r="B9" s="267" t="s">
        <v>526</v>
      </c>
      <c r="C9" s="559">
        <v>188518015.6832431</v>
      </c>
      <c r="D9" s="71"/>
      <c r="E9" s="70"/>
    </row>
    <row r="10" spans="1:6" ht="14.4">
      <c r="A10" s="265">
        <v>2</v>
      </c>
      <c r="B10" s="268" t="s">
        <v>527</v>
      </c>
      <c r="C10" s="559">
        <v>0</v>
      </c>
      <c r="D10" s="71"/>
      <c r="E10" s="70"/>
    </row>
    <row r="11" spans="1:6" ht="14.4">
      <c r="A11" s="265">
        <v>2.1</v>
      </c>
      <c r="B11" s="269" t="s">
        <v>528</v>
      </c>
      <c r="C11" s="560">
        <v>0</v>
      </c>
      <c r="D11" s="319"/>
      <c r="E11" s="70"/>
    </row>
    <row r="12" spans="1:6" ht="14.4">
      <c r="A12" s="265">
        <v>3</v>
      </c>
      <c r="B12" s="270" t="s">
        <v>529</v>
      </c>
      <c r="C12" s="560">
        <v>0</v>
      </c>
      <c r="D12" s="319"/>
      <c r="E12" s="70"/>
    </row>
    <row r="13" spans="1:6" ht="14.4">
      <c r="A13" s="265">
        <v>4</v>
      </c>
      <c r="B13" s="271" t="s">
        <v>530</v>
      </c>
      <c r="C13" s="560">
        <v>0</v>
      </c>
      <c r="D13" s="319"/>
      <c r="E13" s="70"/>
    </row>
    <row r="14" spans="1:6" ht="14.4">
      <c r="A14" s="265">
        <v>5</v>
      </c>
      <c r="B14" s="272" t="s">
        <v>531</v>
      </c>
      <c r="C14" s="560">
        <v>669250.60533084907</v>
      </c>
      <c r="D14" s="319"/>
      <c r="E14" s="70"/>
    </row>
    <row r="15" spans="1:6" ht="14.4">
      <c r="A15" s="265">
        <v>5.0999999999999996</v>
      </c>
      <c r="B15" s="273" t="s">
        <v>532</v>
      </c>
      <c r="C15" s="559">
        <v>669250.60533084907</v>
      </c>
      <c r="D15" s="319"/>
      <c r="E15" s="70"/>
    </row>
    <row r="16" spans="1:6" ht="14.4">
      <c r="A16" s="265">
        <v>5.2</v>
      </c>
      <c r="B16" s="273" t="s">
        <v>533</v>
      </c>
      <c r="C16" s="559">
        <v>0</v>
      </c>
      <c r="D16" s="71"/>
      <c r="E16" s="70"/>
    </row>
    <row r="17" spans="1:5" ht="14.4">
      <c r="A17" s="265">
        <v>5.3</v>
      </c>
      <c r="B17" s="274" t="s">
        <v>534</v>
      </c>
      <c r="C17" s="559">
        <v>0</v>
      </c>
      <c r="D17" s="71"/>
      <c r="E17" s="70"/>
    </row>
    <row r="18" spans="1:5" ht="14.4">
      <c r="A18" s="265">
        <v>6</v>
      </c>
      <c r="B18" s="270" t="s">
        <v>535</v>
      </c>
      <c r="C18" s="559">
        <v>1645190834.2084327</v>
      </c>
      <c r="D18" s="71"/>
      <c r="E18" s="70"/>
    </row>
    <row r="19" spans="1:5" ht="14.4">
      <c r="A19" s="265">
        <v>6.1</v>
      </c>
      <c r="B19" s="273" t="s">
        <v>533</v>
      </c>
      <c r="C19" s="560">
        <v>140869615.13</v>
      </c>
      <c r="D19" s="71"/>
      <c r="E19" s="70"/>
    </row>
    <row r="20" spans="1:5" ht="14.4">
      <c r="A20" s="265">
        <v>6.2</v>
      </c>
      <c r="B20" s="274" t="s">
        <v>534</v>
      </c>
      <c r="C20" s="560">
        <v>1504321219.0784328</v>
      </c>
      <c r="D20" s="71"/>
      <c r="E20" s="70"/>
    </row>
    <row r="21" spans="1:5" ht="14.4">
      <c r="A21" s="265">
        <v>7</v>
      </c>
      <c r="B21" s="268" t="s">
        <v>536</v>
      </c>
      <c r="C21" s="560">
        <v>9378316.1600000001</v>
      </c>
      <c r="D21" s="71" t="s">
        <v>771</v>
      </c>
      <c r="E21" s="70"/>
    </row>
    <row r="22" spans="1:5" ht="14.4">
      <c r="A22" s="265">
        <v>8</v>
      </c>
      <c r="B22" s="275" t="s">
        <v>537</v>
      </c>
      <c r="C22" s="559">
        <v>0</v>
      </c>
      <c r="D22" s="71"/>
      <c r="E22" s="70"/>
    </row>
    <row r="23" spans="1:5" ht="14.4">
      <c r="A23" s="265">
        <v>9</v>
      </c>
      <c r="B23" s="271" t="s">
        <v>538</v>
      </c>
      <c r="C23" s="559">
        <v>47602493.980000012</v>
      </c>
      <c r="D23" s="320"/>
      <c r="E23" s="70"/>
    </row>
    <row r="24" spans="1:5" ht="14.4">
      <c r="A24" s="265">
        <v>9.1</v>
      </c>
      <c r="B24" s="273" t="s">
        <v>539</v>
      </c>
      <c r="C24" s="561">
        <v>43684117.510000013</v>
      </c>
      <c r="D24" s="72"/>
      <c r="E24" s="70"/>
    </row>
    <row r="25" spans="1:5" ht="14.4">
      <c r="A25" s="265">
        <v>9.1999999999999993</v>
      </c>
      <c r="B25" s="273" t="s">
        <v>540</v>
      </c>
      <c r="C25" s="562">
        <v>3918376.4699999997</v>
      </c>
      <c r="D25" s="318"/>
      <c r="E25" s="70"/>
    </row>
    <row r="26" spans="1:5" ht="14.4">
      <c r="A26" s="265">
        <v>10</v>
      </c>
      <c r="B26" s="271" t="s">
        <v>541</v>
      </c>
      <c r="C26" s="563">
        <v>5857388.3499999996</v>
      </c>
      <c r="D26" s="72" t="s">
        <v>770</v>
      </c>
      <c r="E26" s="70"/>
    </row>
    <row r="27" spans="1:5" ht="14.4">
      <c r="A27" s="265">
        <v>10.1</v>
      </c>
      <c r="B27" s="273" t="s">
        <v>542</v>
      </c>
      <c r="C27" s="559">
        <v>0</v>
      </c>
      <c r="D27" s="71"/>
      <c r="E27" s="70"/>
    </row>
    <row r="28" spans="1:5" ht="14.4">
      <c r="A28" s="265">
        <v>10.199999999999999</v>
      </c>
      <c r="B28" s="273" t="s">
        <v>543</v>
      </c>
      <c r="C28" s="559">
        <v>5857388.3499999996</v>
      </c>
      <c r="D28" s="71"/>
      <c r="E28" s="70"/>
    </row>
    <row r="29" spans="1:5" ht="14.4">
      <c r="A29" s="265">
        <v>11</v>
      </c>
      <c r="B29" s="271" t="s">
        <v>544</v>
      </c>
      <c r="C29" s="559">
        <v>0</v>
      </c>
      <c r="D29" s="71"/>
      <c r="E29" s="70"/>
    </row>
    <row r="30" spans="1:5" ht="14.4">
      <c r="A30" s="265">
        <v>11.1</v>
      </c>
      <c r="B30" s="273" t="s">
        <v>545</v>
      </c>
      <c r="C30" s="559">
        <v>0</v>
      </c>
      <c r="D30" s="71"/>
      <c r="E30" s="70"/>
    </row>
    <row r="31" spans="1:5" ht="14.4">
      <c r="A31" s="265">
        <v>11.2</v>
      </c>
      <c r="B31" s="273" t="s">
        <v>546</v>
      </c>
      <c r="C31" s="559">
        <v>0</v>
      </c>
      <c r="D31" s="71"/>
      <c r="E31" s="70"/>
    </row>
    <row r="32" spans="1:5" ht="14.4">
      <c r="A32" s="265">
        <v>13</v>
      </c>
      <c r="B32" s="271" t="s">
        <v>547</v>
      </c>
      <c r="C32" s="559">
        <v>24422653.315605007</v>
      </c>
      <c r="D32" s="71"/>
      <c r="E32" s="70"/>
    </row>
    <row r="33" spans="1:5" ht="14.4">
      <c r="A33" s="265">
        <v>13.1</v>
      </c>
      <c r="B33" s="276" t="s">
        <v>548</v>
      </c>
      <c r="C33" s="559">
        <v>0</v>
      </c>
      <c r="D33" s="71"/>
      <c r="E33" s="70"/>
    </row>
    <row r="34" spans="1:5" ht="14.4">
      <c r="A34" s="265">
        <v>13.2</v>
      </c>
      <c r="B34" s="276" t="s">
        <v>549</v>
      </c>
      <c r="C34" s="561">
        <v>0</v>
      </c>
      <c r="D34" s="72"/>
      <c r="E34" s="70"/>
    </row>
    <row r="35" spans="1:5" ht="14.4">
      <c r="A35" s="265">
        <v>14</v>
      </c>
      <c r="B35" s="277" t="s">
        <v>550</v>
      </c>
      <c r="C35" s="561">
        <v>2291368317.4436197</v>
      </c>
      <c r="D35" s="72"/>
      <c r="E35" s="70"/>
    </row>
    <row r="36" spans="1:5" ht="14.4">
      <c r="A36" s="265"/>
      <c r="B36" s="278" t="s">
        <v>551</v>
      </c>
      <c r="C36" s="564"/>
      <c r="D36" s="73"/>
      <c r="E36" s="70"/>
    </row>
    <row r="37" spans="1:5" ht="14.4">
      <c r="A37" s="265">
        <v>15</v>
      </c>
      <c r="B37" s="279" t="s">
        <v>552</v>
      </c>
      <c r="C37" s="562">
        <v>0</v>
      </c>
      <c r="D37" s="318"/>
      <c r="E37" s="70"/>
    </row>
    <row r="38" spans="1:5" ht="14.4">
      <c r="A38" s="280">
        <v>15.1</v>
      </c>
      <c r="B38" s="281" t="s">
        <v>528</v>
      </c>
      <c r="C38" s="559">
        <v>0</v>
      </c>
      <c r="D38" s="71"/>
      <c r="E38" s="70"/>
    </row>
    <row r="39" spans="1:5" ht="14.4">
      <c r="A39" s="280">
        <v>16</v>
      </c>
      <c r="B39" s="268" t="s">
        <v>553</v>
      </c>
      <c r="C39" s="559">
        <v>0</v>
      </c>
      <c r="D39" s="71"/>
      <c r="E39" s="70"/>
    </row>
    <row r="40" spans="1:5" ht="14.4">
      <c r="A40" s="280">
        <v>17</v>
      </c>
      <c r="B40" s="268" t="s">
        <v>554</v>
      </c>
      <c r="C40" s="559">
        <v>1881234883.418566</v>
      </c>
      <c r="D40" s="71"/>
      <c r="E40" s="70"/>
    </row>
    <row r="41" spans="1:5" ht="14.4">
      <c r="A41" s="280">
        <v>17.100000000000001</v>
      </c>
      <c r="B41" s="282" t="s">
        <v>555</v>
      </c>
      <c r="C41" s="559">
        <v>1551203330.2155659</v>
      </c>
      <c r="D41" s="71"/>
      <c r="E41" s="70"/>
    </row>
    <row r="42" spans="1:5" ht="14.4">
      <c r="A42" s="280">
        <v>17.2</v>
      </c>
      <c r="B42" s="283" t="s">
        <v>556</v>
      </c>
      <c r="C42" s="559">
        <v>306587883.48894012</v>
      </c>
      <c r="D42" s="71"/>
      <c r="E42" s="70"/>
    </row>
    <row r="43" spans="1:5" ht="14.4">
      <c r="A43" s="280">
        <v>17.3</v>
      </c>
      <c r="B43" s="309" t="s">
        <v>557</v>
      </c>
      <c r="C43" s="561">
        <v>0</v>
      </c>
      <c r="D43" s="72"/>
      <c r="E43" s="70"/>
    </row>
    <row r="44" spans="1:5" ht="14.4">
      <c r="A44" s="280">
        <v>17.399999999999999</v>
      </c>
      <c r="B44" s="310" t="s">
        <v>558</v>
      </c>
      <c r="C44" s="565">
        <v>23443669.714060001</v>
      </c>
      <c r="D44" s="311"/>
      <c r="E44" s="70"/>
    </row>
    <row r="45" spans="1:5" ht="14.4">
      <c r="A45" s="280">
        <v>18</v>
      </c>
      <c r="B45" s="288" t="s">
        <v>559</v>
      </c>
      <c r="C45" s="566">
        <v>4729209.3618800007</v>
      </c>
      <c r="D45" s="317"/>
      <c r="E45" s="70"/>
    </row>
    <row r="46" spans="1:5" ht="14.4">
      <c r="A46" s="280">
        <v>19</v>
      </c>
      <c r="B46" s="288" t="s">
        <v>560</v>
      </c>
      <c r="C46" s="567">
        <v>3350392.8210661686</v>
      </c>
      <c r="D46" s="312"/>
      <c r="E46" s="70"/>
    </row>
    <row r="47" spans="1:5" ht="14.4">
      <c r="A47" s="280">
        <v>19.100000000000001</v>
      </c>
      <c r="B47" s="313" t="s">
        <v>561</v>
      </c>
      <c r="C47" s="567">
        <v>1206519.3899999997</v>
      </c>
      <c r="D47" s="312"/>
      <c r="E47" s="70"/>
    </row>
    <row r="48" spans="1:5" ht="14.4">
      <c r="A48" s="280">
        <v>19.2</v>
      </c>
      <c r="B48" s="313" t="s">
        <v>562</v>
      </c>
      <c r="C48" s="567">
        <v>2143873.4310661689</v>
      </c>
      <c r="D48" s="312"/>
      <c r="E48" s="70"/>
    </row>
    <row r="49" spans="1:5" ht="14.4">
      <c r="A49" s="280">
        <v>20</v>
      </c>
      <c r="B49" s="284" t="s">
        <v>563</v>
      </c>
      <c r="C49" s="567">
        <v>58563608.251848005</v>
      </c>
      <c r="D49" s="312"/>
      <c r="E49" s="70"/>
    </row>
    <row r="50" spans="1:5" ht="14.4">
      <c r="A50" s="280">
        <v>21</v>
      </c>
      <c r="B50" s="314" t="s">
        <v>564</v>
      </c>
      <c r="C50" s="567">
        <v>101408.01171500009</v>
      </c>
      <c r="D50" s="312"/>
      <c r="E50" s="70"/>
    </row>
    <row r="51" spans="1:5" ht="14.4">
      <c r="A51" s="280">
        <v>21.1</v>
      </c>
      <c r="B51" s="283" t="s">
        <v>565</v>
      </c>
      <c r="C51" s="567">
        <v>0</v>
      </c>
      <c r="D51" s="312"/>
      <c r="E51" s="70"/>
    </row>
    <row r="52" spans="1:5" ht="14.4">
      <c r="A52" s="280">
        <v>22</v>
      </c>
      <c r="B52" s="285" t="s">
        <v>566</v>
      </c>
      <c r="C52" s="567">
        <v>1947979501.8650751</v>
      </c>
      <c r="D52" s="312"/>
      <c r="E52" s="70"/>
    </row>
    <row r="53" spans="1:5" ht="14.4">
      <c r="A53" s="280"/>
      <c r="B53" s="286" t="s">
        <v>567</v>
      </c>
      <c r="C53" s="568"/>
      <c r="D53" s="312"/>
      <c r="E53" s="70"/>
    </row>
    <row r="54" spans="1:5" ht="14.4">
      <c r="A54" s="280">
        <v>23</v>
      </c>
      <c r="B54" s="284" t="s">
        <v>568</v>
      </c>
      <c r="C54" s="567">
        <v>112482804.99000001</v>
      </c>
      <c r="D54" s="312"/>
      <c r="E54" s="70"/>
    </row>
    <row r="55" spans="1:5" ht="14.4">
      <c r="A55" s="280">
        <v>24</v>
      </c>
      <c r="B55" s="284" t="s">
        <v>569</v>
      </c>
      <c r="C55" s="567">
        <v>0</v>
      </c>
      <c r="D55" s="312"/>
      <c r="E55" s="70"/>
    </row>
    <row r="56" spans="1:5" ht="14.4">
      <c r="A56" s="280">
        <v>25</v>
      </c>
      <c r="B56" s="288" t="s">
        <v>570</v>
      </c>
      <c r="C56" s="567">
        <v>72117569.839999989</v>
      </c>
      <c r="D56" s="312"/>
      <c r="E56" s="70"/>
    </row>
    <row r="57" spans="1:5" ht="14.4">
      <c r="A57" s="280">
        <v>26</v>
      </c>
      <c r="B57" s="288" t="s">
        <v>571</v>
      </c>
      <c r="C57" s="567">
        <v>0</v>
      </c>
      <c r="D57" s="312"/>
      <c r="E57" s="70"/>
    </row>
    <row r="58" spans="1:5" ht="14.4">
      <c r="A58" s="280">
        <v>27</v>
      </c>
      <c r="B58" s="288" t="s">
        <v>572</v>
      </c>
      <c r="C58" s="567">
        <v>0</v>
      </c>
      <c r="D58" s="312"/>
      <c r="E58" s="70"/>
    </row>
    <row r="59" spans="1:5" ht="14.4">
      <c r="A59" s="280">
        <v>27.1</v>
      </c>
      <c r="B59" s="310" t="s">
        <v>573</v>
      </c>
      <c r="C59" s="567">
        <v>0</v>
      </c>
      <c r="D59" s="312"/>
      <c r="E59" s="70"/>
    </row>
    <row r="60" spans="1:5" ht="14.4">
      <c r="A60" s="280">
        <v>27.2</v>
      </c>
      <c r="B60" s="310" t="s">
        <v>574</v>
      </c>
      <c r="C60" s="567">
        <v>0</v>
      </c>
      <c r="D60" s="312"/>
      <c r="E60" s="70"/>
    </row>
    <row r="61" spans="1:5" ht="14.4">
      <c r="A61" s="280">
        <v>28</v>
      </c>
      <c r="B61" s="287" t="s">
        <v>575</v>
      </c>
      <c r="C61" s="567">
        <v>0</v>
      </c>
      <c r="D61" s="312"/>
      <c r="E61" s="70"/>
    </row>
    <row r="62" spans="1:5" ht="14.4">
      <c r="A62" s="280">
        <v>29</v>
      </c>
      <c r="B62" s="288" t="s">
        <v>576</v>
      </c>
      <c r="C62" s="567">
        <v>423778.23955887905</v>
      </c>
      <c r="D62" s="312"/>
      <c r="E62" s="70"/>
    </row>
    <row r="63" spans="1:5" ht="14.4">
      <c r="A63" s="280">
        <v>29.1</v>
      </c>
      <c r="B63" s="315" t="s">
        <v>577</v>
      </c>
      <c r="C63" s="567">
        <v>0</v>
      </c>
      <c r="D63" s="312"/>
      <c r="E63" s="70"/>
    </row>
    <row r="64" spans="1:5" ht="14.4">
      <c r="A64" s="280">
        <v>29.2</v>
      </c>
      <c r="B64" s="313" t="s">
        <v>578</v>
      </c>
      <c r="C64" s="567">
        <v>423778.23955887905</v>
      </c>
      <c r="D64" s="312" t="s">
        <v>769</v>
      </c>
      <c r="E64" s="70"/>
    </row>
    <row r="65" spans="1:5" ht="14.4">
      <c r="A65" s="280">
        <v>29.3</v>
      </c>
      <c r="B65" s="313" t="s">
        <v>579</v>
      </c>
      <c r="C65" s="567">
        <v>0</v>
      </c>
      <c r="D65" s="312"/>
      <c r="E65" s="70"/>
    </row>
    <row r="66" spans="1:5" ht="14.4">
      <c r="A66" s="280">
        <v>30</v>
      </c>
      <c r="B66" s="288" t="s">
        <v>580</v>
      </c>
      <c r="C66" s="567">
        <v>158364662.4442142</v>
      </c>
      <c r="D66" s="312"/>
      <c r="E66" s="70"/>
    </row>
    <row r="67" spans="1:5" ht="14.4">
      <c r="A67" s="280">
        <v>31</v>
      </c>
      <c r="B67" s="316" t="s">
        <v>581</v>
      </c>
      <c r="C67" s="567">
        <v>343388815.51377308</v>
      </c>
      <c r="D67" s="312"/>
      <c r="E67" s="70"/>
    </row>
    <row r="68" spans="1:5" ht="14.4">
      <c r="A68" s="280">
        <v>32</v>
      </c>
      <c r="B68" s="288" t="s">
        <v>582</v>
      </c>
      <c r="C68" s="567">
        <v>2291368317.3788481</v>
      </c>
      <c r="D68" s="312"/>
      <c r="E68" s="70"/>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T41"/>
  <sheetViews>
    <sheetView zoomScale="80" zoomScaleNormal="80" workbookViewId="0">
      <pane xSplit="1" ySplit="4" topLeftCell="B7" activePane="bottomRight" state="frozen"/>
      <selection activeCell="B19" sqref="B19"/>
      <selection pane="topRight" activeCell="B19" sqref="B19"/>
      <selection pane="bottomLeft" activeCell="B19" sqref="B19"/>
      <selection pane="bottomRight" activeCell="K37" sqref="K37"/>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2" width="13" style="13" bestFit="1" customWidth="1"/>
    <col min="13" max="13" width="15.109375" style="13" bestFit="1" customWidth="1"/>
    <col min="14" max="16" width="13" style="13" bestFit="1" customWidth="1"/>
    <col min="17" max="17" width="14.88671875" style="13" customWidth="1"/>
    <col min="18" max="18" width="13" style="13" bestFit="1" customWidth="1"/>
    <col min="19" max="19" width="34.88671875" style="13" customWidth="1"/>
    <col min="20" max="16384" width="9.109375" style="13"/>
  </cols>
  <sheetData>
    <row r="1" spans="1:19">
      <c r="A1" s="2" t="s">
        <v>30</v>
      </c>
      <c r="B1" s="3" t="str">
        <f>'Info '!C2</f>
        <v>JSC ProCredit Bank</v>
      </c>
    </row>
    <row r="2" spans="1:19">
      <c r="A2" s="2" t="s">
        <v>31</v>
      </c>
      <c r="B2" s="216">
        <f>'1. key ratios'!B2</f>
        <v>46203</v>
      </c>
    </row>
    <row r="4" spans="1:19" ht="27" thickBot="1">
      <c r="A4" s="4" t="s">
        <v>146</v>
      </c>
      <c r="B4" s="140" t="s">
        <v>238</v>
      </c>
    </row>
    <row r="5" spans="1:19" s="134" customFormat="1" ht="13.8">
      <c r="A5" s="129"/>
      <c r="B5" s="130"/>
      <c r="C5" s="131" t="s">
        <v>0</v>
      </c>
      <c r="D5" s="131" t="s">
        <v>1</v>
      </c>
      <c r="E5" s="131" t="s">
        <v>2</v>
      </c>
      <c r="F5" s="131" t="s">
        <v>3</v>
      </c>
      <c r="G5" s="131" t="s">
        <v>4</v>
      </c>
      <c r="H5" s="131" t="s">
        <v>5</v>
      </c>
      <c r="I5" s="131" t="s">
        <v>8</v>
      </c>
      <c r="J5" s="131" t="s">
        <v>9</v>
      </c>
      <c r="K5" s="131" t="s">
        <v>10</v>
      </c>
      <c r="L5" s="131" t="s">
        <v>11</v>
      </c>
      <c r="M5" s="131" t="s">
        <v>12</v>
      </c>
      <c r="N5" s="131" t="s">
        <v>13</v>
      </c>
      <c r="O5" s="131" t="s">
        <v>222</v>
      </c>
      <c r="P5" s="131" t="s">
        <v>223</v>
      </c>
      <c r="Q5" s="131" t="s">
        <v>224</v>
      </c>
      <c r="R5" s="132" t="s">
        <v>225</v>
      </c>
      <c r="S5" s="133" t="s">
        <v>226</v>
      </c>
    </row>
    <row r="6" spans="1:19" s="134" customFormat="1" ht="99" customHeight="1">
      <c r="A6" s="135"/>
      <c r="B6" s="761" t="s">
        <v>227</v>
      </c>
      <c r="C6" s="757">
        <v>0</v>
      </c>
      <c r="D6" s="758"/>
      <c r="E6" s="757">
        <v>0.2</v>
      </c>
      <c r="F6" s="758"/>
      <c r="G6" s="757">
        <v>0.35</v>
      </c>
      <c r="H6" s="758"/>
      <c r="I6" s="757">
        <v>0.5</v>
      </c>
      <c r="J6" s="758"/>
      <c r="K6" s="757">
        <v>0.75</v>
      </c>
      <c r="L6" s="758"/>
      <c r="M6" s="757">
        <v>1</v>
      </c>
      <c r="N6" s="758"/>
      <c r="O6" s="757">
        <v>1.5</v>
      </c>
      <c r="P6" s="758"/>
      <c r="Q6" s="757">
        <v>2.5</v>
      </c>
      <c r="R6" s="758"/>
      <c r="S6" s="759" t="s">
        <v>145</v>
      </c>
    </row>
    <row r="7" spans="1:19" s="134" customFormat="1" ht="30.75" customHeight="1">
      <c r="A7" s="135"/>
      <c r="B7" s="762"/>
      <c r="C7" s="126" t="s">
        <v>148</v>
      </c>
      <c r="D7" s="126" t="s">
        <v>147</v>
      </c>
      <c r="E7" s="126" t="s">
        <v>148</v>
      </c>
      <c r="F7" s="126" t="s">
        <v>147</v>
      </c>
      <c r="G7" s="126" t="s">
        <v>148</v>
      </c>
      <c r="H7" s="126" t="s">
        <v>147</v>
      </c>
      <c r="I7" s="126" t="s">
        <v>148</v>
      </c>
      <c r="J7" s="126" t="s">
        <v>147</v>
      </c>
      <c r="K7" s="126" t="s">
        <v>148</v>
      </c>
      <c r="L7" s="126" t="s">
        <v>147</v>
      </c>
      <c r="M7" s="126" t="s">
        <v>148</v>
      </c>
      <c r="N7" s="126" t="s">
        <v>147</v>
      </c>
      <c r="O7" s="126" t="s">
        <v>148</v>
      </c>
      <c r="P7" s="126" t="s">
        <v>147</v>
      </c>
      <c r="Q7" s="126" t="s">
        <v>148</v>
      </c>
      <c r="R7" s="126" t="s">
        <v>147</v>
      </c>
      <c r="S7" s="760"/>
    </row>
    <row r="8" spans="1:19">
      <c r="A8" s="74">
        <v>1</v>
      </c>
      <c r="B8" s="1" t="s">
        <v>51</v>
      </c>
      <c r="C8" s="556">
        <v>255844139.40000004</v>
      </c>
      <c r="D8" s="556"/>
      <c r="E8" s="556">
        <v>0</v>
      </c>
      <c r="F8" s="556"/>
      <c r="G8" s="556">
        <v>0</v>
      </c>
      <c r="H8" s="556"/>
      <c r="I8" s="556">
        <v>0</v>
      </c>
      <c r="J8" s="556"/>
      <c r="K8" s="556">
        <v>0</v>
      </c>
      <c r="L8" s="556"/>
      <c r="M8" s="556">
        <v>217981769.89370799</v>
      </c>
      <c r="N8" s="556"/>
      <c r="O8" s="556">
        <v>0</v>
      </c>
      <c r="P8" s="556"/>
      <c r="Q8" s="556">
        <v>0</v>
      </c>
      <c r="R8" s="556"/>
      <c r="S8" s="556">
        <v>217981769.89370799</v>
      </c>
    </row>
    <row r="9" spans="1:19">
      <c r="A9" s="74">
        <v>2</v>
      </c>
      <c r="B9" s="1" t="s">
        <v>52</v>
      </c>
      <c r="C9" s="556">
        <v>0</v>
      </c>
      <c r="D9" s="556"/>
      <c r="E9" s="556">
        <v>0</v>
      </c>
      <c r="F9" s="556"/>
      <c r="G9" s="556">
        <v>0</v>
      </c>
      <c r="H9" s="556"/>
      <c r="I9" s="556">
        <v>0</v>
      </c>
      <c r="J9" s="556"/>
      <c r="K9" s="556">
        <v>0</v>
      </c>
      <c r="L9" s="556"/>
      <c r="M9" s="556">
        <v>0</v>
      </c>
      <c r="N9" s="556"/>
      <c r="O9" s="556">
        <v>0</v>
      </c>
      <c r="P9" s="556"/>
      <c r="Q9" s="556">
        <v>0</v>
      </c>
      <c r="R9" s="556"/>
      <c r="S9" s="556">
        <v>0</v>
      </c>
    </row>
    <row r="10" spans="1:19">
      <c r="A10" s="74">
        <v>3</v>
      </c>
      <c r="B10" s="1" t="s">
        <v>152</v>
      </c>
      <c r="C10" s="556">
        <v>0</v>
      </c>
      <c r="D10" s="556"/>
      <c r="E10" s="556">
        <v>0</v>
      </c>
      <c r="F10" s="556"/>
      <c r="G10" s="556">
        <v>0</v>
      </c>
      <c r="H10" s="556"/>
      <c r="I10" s="556">
        <v>0</v>
      </c>
      <c r="J10" s="556"/>
      <c r="K10" s="556">
        <v>0</v>
      </c>
      <c r="L10" s="556"/>
      <c r="M10" s="556">
        <v>0</v>
      </c>
      <c r="N10" s="556"/>
      <c r="O10" s="556">
        <v>0</v>
      </c>
      <c r="P10" s="556"/>
      <c r="Q10" s="556">
        <v>0</v>
      </c>
      <c r="R10" s="556"/>
      <c r="S10" s="556">
        <v>0</v>
      </c>
    </row>
    <row r="11" spans="1:19">
      <c r="A11" s="74">
        <v>4</v>
      </c>
      <c r="B11" s="1" t="s">
        <v>53</v>
      </c>
      <c r="C11" s="556">
        <v>0</v>
      </c>
      <c r="D11" s="556"/>
      <c r="E11" s="556">
        <v>0</v>
      </c>
      <c r="F11" s="556"/>
      <c r="G11" s="556">
        <v>0</v>
      </c>
      <c r="H11" s="556"/>
      <c r="I11" s="556">
        <v>0</v>
      </c>
      <c r="J11" s="556"/>
      <c r="K11" s="556">
        <v>0</v>
      </c>
      <c r="L11" s="556"/>
      <c r="M11" s="556">
        <v>0</v>
      </c>
      <c r="N11" s="556"/>
      <c r="O11" s="556">
        <v>0</v>
      </c>
      <c r="P11" s="556"/>
      <c r="Q11" s="556">
        <v>0</v>
      </c>
      <c r="R11" s="556"/>
      <c r="S11" s="556">
        <v>0</v>
      </c>
    </row>
    <row r="12" spans="1:19">
      <c r="A12" s="74">
        <v>5</v>
      </c>
      <c r="B12" s="1" t="s">
        <v>54</v>
      </c>
      <c r="C12" s="556">
        <v>0</v>
      </c>
      <c r="D12" s="556"/>
      <c r="E12" s="556">
        <v>0</v>
      </c>
      <c r="F12" s="556"/>
      <c r="G12" s="556">
        <v>0</v>
      </c>
      <c r="H12" s="556"/>
      <c r="I12" s="556">
        <v>0</v>
      </c>
      <c r="J12" s="556"/>
      <c r="K12" s="556">
        <v>0</v>
      </c>
      <c r="L12" s="556"/>
      <c r="M12" s="556">
        <v>0</v>
      </c>
      <c r="N12" s="556"/>
      <c r="O12" s="556">
        <v>0</v>
      </c>
      <c r="P12" s="556"/>
      <c r="Q12" s="556">
        <v>0</v>
      </c>
      <c r="R12" s="556"/>
      <c r="S12" s="556">
        <v>0</v>
      </c>
    </row>
    <row r="13" spans="1:19">
      <c r="A13" s="74">
        <v>6</v>
      </c>
      <c r="B13" s="1" t="s">
        <v>55</v>
      </c>
      <c r="C13" s="556">
        <v>0</v>
      </c>
      <c r="D13" s="556"/>
      <c r="E13" s="556">
        <v>179864351.25725648</v>
      </c>
      <c r="F13" s="556"/>
      <c r="G13" s="556">
        <v>0</v>
      </c>
      <c r="H13" s="556"/>
      <c r="I13" s="556">
        <v>8689144.0055520013</v>
      </c>
      <c r="J13" s="556"/>
      <c r="K13" s="556">
        <v>0</v>
      </c>
      <c r="L13" s="556"/>
      <c r="M13" s="556">
        <v>1524406.9300859217</v>
      </c>
      <c r="N13" s="556"/>
      <c r="O13" s="556">
        <v>659097.60401899018</v>
      </c>
      <c r="P13" s="556"/>
      <c r="Q13" s="556">
        <v>0</v>
      </c>
      <c r="R13" s="556"/>
      <c r="S13" s="556">
        <v>42830495.590341702</v>
      </c>
    </row>
    <row r="14" spans="1:19">
      <c r="A14" s="74">
        <v>7</v>
      </c>
      <c r="B14" s="1" t="s">
        <v>56</v>
      </c>
      <c r="C14" s="556">
        <v>0</v>
      </c>
      <c r="D14" s="556"/>
      <c r="E14" s="556">
        <v>0</v>
      </c>
      <c r="F14" s="556"/>
      <c r="G14" s="556">
        <v>0</v>
      </c>
      <c r="H14" s="556"/>
      <c r="I14" s="556">
        <v>0</v>
      </c>
      <c r="J14" s="556"/>
      <c r="K14" s="556">
        <v>0</v>
      </c>
      <c r="L14" s="556"/>
      <c r="M14" s="556">
        <v>913079346.5553</v>
      </c>
      <c r="N14" s="556">
        <v>94517715.924800009</v>
      </c>
      <c r="O14" s="556">
        <v>0</v>
      </c>
      <c r="P14" s="556"/>
      <c r="Q14" s="556">
        <v>0</v>
      </c>
      <c r="R14" s="556"/>
      <c r="S14" s="556">
        <v>1007597062.4801</v>
      </c>
    </row>
    <row r="15" spans="1:19">
      <c r="A15" s="74">
        <v>8</v>
      </c>
      <c r="B15" s="1" t="s">
        <v>57</v>
      </c>
      <c r="C15" s="556">
        <v>0</v>
      </c>
      <c r="D15" s="556"/>
      <c r="E15" s="556">
        <v>0</v>
      </c>
      <c r="F15" s="556"/>
      <c r="G15" s="556">
        <v>0</v>
      </c>
      <c r="H15" s="556"/>
      <c r="I15" s="556">
        <v>0</v>
      </c>
      <c r="J15" s="556"/>
      <c r="K15" s="556">
        <v>460265510.35439998</v>
      </c>
      <c r="L15" s="556"/>
      <c r="M15" s="556">
        <v>0</v>
      </c>
      <c r="N15" s="556"/>
      <c r="O15" s="556">
        <v>0</v>
      </c>
      <c r="P15" s="556"/>
      <c r="Q15" s="556">
        <v>0</v>
      </c>
      <c r="R15" s="556"/>
      <c r="S15" s="556">
        <v>345199132.7658</v>
      </c>
    </row>
    <row r="16" spans="1:19">
      <c r="A16" s="74">
        <v>9</v>
      </c>
      <c r="B16" s="1" t="s">
        <v>58</v>
      </c>
      <c r="C16" s="556">
        <v>0</v>
      </c>
      <c r="D16" s="556"/>
      <c r="E16" s="556">
        <v>0</v>
      </c>
      <c r="F16" s="556"/>
      <c r="G16" s="556">
        <v>114763470.786</v>
      </c>
      <c r="H16" s="556"/>
      <c r="I16" s="556">
        <v>0</v>
      </c>
      <c r="J16" s="556"/>
      <c r="K16" s="556">
        <v>0</v>
      </c>
      <c r="L16" s="556"/>
      <c r="M16" s="556">
        <v>0</v>
      </c>
      <c r="N16" s="556"/>
      <c r="O16" s="556">
        <v>0</v>
      </c>
      <c r="P16" s="556"/>
      <c r="Q16" s="556">
        <v>0</v>
      </c>
      <c r="R16" s="556"/>
      <c r="S16" s="556">
        <v>40167214.7751</v>
      </c>
    </row>
    <row r="17" spans="1:20">
      <c r="A17" s="74">
        <v>10</v>
      </c>
      <c r="B17" s="1" t="s">
        <v>59</v>
      </c>
      <c r="C17" s="556">
        <v>0</v>
      </c>
      <c r="D17" s="556"/>
      <c r="E17" s="556">
        <v>0</v>
      </c>
      <c r="F17" s="556"/>
      <c r="G17" s="556">
        <v>0</v>
      </c>
      <c r="H17" s="556"/>
      <c r="I17" s="556">
        <v>869613.50730000006</v>
      </c>
      <c r="J17" s="556"/>
      <c r="K17" s="556">
        <v>0</v>
      </c>
      <c r="L17" s="556"/>
      <c r="M17" s="556">
        <v>3852875.6919</v>
      </c>
      <c r="N17" s="556"/>
      <c r="O17" s="556">
        <v>4593858.0749000004</v>
      </c>
      <c r="P17" s="556"/>
      <c r="Q17" s="556">
        <v>0</v>
      </c>
      <c r="R17" s="556"/>
      <c r="S17" s="556">
        <v>11178469.5579</v>
      </c>
    </row>
    <row r="18" spans="1:20">
      <c r="A18" s="74">
        <v>11</v>
      </c>
      <c r="B18" s="1" t="s">
        <v>60</v>
      </c>
      <c r="C18" s="556">
        <v>0</v>
      </c>
      <c r="D18" s="556"/>
      <c r="E18" s="556">
        <v>0</v>
      </c>
      <c r="F18" s="556"/>
      <c r="G18" s="556">
        <v>0</v>
      </c>
      <c r="H18" s="556"/>
      <c r="I18" s="556">
        <v>0</v>
      </c>
      <c r="J18" s="556"/>
      <c r="K18" s="556">
        <v>0</v>
      </c>
      <c r="L18" s="556"/>
      <c r="M18" s="556">
        <v>0</v>
      </c>
      <c r="N18" s="556"/>
      <c r="O18" s="556">
        <v>0</v>
      </c>
      <c r="P18" s="556"/>
      <c r="Q18" s="556">
        <v>3918376.47</v>
      </c>
      <c r="R18" s="556"/>
      <c r="S18" s="556">
        <v>9795941.1750000007</v>
      </c>
    </row>
    <row r="19" spans="1:20">
      <c r="A19" s="74">
        <v>12</v>
      </c>
      <c r="B19" s="1" t="s">
        <v>61</v>
      </c>
      <c r="C19" s="556">
        <v>0</v>
      </c>
      <c r="D19" s="556"/>
      <c r="E19" s="556">
        <v>0</v>
      </c>
      <c r="F19" s="556"/>
      <c r="G19" s="556">
        <v>0</v>
      </c>
      <c r="H19" s="556"/>
      <c r="I19" s="556">
        <v>0</v>
      </c>
      <c r="J19" s="556"/>
      <c r="K19" s="556">
        <v>0</v>
      </c>
      <c r="L19" s="556"/>
      <c r="M19" s="556">
        <v>0</v>
      </c>
      <c r="N19" s="556"/>
      <c r="O19" s="556">
        <v>0</v>
      </c>
      <c r="P19" s="556"/>
      <c r="Q19" s="556">
        <v>0</v>
      </c>
      <c r="R19" s="556"/>
      <c r="S19" s="556">
        <v>0</v>
      </c>
    </row>
    <row r="20" spans="1:20">
      <c r="A20" s="74">
        <v>13</v>
      </c>
      <c r="B20" s="1" t="s">
        <v>144</v>
      </c>
      <c r="C20" s="556">
        <v>0</v>
      </c>
      <c r="D20" s="556"/>
      <c r="E20" s="556">
        <v>0</v>
      </c>
      <c r="F20" s="556"/>
      <c r="G20" s="556">
        <v>0</v>
      </c>
      <c r="H20" s="556"/>
      <c r="I20" s="556">
        <v>0</v>
      </c>
      <c r="J20" s="556"/>
      <c r="K20" s="556">
        <v>0</v>
      </c>
      <c r="L20" s="556"/>
      <c r="M20" s="556">
        <v>0</v>
      </c>
      <c r="N20" s="556"/>
      <c r="O20" s="556">
        <v>0</v>
      </c>
      <c r="P20" s="556"/>
      <c r="Q20" s="556">
        <v>0</v>
      </c>
      <c r="R20" s="556"/>
      <c r="S20" s="556">
        <v>0</v>
      </c>
    </row>
    <row r="21" spans="1:20">
      <c r="A21" s="74">
        <v>14</v>
      </c>
      <c r="B21" s="1" t="s">
        <v>63</v>
      </c>
      <c r="C21" s="556">
        <v>54730766.979999997</v>
      </c>
      <c r="D21" s="556"/>
      <c r="E21" s="556">
        <v>0</v>
      </c>
      <c r="F21" s="556"/>
      <c r="G21" s="556">
        <v>0</v>
      </c>
      <c r="H21" s="556"/>
      <c r="I21" s="556">
        <v>0</v>
      </c>
      <c r="J21" s="556"/>
      <c r="K21" s="556">
        <v>0</v>
      </c>
      <c r="L21" s="556"/>
      <c r="M21" s="556">
        <v>55495885.324069604</v>
      </c>
      <c r="N21" s="556"/>
      <c r="O21" s="556">
        <v>0</v>
      </c>
      <c r="P21" s="556"/>
      <c r="Q21" s="556">
        <v>0</v>
      </c>
      <c r="R21" s="556"/>
      <c r="S21" s="556">
        <v>55495885.324069604</v>
      </c>
    </row>
    <row r="22" spans="1:20" ht="13.8" thickBot="1">
      <c r="A22" s="75"/>
      <c r="B22" s="76" t="s">
        <v>64</v>
      </c>
      <c r="C22" s="557">
        <v>310574906.38000005</v>
      </c>
      <c r="D22" s="557">
        <v>0</v>
      </c>
      <c r="E22" s="557">
        <v>179864351.25725648</v>
      </c>
      <c r="F22" s="557">
        <v>0</v>
      </c>
      <c r="G22" s="557">
        <v>114763470.786</v>
      </c>
      <c r="H22" s="557">
        <v>0</v>
      </c>
      <c r="I22" s="557">
        <v>9558757.5128520019</v>
      </c>
      <c r="J22" s="557">
        <v>0</v>
      </c>
      <c r="K22" s="557">
        <v>460265510.35439998</v>
      </c>
      <c r="L22" s="557">
        <v>0</v>
      </c>
      <c r="M22" s="557">
        <v>1191934284.3950634</v>
      </c>
      <c r="N22" s="557">
        <v>94517715.924800009</v>
      </c>
      <c r="O22" s="557">
        <v>5252955.6789189903</v>
      </c>
      <c r="P22" s="557">
        <v>0</v>
      </c>
      <c r="Q22" s="557">
        <v>3918376.47</v>
      </c>
      <c r="R22" s="557">
        <v>0</v>
      </c>
      <c r="S22" s="557">
        <v>1730245971.5620191</v>
      </c>
    </row>
    <row r="25" spans="1:20">
      <c r="C25" s="696"/>
      <c r="D25" s="696"/>
      <c r="E25" s="696"/>
      <c r="F25" s="696"/>
      <c r="G25" s="696"/>
      <c r="H25" s="696"/>
      <c r="I25" s="696"/>
      <c r="J25" s="696"/>
      <c r="K25" s="696"/>
      <c r="L25" s="696"/>
      <c r="M25" s="696"/>
      <c r="N25" s="696"/>
      <c r="O25" s="696"/>
      <c r="P25" s="696"/>
      <c r="Q25" s="696"/>
      <c r="R25" s="696"/>
      <c r="S25" s="696"/>
      <c r="T25" s="696"/>
    </row>
    <row r="26" spans="1:20">
      <c r="C26" s="696"/>
      <c r="D26" s="696"/>
      <c r="E26" s="696"/>
      <c r="F26" s="696"/>
      <c r="G26" s="696"/>
      <c r="H26" s="696"/>
      <c r="I26" s="696"/>
      <c r="J26" s="696"/>
      <c r="K26" s="696"/>
      <c r="L26" s="696"/>
      <c r="M26" s="696"/>
      <c r="N26" s="696"/>
      <c r="O26" s="696"/>
      <c r="P26" s="696"/>
      <c r="Q26" s="696"/>
      <c r="R26" s="696"/>
      <c r="S26" s="696"/>
      <c r="T26" s="696"/>
    </row>
    <row r="27" spans="1:20">
      <c r="C27" s="696"/>
      <c r="D27" s="696"/>
      <c r="E27" s="696"/>
      <c r="F27" s="696"/>
      <c r="G27" s="696"/>
      <c r="H27" s="696"/>
      <c r="I27" s="696"/>
      <c r="J27" s="696"/>
      <c r="K27" s="696"/>
      <c r="L27" s="696"/>
      <c r="M27" s="696"/>
      <c r="N27" s="696"/>
      <c r="O27" s="696"/>
      <c r="P27" s="696"/>
      <c r="Q27" s="696"/>
      <c r="R27" s="696"/>
      <c r="S27" s="696"/>
      <c r="T27" s="696"/>
    </row>
    <row r="28" spans="1:20">
      <c r="C28" s="696"/>
      <c r="D28" s="696"/>
      <c r="E28" s="696"/>
      <c r="F28" s="696"/>
      <c r="G28" s="696"/>
      <c r="H28" s="696"/>
      <c r="I28" s="696"/>
      <c r="J28" s="696"/>
      <c r="K28" s="696"/>
      <c r="L28" s="696"/>
      <c r="M28" s="696"/>
      <c r="N28" s="696"/>
      <c r="O28" s="696"/>
      <c r="P28" s="696"/>
      <c r="Q28" s="696"/>
      <c r="R28" s="696"/>
      <c r="S28" s="696"/>
      <c r="T28" s="696"/>
    </row>
    <row r="29" spans="1:20">
      <c r="C29" s="696"/>
      <c r="D29" s="696"/>
      <c r="E29" s="696"/>
      <c r="F29" s="696"/>
      <c r="G29" s="696"/>
      <c r="H29" s="696"/>
      <c r="I29" s="696"/>
      <c r="J29" s="696"/>
      <c r="K29" s="696"/>
      <c r="L29" s="696"/>
      <c r="M29" s="696"/>
      <c r="N29" s="696"/>
      <c r="O29" s="696"/>
      <c r="P29" s="696"/>
      <c r="Q29" s="696"/>
      <c r="R29" s="696"/>
      <c r="S29" s="696"/>
      <c r="T29" s="696"/>
    </row>
    <row r="30" spans="1:20">
      <c r="C30" s="696"/>
      <c r="D30" s="696"/>
      <c r="E30" s="696"/>
      <c r="F30" s="696"/>
      <c r="G30" s="696"/>
      <c r="H30" s="696"/>
      <c r="I30" s="696"/>
      <c r="J30" s="696"/>
      <c r="K30" s="696"/>
      <c r="L30" s="696"/>
      <c r="M30" s="696"/>
      <c r="N30" s="696"/>
      <c r="O30" s="696"/>
      <c r="P30" s="696"/>
      <c r="Q30" s="696"/>
      <c r="R30" s="696"/>
      <c r="S30" s="696"/>
      <c r="T30" s="696"/>
    </row>
    <row r="31" spans="1:20">
      <c r="C31" s="696"/>
      <c r="D31" s="696"/>
      <c r="E31" s="696"/>
      <c r="F31" s="696"/>
      <c r="G31" s="696"/>
      <c r="H31" s="696"/>
      <c r="I31" s="696"/>
      <c r="J31" s="696"/>
      <c r="K31" s="696"/>
      <c r="L31" s="696"/>
      <c r="M31" s="696"/>
      <c r="N31" s="696"/>
      <c r="O31" s="696"/>
      <c r="P31" s="696"/>
      <c r="Q31" s="696"/>
      <c r="R31" s="696"/>
      <c r="S31" s="696"/>
      <c r="T31" s="696"/>
    </row>
    <row r="32" spans="1:20">
      <c r="C32" s="696"/>
      <c r="D32" s="696"/>
      <c r="E32" s="696"/>
      <c r="F32" s="696"/>
      <c r="G32" s="696"/>
      <c r="H32" s="696"/>
      <c r="I32" s="696"/>
      <c r="J32" s="696"/>
      <c r="K32" s="696"/>
      <c r="L32" s="696"/>
      <c r="M32" s="696"/>
      <c r="N32" s="696"/>
      <c r="O32" s="696"/>
      <c r="P32" s="696"/>
      <c r="Q32" s="696"/>
      <c r="R32" s="696"/>
      <c r="S32" s="696"/>
      <c r="T32" s="696"/>
    </row>
    <row r="33" spans="3:20">
      <c r="C33" s="696"/>
      <c r="D33" s="696"/>
      <c r="E33" s="696"/>
      <c r="F33" s="696"/>
      <c r="G33" s="696"/>
      <c r="H33" s="696"/>
      <c r="I33" s="696"/>
      <c r="J33" s="696"/>
      <c r="K33" s="696"/>
      <c r="L33" s="696"/>
      <c r="M33" s="696"/>
      <c r="N33" s="696"/>
      <c r="O33" s="696"/>
      <c r="P33" s="696"/>
      <c r="Q33" s="696"/>
      <c r="R33" s="696"/>
      <c r="S33" s="696"/>
      <c r="T33" s="696"/>
    </row>
    <row r="34" spans="3:20">
      <c r="C34" s="696"/>
      <c r="D34" s="696"/>
      <c r="E34" s="696"/>
      <c r="F34" s="696"/>
      <c r="G34" s="696"/>
      <c r="H34" s="696"/>
      <c r="I34" s="696"/>
      <c r="J34" s="696"/>
      <c r="K34" s="696"/>
      <c r="L34" s="696"/>
      <c r="M34" s="696"/>
      <c r="N34" s="696"/>
      <c r="O34" s="696"/>
      <c r="P34" s="696"/>
      <c r="Q34" s="696"/>
      <c r="R34" s="696"/>
      <c r="S34" s="696"/>
      <c r="T34" s="696"/>
    </row>
    <row r="35" spans="3:20">
      <c r="C35" s="696"/>
      <c r="D35" s="696"/>
      <c r="E35" s="696"/>
      <c r="F35" s="696"/>
      <c r="G35" s="696"/>
      <c r="H35" s="696"/>
      <c r="I35" s="696"/>
      <c r="J35" s="696"/>
      <c r="K35" s="696"/>
      <c r="L35" s="696"/>
      <c r="M35" s="696"/>
      <c r="N35" s="696"/>
      <c r="O35" s="696"/>
      <c r="P35" s="696"/>
      <c r="Q35" s="696"/>
      <c r="R35" s="696"/>
      <c r="S35" s="696"/>
      <c r="T35" s="696"/>
    </row>
    <row r="36" spans="3:20">
      <c r="C36" s="696"/>
      <c r="D36" s="696"/>
      <c r="E36" s="696"/>
      <c r="F36" s="696"/>
      <c r="G36" s="696"/>
      <c r="H36" s="696"/>
      <c r="I36" s="696"/>
      <c r="J36" s="696"/>
      <c r="K36" s="696"/>
      <c r="L36" s="696"/>
      <c r="M36" s="696"/>
      <c r="N36" s="696"/>
      <c r="O36" s="696"/>
      <c r="P36" s="696"/>
      <c r="Q36" s="696"/>
      <c r="R36" s="696"/>
      <c r="S36" s="696"/>
      <c r="T36" s="696"/>
    </row>
    <row r="37" spans="3:20">
      <c r="C37" s="696"/>
      <c r="D37" s="696"/>
      <c r="E37" s="696"/>
      <c r="F37" s="696"/>
      <c r="G37" s="696"/>
      <c r="H37" s="696"/>
      <c r="I37" s="696"/>
      <c r="J37" s="696"/>
      <c r="K37" s="696"/>
      <c r="L37" s="696"/>
      <c r="M37" s="696"/>
      <c r="N37" s="696"/>
      <c r="O37" s="696"/>
      <c r="P37" s="696"/>
      <c r="Q37" s="696"/>
      <c r="R37" s="696"/>
      <c r="S37" s="696"/>
      <c r="T37" s="696"/>
    </row>
    <row r="38" spans="3:20">
      <c r="C38" s="696"/>
      <c r="D38" s="696"/>
      <c r="E38" s="696"/>
      <c r="F38" s="696"/>
      <c r="G38" s="696"/>
      <c r="H38" s="696"/>
      <c r="I38" s="696"/>
      <c r="J38" s="696"/>
      <c r="K38" s="696"/>
      <c r="L38" s="696"/>
      <c r="M38" s="696"/>
      <c r="N38" s="696"/>
      <c r="O38" s="696"/>
      <c r="P38" s="696"/>
      <c r="Q38" s="696"/>
      <c r="R38" s="696"/>
      <c r="S38" s="696"/>
      <c r="T38" s="696"/>
    </row>
    <row r="39" spans="3:20">
      <c r="C39" s="696"/>
      <c r="D39" s="696"/>
      <c r="E39" s="696"/>
      <c r="F39" s="696"/>
      <c r="G39" s="696"/>
      <c r="H39" s="696"/>
      <c r="I39" s="696"/>
      <c r="J39" s="696"/>
      <c r="K39" s="696"/>
      <c r="L39" s="696"/>
      <c r="M39" s="696"/>
      <c r="N39" s="696"/>
      <c r="O39" s="696"/>
      <c r="P39" s="696"/>
      <c r="Q39" s="696"/>
      <c r="R39" s="696"/>
      <c r="S39" s="696"/>
      <c r="T39" s="696"/>
    </row>
    <row r="40" spans="3:20">
      <c r="C40" s="696"/>
      <c r="D40" s="696"/>
      <c r="E40" s="696"/>
      <c r="F40" s="696"/>
      <c r="G40" s="696"/>
      <c r="H40" s="696"/>
      <c r="I40" s="696"/>
      <c r="J40" s="696"/>
      <c r="K40" s="696"/>
      <c r="L40" s="696"/>
      <c r="M40" s="696"/>
      <c r="N40" s="696"/>
      <c r="O40" s="696"/>
      <c r="P40" s="696"/>
      <c r="Q40" s="696"/>
      <c r="R40" s="696"/>
      <c r="S40" s="696"/>
      <c r="T40" s="696"/>
    </row>
    <row r="41" spans="3:20">
      <c r="C41" s="696"/>
      <c r="D41" s="696"/>
      <c r="E41" s="696"/>
      <c r="F41" s="696"/>
      <c r="G41" s="696"/>
      <c r="H41" s="696"/>
      <c r="I41" s="696"/>
      <c r="J41" s="696"/>
      <c r="K41" s="696"/>
      <c r="L41" s="696"/>
      <c r="M41" s="696"/>
      <c r="N41" s="696"/>
      <c r="O41" s="696"/>
      <c r="P41" s="696"/>
      <c r="Q41" s="696"/>
      <c r="R41" s="696"/>
      <c r="S41" s="696"/>
      <c r="T41" s="696"/>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K7" activePane="bottomRight" state="frozen"/>
      <selection activeCell="B19" sqref="B19"/>
      <selection pane="topRight" activeCell="B19" sqref="B19"/>
      <selection pane="bottomLeft" activeCell="B19" sqref="B19"/>
      <selection pane="bottomRight" activeCell="I35" sqref="I35"/>
    </sheetView>
  </sheetViews>
  <sheetFormatPr defaultColWidth="9.109375" defaultRowHeight="13.2"/>
  <cols>
    <col min="1" max="1" width="10.5546875" style="4" bestFit="1" customWidth="1"/>
    <col min="2" max="2" width="63.8867187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88671875" style="4" customWidth="1"/>
    <col min="10" max="10" width="21.554687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3"/>
  </cols>
  <sheetData>
    <row r="1" spans="1:22">
      <c r="A1" s="2" t="s">
        <v>30</v>
      </c>
      <c r="B1" s="3" t="str">
        <f>'Info '!C2</f>
        <v>JSC ProCredit Bank</v>
      </c>
    </row>
    <row r="2" spans="1:22">
      <c r="A2" s="2" t="s">
        <v>31</v>
      </c>
      <c r="B2" s="216">
        <f>'1. key ratios'!B2</f>
        <v>46203</v>
      </c>
    </row>
    <row r="4" spans="1:22" ht="13.8" thickBot="1">
      <c r="A4" s="4" t="s">
        <v>230</v>
      </c>
      <c r="B4" s="77" t="s">
        <v>50</v>
      </c>
      <c r="V4" s="14" t="s">
        <v>35</v>
      </c>
    </row>
    <row r="5" spans="1:22" ht="12.75" customHeight="1">
      <c r="A5" s="78"/>
      <c r="B5" s="79"/>
      <c r="C5" s="763" t="s">
        <v>156</v>
      </c>
      <c r="D5" s="764"/>
      <c r="E5" s="764"/>
      <c r="F5" s="764"/>
      <c r="G5" s="764"/>
      <c r="H5" s="764"/>
      <c r="I5" s="764"/>
      <c r="J5" s="764"/>
      <c r="K5" s="764"/>
      <c r="L5" s="765"/>
      <c r="M5" s="766" t="s">
        <v>157</v>
      </c>
      <c r="N5" s="767"/>
      <c r="O5" s="767"/>
      <c r="P5" s="767"/>
      <c r="Q5" s="767"/>
      <c r="R5" s="767"/>
      <c r="S5" s="768"/>
      <c r="T5" s="771" t="s">
        <v>228</v>
      </c>
      <c r="U5" s="771" t="s">
        <v>229</v>
      </c>
      <c r="V5" s="769" t="s">
        <v>76</v>
      </c>
    </row>
    <row r="6" spans="1:22" s="39" customFormat="1" ht="105.6">
      <c r="A6" s="37"/>
      <c r="B6" s="80"/>
      <c r="C6" s="81" t="s">
        <v>65</v>
      </c>
      <c r="D6" s="110" t="s">
        <v>66</v>
      </c>
      <c r="E6" s="93" t="s">
        <v>159</v>
      </c>
      <c r="F6" s="93" t="s">
        <v>160</v>
      </c>
      <c r="G6" s="110" t="s">
        <v>163</v>
      </c>
      <c r="H6" s="110" t="s">
        <v>158</v>
      </c>
      <c r="I6" s="110" t="s">
        <v>67</v>
      </c>
      <c r="J6" s="110" t="s">
        <v>68</v>
      </c>
      <c r="K6" s="82" t="s">
        <v>69</v>
      </c>
      <c r="L6" s="83" t="s">
        <v>70</v>
      </c>
      <c r="M6" s="81" t="s">
        <v>161</v>
      </c>
      <c r="N6" s="82" t="s">
        <v>71</v>
      </c>
      <c r="O6" s="82" t="s">
        <v>72</v>
      </c>
      <c r="P6" s="82" t="s">
        <v>73</v>
      </c>
      <c r="Q6" s="82" t="s">
        <v>74</v>
      </c>
      <c r="R6" s="82" t="s">
        <v>75</v>
      </c>
      <c r="S6" s="128" t="s">
        <v>162</v>
      </c>
      <c r="T6" s="772"/>
      <c r="U6" s="772"/>
      <c r="V6" s="770"/>
    </row>
    <row r="7" spans="1:22">
      <c r="A7" s="84">
        <v>1</v>
      </c>
      <c r="B7" s="1" t="s">
        <v>51</v>
      </c>
      <c r="C7" s="569"/>
      <c r="D7" s="556"/>
      <c r="E7" s="556"/>
      <c r="F7" s="556"/>
      <c r="G7" s="556"/>
      <c r="H7" s="556"/>
      <c r="I7" s="556"/>
      <c r="J7" s="556"/>
      <c r="K7" s="556"/>
      <c r="L7" s="552"/>
      <c r="M7" s="569"/>
      <c r="N7" s="556"/>
      <c r="O7" s="556">
        <v>217981769.89370799</v>
      </c>
      <c r="P7" s="556"/>
      <c r="Q7" s="556"/>
      <c r="R7" s="556"/>
      <c r="S7" s="552"/>
      <c r="T7" s="570">
        <v>217981769.89370799</v>
      </c>
      <c r="U7" s="570"/>
      <c r="V7" s="571">
        <v>217981769.89370799</v>
      </c>
    </row>
    <row r="8" spans="1:22">
      <c r="A8" s="84">
        <v>2</v>
      </c>
      <c r="B8" s="1" t="s">
        <v>52</v>
      </c>
      <c r="C8" s="569"/>
      <c r="D8" s="556">
        <v>0</v>
      </c>
      <c r="E8" s="556"/>
      <c r="F8" s="556"/>
      <c r="G8" s="556"/>
      <c r="H8" s="556"/>
      <c r="I8" s="556"/>
      <c r="J8" s="556"/>
      <c r="K8" s="556"/>
      <c r="L8" s="552"/>
      <c r="M8" s="569"/>
      <c r="N8" s="556"/>
      <c r="O8" s="556">
        <v>0</v>
      </c>
      <c r="P8" s="556"/>
      <c r="Q8" s="556"/>
      <c r="R8" s="556"/>
      <c r="S8" s="552"/>
      <c r="T8" s="570">
        <v>0</v>
      </c>
      <c r="U8" s="570"/>
      <c r="V8" s="571">
        <v>0</v>
      </c>
    </row>
    <row r="9" spans="1:22">
      <c r="A9" s="84">
        <v>3</v>
      </c>
      <c r="B9" s="1" t="s">
        <v>153</v>
      </c>
      <c r="C9" s="569"/>
      <c r="D9" s="556">
        <v>0</v>
      </c>
      <c r="E9" s="556"/>
      <c r="F9" s="556"/>
      <c r="G9" s="556"/>
      <c r="H9" s="556"/>
      <c r="I9" s="556"/>
      <c r="J9" s="556"/>
      <c r="K9" s="556"/>
      <c r="L9" s="552"/>
      <c r="M9" s="569"/>
      <c r="N9" s="556"/>
      <c r="O9" s="556">
        <v>0</v>
      </c>
      <c r="P9" s="556"/>
      <c r="Q9" s="556"/>
      <c r="R9" s="556"/>
      <c r="S9" s="552"/>
      <c r="T9" s="570">
        <v>0</v>
      </c>
      <c r="U9" s="570"/>
      <c r="V9" s="571">
        <v>0</v>
      </c>
    </row>
    <row r="10" spans="1:22">
      <c r="A10" s="84">
        <v>4</v>
      </c>
      <c r="B10" s="1" t="s">
        <v>53</v>
      </c>
      <c r="C10" s="569"/>
      <c r="D10" s="556">
        <v>0</v>
      </c>
      <c r="E10" s="556"/>
      <c r="F10" s="556"/>
      <c r="G10" s="556"/>
      <c r="H10" s="556"/>
      <c r="I10" s="556"/>
      <c r="J10" s="556"/>
      <c r="K10" s="556"/>
      <c r="L10" s="552"/>
      <c r="M10" s="569"/>
      <c r="N10" s="556"/>
      <c r="O10" s="556">
        <v>0</v>
      </c>
      <c r="P10" s="556"/>
      <c r="Q10" s="556"/>
      <c r="R10" s="556"/>
      <c r="S10" s="552"/>
      <c r="T10" s="570">
        <v>0</v>
      </c>
      <c r="U10" s="570"/>
      <c r="V10" s="571">
        <v>0</v>
      </c>
    </row>
    <row r="11" spans="1:22">
      <c r="A11" s="84">
        <v>5</v>
      </c>
      <c r="B11" s="1" t="s">
        <v>54</v>
      </c>
      <c r="C11" s="569"/>
      <c r="D11" s="556">
        <v>0</v>
      </c>
      <c r="E11" s="556"/>
      <c r="F11" s="556"/>
      <c r="G11" s="556"/>
      <c r="H11" s="556"/>
      <c r="I11" s="556"/>
      <c r="J11" s="556"/>
      <c r="K11" s="556"/>
      <c r="L11" s="552"/>
      <c r="M11" s="569"/>
      <c r="N11" s="556"/>
      <c r="O11" s="556">
        <v>0</v>
      </c>
      <c r="P11" s="556"/>
      <c r="Q11" s="556"/>
      <c r="R11" s="556"/>
      <c r="S11" s="552"/>
      <c r="T11" s="570">
        <v>0</v>
      </c>
      <c r="U11" s="570"/>
      <c r="V11" s="571">
        <v>0</v>
      </c>
    </row>
    <row r="12" spans="1:22">
      <c r="A12" s="84">
        <v>6</v>
      </c>
      <c r="B12" s="1" t="s">
        <v>55</v>
      </c>
      <c r="C12" s="569"/>
      <c r="D12" s="556">
        <v>0</v>
      </c>
      <c r="E12" s="556"/>
      <c r="F12" s="556"/>
      <c r="G12" s="556"/>
      <c r="H12" s="556"/>
      <c r="I12" s="556"/>
      <c r="J12" s="556"/>
      <c r="K12" s="556"/>
      <c r="L12" s="552"/>
      <c r="M12" s="569"/>
      <c r="N12" s="556"/>
      <c r="O12" s="556">
        <v>0</v>
      </c>
      <c r="P12" s="556"/>
      <c r="Q12" s="556"/>
      <c r="R12" s="556"/>
      <c r="S12" s="552"/>
      <c r="T12" s="570">
        <v>0</v>
      </c>
      <c r="U12" s="570"/>
      <c r="V12" s="571">
        <v>0</v>
      </c>
    </row>
    <row r="13" spans="1:22">
      <c r="A13" s="84">
        <v>7</v>
      </c>
      <c r="B13" s="1" t="s">
        <v>56</v>
      </c>
      <c r="C13" s="569"/>
      <c r="D13" s="556">
        <v>17552189.0691</v>
      </c>
      <c r="E13" s="556"/>
      <c r="F13" s="556"/>
      <c r="G13" s="556"/>
      <c r="H13" s="556"/>
      <c r="I13" s="556"/>
      <c r="J13" s="556"/>
      <c r="K13" s="556"/>
      <c r="L13" s="552"/>
      <c r="M13" s="569"/>
      <c r="N13" s="556"/>
      <c r="O13" s="556">
        <v>23229771.1327</v>
      </c>
      <c r="P13" s="556"/>
      <c r="Q13" s="556"/>
      <c r="R13" s="556"/>
      <c r="S13" s="552"/>
      <c r="T13" s="570">
        <v>32074736.885600001</v>
      </c>
      <c r="U13" s="570">
        <v>8707223.3162000012</v>
      </c>
      <c r="V13" s="571">
        <v>40781960.201800004</v>
      </c>
    </row>
    <row r="14" spans="1:22">
      <c r="A14" s="84">
        <v>8</v>
      </c>
      <c r="B14" s="1" t="s">
        <v>57</v>
      </c>
      <c r="C14" s="569"/>
      <c r="D14" s="556">
        <v>3931071.9391999999</v>
      </c>
      <c r="E14" s="556"/>
      <c r="F14" s="556"/>
      <c r="G14" s="556"/>
      <c r="H14" s="556"/>
      <c r="I14" s="556"/>
      <c r="J14" s="556"/>
      <c r="K14" s="556"/>
      <c r="L14" s="552"/>
      <c r="M14" s="569"/>
      <c r="N14" s="556"/>
      <c r="O14" s="556">
        <v>2805248.8782000002</v>
      </c>
      <c r="P14" s="556"/>
      <c r="Q14" s="556"/>
      <c r="R14" s="556"/>
      <c r="S14" s="552"/>
      <c r="T14" s="570">
        <v>6736320.8174000001</v>
      </c>
      <c r="U14" s="570"/>
      <c r="V14" s="571">
        <v>6736320.8174000001</v>
      </c>
    </row>
    <row r="15" spans="1:22">
      <c r="A15" s="84">
        <v>9</v>
      </c>
      <c r="B15" s="1" t="s">
        <v>58</v>
      </c>
      <c r="C15" s="569"/>
      <c r="D15" s="556">
        <v>0</v>
      </c>
      <c r="E15" s="556"/>
      <c r="F15" s="556"/>
      <c r="G15" s="556"/>
      <c r="H15" s="556"/>
      <c r="I15" s="556"/>
      <c r="J15" s="556"/>
      <c r="K15" s="556"/>
      <c r="L15" s="552"/>
      <c r="M15" s="569"/>
      <c r="N15" s="556"/>
      <c r="O15" s="556">
        <v>0</v>
      </c>
      <c r="P15" s="556"/>
      <c r="Q15" s="556"/>
      <c r="R15" s="556"/>
      <c r="S15" s="552"/>
      <c r="T15" s="570">
        <v>0</v>
      </c>
      <c r="U15" s="570"/>
      <c r="V15" s="571">
        <v>0</v>
      </c>
    </row>
    <row r="16" spans="1:22">
      <c r="A16" s="84">
        <v>10</v>
      </c>
      <c r="B16" s="1" t="s">
        <v>59</v>
      </c>
      <c r="C16" s="569"/>
      <c r="D16" s="556">
        <v>499905.90899999999</v>
      </c>
      <c r="E16" s="556"/>
      <c r="F16" s="556"/>
      <c r="G16" s="556"/>
      <c r="H16" s="556"/>
      <c r="I16" s="556"/>
      <c r="J16" s="556"/>
      <c r="K16" s="556"/>
      <c r="L16" s="552"/>
      <c r="M16" s="569"/>
      <c r="N16" s="556"/>
      <c r="O16" s="556">
        <v>0</v>
      </c>
      <c r="P16" s="556"/>
      <c r="Q16" s="556"/>
      <c r="R16" s="556"/>
      <c r="S16" s="552"/>
      <c r="T16" s="570">
        <v>499905.90899999999</v>
      </c>
      <c r="U16" s="570"/>
      <c r="V16" s="571">
        <v>499905.90899999999</v>
      </c>
    </row>
    <row r="17" spans="1:22">
      <c r="A17" s="84">
        <v>11</v>
      </c>
      <c r="B17" s="1" t="s">
        <v>60</v>
      </c>
      <c r="C17" s="569"/>
      <c r="D17" s="556">
        <v>0</v>
      </c>
      <c r="E17" s="556"/>
      <c r="F17" s="556"/>
      <c r="G17" s="556"/>
      <c r="H17" s="556"/>
      <c r="I17" s="556"/>
      <c r="J17" s="556"/>
      <c r="K17" s="556"/>
      <c r="L17" s="552"/>
      <c r="M17" s="569"/>
      <c r="N17" s="556"/>
      <c r="O17" s="556">
        <v>0</v>
      </c>
      <c r="P17" s="556"/>
      <c r="Q17" s="556"/>
      <c r="R17" s="556"/>
      <c r="S17" s="552"/>
      <c r="T17" s="570">
        <v>0</v>
      </c>
      <c r="U17" s="570"/>
      <c r="V17" s="571">
        <v>0</v>
      </c>
    </row>
    <row r="18" spans="1:22">
      <c r="A18" s="84">
        <v>12</v>
      </c>
      <c r="B18" s="1" t="s">
        <v>61</v>
      </c>
      <c r="C18" s="569"/>
      <c r="D18" s="556">
        <v>0</v>
      </c>
      <c r="E18" s="556"/>
      <c r="F18" s="556"/>
      <c r="G18" s="556"/>
      <c r="H18" s="556"/>
      <c r="I18" s="556"/>
      <c r="J18" s="556"/>
      <c r="K18" s="556"/>
      <c r="L18" s="552"/>
      <c r="M18" s="569"/>
      <c r="N18" s="556"/>
      <c r="O18" s="556">
        <v>0</v>
      </c>
      <c r="P18" s="556"/>
      <c r="Q18" s="556"/>
      <c r="R18" s="556"/>
      <c r="S18" s="552"/>
      <c r="T18" s="570">
        <v>0</v>
      </c>
      <c r="U18" s="570"/>
      <c r="V18" s="571">
        <v>0</v>
      </c>
    </row>
    <row r="19" spans="1:22">
      <c r="A19" s="84">
        <v>13</v>
      </c>
      <c r="B19" s="1" t="s">
        <v>62</v>
      </c>
      <c r="C19" s="569"/>
      <c r="D19" s="556">
        <v>0</v>
      </c>
      <c r="E19" s="556"/>
      <c r="F19" s="556"/>
      <c r="G19" s="556"/>
      <c r="H19" s="556"/>
      <c r="I19" s="556"/>
      <c r="J19" s="556"/>
      <c r="K19" s="556"/>
      <c r="L19" s="552"/>
      <c r="M19" s="569"/>
      <c r="N19" s="556"/>
      <c r="O19" s="556">
        <v>0</v>
      </c>
      <c r="P19" s="556"/>
      <c r="Q19" s="556"/>
      <c r="R19" s="556"/>
      <c r="S19" s="552"/>
      <c r="T19" s="570">
        <v>0</v>
      </c>
      <c r="U19" s="570"/>
      <c r="V19" s="571">
        <v>0</v>
      </c>
    </row>
    <row r="20" spans="1:22">
      <c r="A20" s="84">
        <v>14</v>
      </c>
      <c r="B20" s="1" t="s">
        <v>63</v>
      </c>
      <c r="C20" s="569"/>
      <c r="D20" s="556">
        <v>0</v>
      </c>
      <c r="E20" s="556"/>
      <c r="F20" s="556"/>
      <c r="G20" s="556"/>
      <c r="H20" s="556"/>
      <c r="I20" s="556"/>
      <c r="J20" s="556"/>
      <c r="K20" s="556"/>
      <c r="L20" s="552"/>
      <c r="M20" s="569"/>
      <c r="N20" s="556"/>
      <c r="O20" s="556">
        <v>0</v>
      </c>
      <c r="P20" s="556"/>
      <c r="Q20" s="556"/>
      <c r="R20" s="556"/>
      <c r="S20" s="552"/>
      <c r="T20" s="570">
        <v>0</v>
      </c>
      <c r="U20" s="570"/>
      <c r="V20" s="571">
        <v>0</v>
      </c>
    </row>
    <row r="21" spans="1:22" ht="13.8" thickBot="1">
      <c r="A21" s="75"/>
      <c r="B21" s="85" t="s">
        <v>64</v>
      </c>
      <c r="C21" s="572">
        <v>0</v>
      </c>
      <c r="D21" s="557">
        <v>21983166.917300001</v>
      </c>
      <c r="E21" s="557">
        <v>0</v>
      </c>
      <c r="F21" s="557">
        <v>0</v>
      </c>
      <c r="G21" s="557">
        <v>0</v>
      </c>
      <c r="H21" s="557">
        <v>0</v>
      </c>
      <c r="I21" s="557">
        <v>0</v>
      </c>
      <c r="J21" s="557">
        <v>0</v>
      </c>
      <c r="K21" s="557">
        <v>0</v>
      </c>
      <c r="L21" s="573">
        <v>0</v>
      </c>
      <c r="M21" s="572">
        <v>0</v>
      </c>
      <c r="N21" s="557">
        <v>0</v>
      </c>
      <c r="O21" s="557">
        <v>244016789.90460798</v>
      </c>
      <c r="P21" s="557">
        <v>0</v>
      </c>
      <c r="Q21" s="557">
        <v>0</v>
      </c>
      <c r="R21" s="557">
        <v>0</v>
      </c>
      <c r="S21" s="573">
        <v>0</v>
      </c>
      <c r="T21" s="573">
        <v>257292733.50570801</v>
      </c>
      <c r="U21" s="573">
        <v>8707223.3162000012</v>
      </c>
      <c r="V21" s="574">
        <v>265999956.821908</v>
      </c>
    </row>
    <row r="24" spans="1:22">
      <c r="C24" s="701"/>
      <c r="D24" s="701"/>
      <c r="E24" s="701"/>
      <c r="F24" s="701"/>
      <c r="G24" s="701"/>
      <c r="H24" s="701"/>
      <c r="I24" s="701"/>
      <c r="J24" s="701"/>
      <c r="K24" s="701"/>
      <c r="L24" s="701"/>
      <c r="M24" s="701"/>
      <c r="N24" s="701"/>
      <c r="O24" s="701"/>
      <c r="P24" s="701"/>
      <c r="Q24" s="701"/>
      <c r="R24" s="701"/>
      <c r="S24" s="701"/>
      <c r="T24" s="701"/>
      <c r="U24" s="701"/>
      <c r="V24" s="701"/>
    </row>
    <row r="25" spans="1:22">
      <c r="A25" s="36"/>
      <c r="B25" s="36"/>
      <c r="C25" s="701"/>
      <c r="D25" s="701"/>
      <c r="E25" s="701"/>
      <c r="F25" s="701"/>
      <c r="G25" s="701"/>
      <c r="H25" s="701"/>
      <c r="I25" s="701"/>
      <c r="J25" s="701"/>
      <c r="K25" s="701"/>
      <c r="L25" s="701"/>
      <c r="M25" s="701"/>
      <c r="N25" s="701"/>
      <c r="O25" s="701"/>
      <c r="P25" s="701"/>
      <c r="Q25" s="701"/>
      <c r="R25" s="701"/>
      <c r="S25" s="701"/>
      <c r="T25" s="701"/>
      <c r="U25" s="701"/>
      <c r="V25" s="701"/>
    </row>
    <row r="26" spans="1:22">
      <c r="A26" s="36"/>
      <c r="B26" s="21"/>
      <c r="C26" s="701"/>
      <c r="D26" s="701"/>
      <c r="E26" s="701"/>
      <c r="F26" s="701"/>
      <c r="G26" s="701"/>
      <c r="H26" s="701"/>
      <c r="I26" s="701"/>
      <c r="J26" s="701"/>
      <c r="K26" s="701"/>
      <c r="L26" s="701"/>
      <c r="M26" s="701"/>
      <c r="N26" s="701"/>
      <c r="O26" s="701"/>
      <c r="P26" s="701"/>
      <c r="Q26" s="701"/>
      <c r="R26" s="701"/>
      <c r="S26" s="701"/>
      <c r="T26" s="701"/>
      <c r="U26" s="701"/>
      <c r="V26" s="701"/>
    </row>
    <row r="27" spans="1:22">
      <c r="A27" s="36"/>
      <c r="B27" s="36"/>
      <c r="C27" s="701"/>
      <c r="D27" s="701"/>
      <c r="E27" s="701"/>
      <c r="F27" s="701"/>
      <c r="G27" s="701"/>
      <c r="H27" s="701"/>
      <c r="I27" s="701"/>
      <c r="J27" s="701"/>
      <c r="K27" s="701"/>
      <c r="L27" s="701"/>
      <c r="M27" s="701"/>
      <c r="N27" s="701"/>
      <c r="O27" s="701"/>
      <c r="P27" s="701"/>
      <c r="Q27" s="701"/>
      <c r="R27" s="701"/>
      <c r="S27" s="701"/>
      <c r="T27" s="701"/>
      <c r="U27" s="701"/>
      <c r="V27" s="701"/>
    </row>
    <row r="28" spans="1:22">
      <c r="A28" s="36"/>
      <c r="B28" s="21"/>
      <c r="C28" s="701"/>
      <c r="D28" s="701"/>
      <c r="E28" s="701"/>
      <c r="F28" s="701"/>
      <c r="G28" s="701"/>
      <c r="H28" s="701"/>
      <c r="I28" s="701"/>
      <c r="J28" s="701"/>
      <c r="K28" s="701"/>
      <c r="L28" s="701"/>
      <c r="M28" s="701"/>
      <c r="N28" s="701"/>
      <c r="O28" s="701"/>
      <c r="P28" s="701"/>
      <c r="Q28" s="701"/>
      <c r="R28" s="701"/>
      <c r="S28" s="701"/>
      <c r="T28" s="701"/>
      <c r="U28" s="701"/>
      <c r="V28" s="701"/>
    </row>
    <row r="29" spans="1:22">
      <c r="C29" s="701"/>
      <c r="D29" s="701"/>
      <c r="E29" s="701"/>
      <c r="F29" s="701"/>
      <c r="G29" s="701"/>
      <c r="H29" s="701"/>
      <c r="I29" s="701"/>
      <c r="J29" s="701"/>
      <c r="K29" s="701"/>
      <c r="L29" s="701"/>
      <c r="M29" s="701"/>
      <c r="N29" s="701"/>
      <c r="O29" s="701"/>
      <c r="P29" s="701"/>
      <c r="Q29" s="701"/>
      <c r="R29" s="701"/>
      <c r="S29" s="701"/>
      <c r="T29" s="701"/>
      <c r="U29" s="701"/>
      <c r="V29" s="701"/>
    </row>
    <row r="30" spans="1:22">
      <c r="C30" s="701"/>
      <c r="D30" s="701"/>
      <c r="E30" s="701"/>
      <c r="F30" s="701"/>
      <c r="G30" s="701"/>
      <c r="H30" s="701"/>
      <c r="I30" s="701"/>
      <c r="J30" s="701"/>
      <c r="K30" s="701"/>
      <c r="L30" s="701"/>
      <c r="M30" s="701"/>
      <c r="N30" s="701"/>
      <c r="O30" s="701"/>
      <c r="P30" s="701"/>
      <c r="Q30" s="701"/>
      <c r="R30" s="701"/>
      <c r="S30" s="701"/>
      <c r="T30" s="701"/>
      <c r="U30" s="701"/>
      <c r="V30" s="701"/>
    </row>
    <row r="31" spans="1:22">
      <c r="C31" s="701"/>
      <c r="D31" s="701"/>
      <c r="E31" s="701"/>
      <c r="F31" s="701"/>
      <c r="G31" s="701"/>
      <c r="H31" s="701"/>
      <c r="I31" s="701"/>
      <c r="J31" s="701"/>
      <c r="K31" s="701"/>
      <c r="L31" s="701"/>
      <c r="M31" s="701"/>
      <c r="N31" s="701"/>
      <c r="O31" s="701"/>
      <c r="P31" s="701"/>
      <c r="Q31" s="701"/>
      <c r="R31" s="701"/>
      <c r="S31" s="701"/>
      <c r="T31" s="701"/>
      <c r="U31" s="701"/>
      <c r="V31" s="701"/>
    </row>
    <row r="32" spans="1:22">
      <c r="C32" s="701"/>
      <c r="D32" s="701"/>
      <c r="E32" s="701"/>
      <c r="F32" s="701"/>
      <c r="G32" s="701"/>
      <c r="H32" s="701"/>
      <c r="I32" s="701"/>
      <c r="J32" s="701"/>
      <c r="K32" s="701"/>
      <c r="L32" s="701"/>
      <c r="M32" s="701"/>
      <c r="N32" s="701"/>
      <c r="O32" s="701"/>
      <c r="P32" s="701"/>
      <c r="Q32" s="701"/>
      <c r="R32" s="701"/>
      <c r="S32" s="701"/>
      <c r="T32" s="701"/>
      <c r="U32" s="701"/>
      <c r="V32" s="701"/>
    </row>
    <row r="33" spans="3:22">
      <c r="C33" s="701"/>
      <c r="D33" s="701"/>
      <c r="E33" s="701"/>
      <c r="F33" s="701"/>
      <c r="G33" s="701"/>
      <c r="H33" s="701"/>
      <c r="I33" s="701"/>
      <c r="J33" s="701"/>
      <c r="K33" s="701"/>
      <c r="L33" s="701"/>
      <c r="M33" s="701"/>
      <c r="N33" s="701"/>
      <c r="O33" s="701"/>
      <c r="P33" s="701"/>
      <c r="Q33" s="701"/>
      <c r="R33" s="701"/>
      <c r="S33" s="701"/>
      <c r="T33" s="701"/>
      <c r="U33" s="701"/>
      <c r="V33" s="701"/>
    </row>
    <row r="34" spans="3:22">
      <c r="C34" s="701"/>
      <c r="D34" s="701"/>
      <c r="E34" s="701"/>
      <c r="F34" s="701"/>
      <c r="G34" s="701"/>
      <c r="H34" s="701"/>
      <c r="I34" s="701"/>
      <c r="J34" s="701"/>
      <c r="K34" s="701"/>
      <c r="L34" s="701"/>
      <c r="M34" s="701"/>
      <c r="N34" s="701"/>
      <c r="O34" s="701"/>
      <c r="P34" s="701"/>
      <c r="Q34" s="701"/>
      <c r="R34" s="701"/>
      <c r="S34" s="701"/>
      <c r="T34" s="701"/>
      <c r="U34" s="701"/>
      <c r="V34" s="701"/>
    </row>
    <row r="35" spans="3:22">
      <c r="C35" s="701"/>
      <c r="D35" s="701"/>
      <c r="E35" s="701"/>
      <c r="F35" s="701"/>
      <c r="G35" s="701"/>
      <c r="H35" s="701"/>
      <c r="I35" s="701"/>
      <c r="J35" s="701"/>
      <c r="K35" s="701"/>
      <c r="L35" s="701"/>
      <c r="M35" s="701"/>
      <c r="N35" s="701"/>
      <c r="O35" s="701"/>
      <c r="P35" s="701"/>
      <c r="Q35" s="701"/>
      <c r="R35" s="701"/>
      <c r="S35" s="701"/>
      <c r="T35" s="701"/>
      <c r="U35" s="701"/>
      <c r="V35" s="701"/>
    </row>
    <row r="36" spans="3:22">
      <c r="C36" s="701"/>
      <c r="D36" s="701"/>
      <c r="E36" s="701"/>
      <c r="F36" s="701"/>
      <c r="G36" s="701"/>
      <c r="H36" s="701"/>
      <c r="I36" s="701"/>
      <c r="J36" s="701"/>
      <c r="K36" s="701"/>
      <c r="L36" s="701"/>
      <c r="M36" s="701"/>
      <c r="N36" s="701"/>
      <c r="O36" s="701"/>
      <c r="P36" s="701"/>
      <c r="Q36" s="701"/>
      <c r="R36" s="701"/>
      <c r="S36" s="701"/>
      <c r="T36" s="701"/>
      <c r="U36" s="701"/>
      <c r="V36" s="701"/>
    </row>
    <row r="37" spans="3:22">
      <c r="C37" s="701"/>
      <c r="D37" s="701"/>
      <c r="E37" s="701"/>
      <c r="F37" s="701"/>
      <c r="G37" s="701"/>
      <c r="H37" s="701"/>
      <c r="I37" s="701"/>
      <c r="J37" s="701"/>
      <c r="K37" s="701"/>
      <c r="L37" s="701"/>
      <c r="M37" s="701"/>
      <c r="N37" s="701"/>
      <c r="O37" s="701"/>
      <c r="P37" s="701"/>
      <c r="Q37" s="701"/>
      <c r="R37" s="701"/>
      <c r="S37" s="701"/>
      <c r="T37" s="701"/>
      <c r="U37" s="701"/>
      <c r="V37" s="701"/>
    </row>
    <row r="38" spans="3:22">
      <c r="C38" s="701"/>
      <c r="D38" s="701"/>
      <c r="E38" s="701"/>
      <c r="F38" s="701"/>
      <c r="G38" s="701"/>
      <c r="H38" s="701"/>
      <c r="I38" s="701"/>
      <c r="J38" s="701"/>
      <c r="K38" s="701"/>
      <c r="L38" s="701"/>
      <c r="M38" s="701"/>
      <c r="N38" s="701"/>
      <c r="O38" s="701"/>
      <c r="P38" s="701"/>
      <c r="Q38" s="701"/>
      <c r="R38" s="701"/>
      <c r="S38" s="701"/>
      <c r="T38" s="701"/>
      <c r="U38" s="701"/>
      <c r="V38" s="701"/>
    </row>
    <row r="39" spans="3:22">
      <c r="C39" s="701"/>
      <c r="D39" s="701"/>
      <c r="E39" s="701"/>
      <c r="F39" s="701"/>
      <c r="G39" s="701"/>
      <c r="H39" s="701"/>
      <c r="I39" s="701"/>
      <c r="J39" s="701"/>
      <c r="K39" s="701"/>
      <c r="L39" s="701"/>
      <c r="M39" s="701"/>
      <c r="N39" s="701"/>
      <c r="O39" s="701"/>
      <c r="P39" s="701"/>
      <c r="Q39" s="701"/>
      <c r="R39" s="701"/>
      <c r="S39" s="701"/>
      <c r="T39" s="701"/>
      <c r="U39" s="701"/>
      <c r="V39" s="701"/>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R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K32" sqref="K32"/>
    </sheetView>
  </sheetViews>
  <sheetFormatPr defaultColWidth="9.109375" defaultRowHeight="13.8"/>
  <cols>
    <col min="1" max="1" width="10.5546875" style="4" bestFit="1" customWidth="1"/>
    <col min="2" max="2" width="101.88671875" style="4" customWidth="1"/>
    <col min="3" max="3" width="25.6640625" style="115" bestFit="1" customWidth="1"/>
    <col min="4" max="4" width="14.88671875" style="115" bestFit="1" customWidth="1"/>
    <col min="5" max="5" width="17.88671875" style="115" customWidth="1"/>
    <col min="6" max="6" width="15.88671875" style="115" customWidth="1"/>
    <col min="7" max="7" width="17.44140625" style="115" customWidth="1"/>
    <col min="8" max="8" width="15.109375" style="115" customWidth="1"/>
    <col min="9" max="16384" width="9.109375" style="13"/>
  </cols>
  <sheetData>
    <row r="1" spans="1:18">
      <c r="A1" s="2" t="s">
        <v>30</v>
      </c>
      <c r="B1" s="4" t="str">
        <f>'Info '!C2</f>
        <v>JSC ProCredit Bank</v>
      </c>
      <c r="C1" s="3"/>
    </row>
    <row r="2" spans="1:18">
      <c r="A2" s="2" t="s">
        <v>31</v>
      </c>
      <c r="B2" s="216">
        <f>'1. key ratios'!B2</f>
        <v>46203</v>
      </c>
      <c r="C2" s="216"/>
    </row>
    <row r="4" spans="1:18" ht="14.4" thickBot="1">
      <c r="A4" s="2" t="s">
        <v>150</v>
      </c>
      <c r="B4" s="77" t="s">
        <v>239</v>
      </c>
    </row>
    <row r="5" spans="1:18">
      <c r="A5" s="78"/>
      <c r="B5" s="86"/>
      <c r="C5" s="136" t="s">
        <v>0</v>
      </c>
      <c r="D5" s="136" t="s">
        <v>1</v>
      </c>
      <c r="E5" s="136" t="s">
        <v>2</v>
      </c>
      <c r="F5" s="136" t="s">
        <v>3</v>
      </c>
      <c r="G5" s="137" t="s">
        <v>4</v>
      </c>
      <c r="H5" s="138" t="s">
        <v>5</v>
      </c>
      <c r="I5" s="87"/>
    </row>
    <row r="6" spans="1:18" s="87" customFormat="1" ht="12.75" customHeight="1">
      <c r="A6" s="88"/>
      <c r="B6" s="775" t="s">
        <v>149</v>
      </c>
      <c r="C6" s="761" t="s">
        <v>232</v>
      </c>
      <c r="D6" s="777" t="s">
        <v>231</v>
      </c>
      <c r="E6" s="778"/>
      <c r="F6" s="761" t="s">
        <v>236</v>
      </c>
      <c r="G6" s="761" t="s">
        <v>237</v>
      </c>
      <c r="H6" s="773" t="s">
        <v>235</v>
      </c>
    </row>
    <row r="7" spans="1:18" ht="41.4">
      <c r="A7" s="90"/>
      <c r="B7" s="776"/>
      <c r="C7" s="762"/>
      <c r="D7" s="139" t="s">
        <v>234</v>
      </c>
      <c r="E7" s="139" t="s">
        <v>233</v>
      </c>
      <c r="F7" s="762"/>
      <c r="G7" s="762"/>
      <c r="H7" s="774"/>
      <c r="I7" s="87"/>
    </row>
    <row r="8" spans="1:18">
      <c r="A8" s="88">
        <v>1</v>
      </c>
      <c r="B8" s="1" t="s">
        <v>51</v>
      </c>
      <c r="C8" s="575">
        <v>473825909.29370803</v>
      </c>
      <c r="D8" s="575"/>
      <c r="E8" s="575"/>
      <c r="F8" s="575">
        <v>217981769.89370799</v>
      </c>
      <c r="G8" s="576">
        <v>0</v>
      </c>
      <c r="H8" s="670">
        <v>0</v>
      </c>
      <c r="I8" s="694"/>
      <c r="J8" s="694"/>
      <c r="K8" s="694"/>
      <c r="L8" s="694"/>
      <c r="M8" s="694"/>
      <c r="N8" s="694"/>
      <c r="O8" s="694"/>
      <c r="P8" s="694"/>
      <c r="Q8" s="694"/>
      <c r="R8" s="694"/>
    </row>
    <row r="9" spans="1:18" ht="15" customHeight="1">
      <c r="A9" s="88">
        <v>2</v>
      </c>
      <c r="B9" s="1" t="s">
        <v>52</v>
      </c>
      <c r="C9" s="575">
        <v>0</v>
      </c>
      <c r="D9" s="575"/>
      <c r="E9" s="575"/>
      <c r="F9" s="575">
        <v>0</v>
      </c>
      <c r="G9" s="576">
        <v>0</v>
      </c>
      <c r="H9" s="670"/>
      <c r="I9" s="694"/>
      <c r="J9" s="694"/>
      <c r="K9" s="694"/>
      <c r="L9" s="694"/>
      <c r="M9" s="694"/>
      <c r="N9" s="694"/>
      <c r="O9" s="694"/>
      <c r="P9" s="694"/>
      <c r="Q9" s="694"/>
      <c r="R9" s="694"/>
    </row>
    <row r="10" spans="1:18">
      <c r="A10" s="88">
        <v>3</v>
      </c>
      <c r="B10" s="1" t="s">
        <v>153</v>
      </c>
      <c r="C10" s="575">
        <v>0</v>
      </c>
      <c r="D10" s="575"/>
      <c r="E10" s="575"/>
      <c r="F10" s="575">
        <v>0</v>
      </c>
      <c r="G10" s="576">
        <v>0</v>
      </c>
      <c r="H10" s="670"/>
      <c r="I10" s="694"/>
      <c r="J10" s="694"/>
      <c r="K10" s="694"/>
      <c r="L10" s="694"/>
      <c r="M10" s="694"/>
      <c r="N10" s="694"/>
      <c r="O10" s="694"/>
      <c r="P10" s="694"/>
      <c r="Q10" s="694"/>
      <c r="R10" s="694"/>
    </row>
    <row r="11" spans="1:18">
      <c r="A11" s="88">
        <v>4</v>
      </c>
      <c r="B11" s="1" t="s">
        <v>53</v>
      </c>
      <c r="C11" s="575">
        <v>0</v>
      </c>
      <c r="D11" s="575"/>
      <c r="E11" s="575"/>
      <c r="F11" s="575">
        <v>0</v>
      </c>
      <c r="G11" s="576">
        <v>0</v>
      </c>
      <c r="H11" s="670"/>
      <c r="I11" s="694"/>
      <c r="J11" s="694"/>
      <c r="K11" s="694"/>
      <c r="L11" s="694"/>
      <c r="M11" s="694"/>
      <c r="N11" s="694"/>
      <c r="O11" s="694"/>
      <c r="P11" s="694"/>
      <c r="Q11" s="694"/>
      <c r="R11" s="694"/>
    </row>
    <row r="12" spans="1:18">
      <c r="A12" s="88">
        <v>5</v>
      </c>
      <c r="B12" s="1" t="s">
        <v>54</v>
      </c>
      <c r="C12" s="575">
        <v>0</v>
      </c>
      <c r="D12" s="575"/>
      <c r="E12" s="575"/>
      <c r="F12" s="575">
        <v>0</v>
      </c>
      <c r="G12" s="576">
        <v>0</v>
      </c>
      <c r="H12" s="670"/>
      <c r="I12" s="694"/>
      <c r="J12" s="694"/>
      <c r="K12" s="694"/>
      <c r="L12" s="694"/>
      <c r="M12" s="694"/>
      <c r="N12" s="694"/>
      <c r="O12" s="694"/>
      <c r="P12" s="694"/>
      <c r="Q12" s="694"/>
      <c r="R12" s="694"/>
    </row>
    <row r="13" spans="1:18">
      <c r="A13" s="88">
        <v>6</v>
      </c>
      <c r="B13" s="1" t="s">
        <v>55</v>
      </c>
      <c r="C13" s="575">
        <v>190736999.79691339</v>
      </c>
      <c r="D13" s="575"/>
      <c r="E13" s="575"/>
      <c r="F13" s="575">
        <v>42830495.590341702</v>
      </c>
      <c r="G13" s="576">
        <v>42830495.590341702</v>
      </c>
      <c r="H13" s="670">
        <v>0.22455263339543632</v>
      </c>
      <c r="I13" s="694"/>
      <c r="J13" s="694"/>
      <c r="K13" s="694"/>
      <c r="L13" s="694"/>
      <c r="M13" s="694"/>
      <c r="N13" s="694"/>
      <c r="O13" s="694"/>
      <c r="P13" s="694"/>
      <c r="Q13" s="694"/>
      <c r="R13" s="694"/>
    </row>
    <row r="14" spans="1:18">
      <c r="A14" s="88">
        <v>7</v>
      </c>
      <c r="B14" s="1" t="s">
        <v>56</v>
      </c>
      <c r="C14" s="575">
        <v>913079346.5553</v>
      </c>
      <c r="D14" s="575">
        <v>186647621.41369998</v>
      </c>
      <c r="E14" s="575">
        <v>94517715.924800009</v>
      </c>
      <c r="F14" s="575">
        <v>1007597062.4801</v>
      </c>
      <c r="G14" s="576">
        <v>966815102.27830005</v>
      </c>
      <c r="H14" s="670">
        <v>0.9595255268991959</v>
      </c>
      <c r="I14" s="694"/>
      <c r="J14" s="694"/>
      <c r="K14" s="694"/>
      <c r="L14" s="694"/>
      <c r="M14" s="694"/>
      <c r="N14" s="694"/>
      <c r="O14" s="694"/>
      <c r="P14" s="694"/>
      <c r="Q14" s="694"/>
      <c r="R14" s="694"/>
    </row>
    <row r="15" spans="1:18">
      <c r="A15" s="88">
        <v>8</v>
      </c>
      <c r="B15" s="1" t="s">
        <v>57</v>
      </c>
      <c r="C15" s="575">
        <v>460265510.35439998</v>
      </c>
      <c r="D15" s="575"/>
      <c r="E15" s="575"/>
      <c r="F15" s="575">
        <v>345199132.7658</v>
      </c>
      <c r="G15" s="576">
        <v>338462811.94840002</v>
      </c>
      <c r="H15" s="670">
        <v>0.735364271999844</v>
      </c>
      <c r="I15" s="694"/>
      <c r="J15" s="694"/>
      <c r="K15" s="694"/>
      <c r="L15" s="694"/>
      <c r="M15" s="694"/>
      <c r="N15" s="694"/>
      <c r="O15" s="694"/>
      <c r="P15" s="694"/>
      <c r="Q15" s="694"/>
      <c r="R15" s="694"/>
    </row>
    <row r="16" spans="1:18">
      <c r="A16" s="88">
        <v>9</v>
      </c>
      <c r="B16" s="1" t="s">
        <v>58</v>
      </c>
      <c r="C16" s="575">
        <v>114763470.786</v>
      </c>
      <c r="D16" s="575"/>
      <c r="E16" s="575"/>
      <c r="F16" s="575">
        <v>40167214.7751</v>
      </c>
      <c r="G16" s="576">
        <v>40167214.7751</v>
      </c>
      <c r="H16" s="670">
        <v>0.35000000000000003</v>
      </c>
      <c r="I16" s="694"/>
      <c r="J16" s="694"/>
      <c r="K16" s="694"/>
      <c r="L16" s="694"/>
      <c r="M16" s="694"/>
      <c r="N16" s="694"/>
      <c r="O16" s="694"/>
      <c r="P16" s="694"/>
      <c r="Q16" s="694"/>
      <c r="R16" s="694"/>
    </row>
    <row r="17" spans="1:18">
      <c r="A17" s="88">
        <v>10</v>
      </c>
      <c r="B17" s="1" t="s">
        <v>59</v>
      </c>
      <c r="C17" s="575">
        <v>9316347.2741</v>
      </c>
      <c r="D17" s="575"/>
      <c r="E17" s="575"/>
      <c r="F17" s="575">
        <v>11178469.5579</v>
      </c>
      <c r="G17" s="576">
        <v>10678563.6489</v>
      </c>
      <c r="H17" s="670">
        <v>1.1462178614344962</v>
      </c>
      <c r="I17" s="694"/>
      <c r="J17" s="694"/>
      <c r="K17" s="694"/>
      <c r="L17" s="694"/>
      <c r="M17" s="694"/>
      <c r="N17" s="694"/>
      <c r="O17" s="694"/>
      <c r="P17" s="694"/>
      <c r="Q17" s="694"/>
      <c r="R17" s="694"/>
    </row>
    <row r="18" spans="1:18">
      <c r="A18" s="88">
        <v>11</v>
      </c>
      <c r="B18" s="1" t="s">
        <v>60</v>
      </c>
      <c r="C18" s="575">
        <v>3918376.47</v>
      </c>
      <c r="D18" s="575"/>
      <c r="E18" s="575"/>
      <c r="F18" s="575">
        <v>9795941.1750000007</v>
      </c>
      <c r="G18" s="576">
        <v>9795941.1750000007</v>
      </c>
      <c r="H18" s="670">
        <v>2.5</v>
      </c>
      <c r="I18" s="694"/>
      <c r="J18" s="694"/>
      <c r="K18" s="694"/>
      <c r="L18" s="694"/>
      <c r="M18" s="694"/>
      <c r="N18" s="694"/>
      <c r="O18" s="694"/>
      <c r="P18" s="694"/>
      <c r="Q18" s="694"/>
      <c r="R18" s="694"/>
    </row>
    <row r="19" spans="1:18">
      <c r="A19" s="88">
        <v>12</v>
      </c>
      <c r="B19" s="1" t="s">
        <v>61</v>
      </c>
      <c r="C19" s="575">
        <v>0</v>
      </c>
      <c r="D19" s="575"/>
      <c r="E19" s="575"/>
      <c r="F19" s="575">
        <v>0</v>
      </c>
      <c r="G19" s="576">
        <v>0</v>
      </c>
      <c r="H19" s="670"/>
      <c r="I19" s="694"/>
      <c r="J19" s="694"/>
      <c r="K19" s="694"/>
      <c r="L19" s="694"/>
      <c r="M19" s="694"/>
      <c r="N19" s="694"/>
      <c r="O19" s="694"/>
      <c r="P19" s="694"/>
      <c r="Q19" s="694"/>
      <c r="R19" s="694"/>
    </row>
    <row r="20" spans="1:18">
      <c r="A20" s="88">
        <v>13</v>
      </c>
      <c r="B20" s="1" t="s">
        <v>144</v>
      </c>
      <c r="C20" s="575">
        <v>0</v>
      </c>
      <c r="D20" s="575"/>
      <c r="E20" s="575"/>
      <c r="F20" s="575">
        <v>0</v>
      </c>
      <c r="G20" s="576">
        <v>0</v>
      </c>
      <c r="H20" s="670"/>
      <c r="I20" s="694"/>
      <c r="J20" s="694"/>
      <c r="K20" s="694"/>
      <c r="L20" s="694"/>
      <c r="M20" s="694"/>
      <c r="N20" s="694"/>
      <c r="O20" s="694"/>
      <c r="P20" s="694"/>
      <c r="Q20" s="694"/>
      <c r="R20" s="694"/>
    </row>
    <row r="21" spans="1:18">
      <c r="A21" s="88">
        <v>14</v>
      </c>
      <c r="B21" s="1" t="s">
        <v>63</v>
      </c>
      <c r="C21" s="575">
        <v>110226652.30406961</v>
      </c>
      <c r="D21" s="575"/>
      <c r="E21" s="575"/>
      <c r="F21" s="575">
        <v>55495885.324069604</v>
      </c>
      <c r="G21" s="576">
        <v>55495885.324069604</v>
      </c>
      <c r="H21" s="670">
        <v>0.50347065944613356</v>
      </c>
      <c r="I21" s="694"/>
      <c r="J21" s="694"/>
      <c r="K21" s="694"/>
      <c r="L21" s="694"/>
      <c r="M21" s="694"/>
      <c r="N21" s="694"/>
      <c r="O21" s="694"/>
      <c r="P21" s="694"/>
      <c r="Q21" s="694"/>
      <c r="R21" s="694"/>
    </row>
    <row r="22" spans="1:18" ht="14.4" thickBot="1">
      <c r="A22" s="91"/>
      <c r="B22" s="92" t="s">
        <v>64</v>
      </c>
      <c r="C22" s="577">
        <v>2276132612.8344903</v>
      </c>
      <c r="D22" s="577">
        <v>186647621.41369998</v>
      </c>
      <c r="E22" s="577">
        <v>94517715.924800009</v>
      </c>
      <c r="F22" s="577">
        <v>1730245971.5620191</v>
      </c>
      <c r="G22" s="577">
        <v>1464246014.7401114</v>
      </c>
      <c r="H22" s="671">
        <v>0.61765583771540145</v>
      </c>
      <c r="I22" s="694"/>
      <c r="J22" s="694"/>
      <c r="K22" s="694"/>
      <c r="L22" s="694"/>
      <c r="M22" s="694"/>
      <c r="N22" s="694"/>
      <c r="O22" s="694"/>
      <c r="P22" s="694"/>
      <c r="Q22" s="694"/>
      <c r="R22" s="694"/>
    </row>
  </sheetData>
  <mergeCells count="6">
    <mergeCell ref="H6:H7"/>
    <mergeCell ref="B6:B7"/>
    <mergeCell ref="C6:C7"/>
    <mergeCell ref="D6:E6"/>
    <mergeCell ref="F6:F7"/>
    <mergeCell ref="G6:G7"/>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M46"/>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K34" sqref="K34"/>
    </sheetView>
  </sheetViews>
  <sheetFormatPr defaultColWidth="9.109375" defaultRowHeight="13.8"/>
  <cols>
    <col min="1" max="1" width="10.5546875" style="115" bestFit="1" customWidth="1"/>
    <col min="2" max="2" width="104.109375" style="115" customWidth="1"/>
    <col min="3" max="3" width="13" style="115" bestFit="1" customWidth="1"/>
    <col min="4" max="5" width="14.88671875" style="115" bestFit="1" customWidth="1"/>
    <col min="6" max="11" width="13" style="115" bestFit="1" customWidth="1"/>
    <col min="12" max="16384" width="9.109375" style="115"/>
  </cols>
  <sheetData>
    <row r="1" spans="1:11">
      <c r="A1" s="115" t="s">
        <v>30</v>
      </c>
      <c r="B1" s="3" t="str">
        <f>'Info '!C2</f>
        <v>JSC ProCredit Bank</v>
      </c>
    </row>
    <row r="2" spans="1:11">
      <c r="A2" s="115" t="s">
        <v>31</v>
      </c>
      <c r="B2" s="216">
        <f>'1. key ratios'!B2</f>
        <v>46203</v>
      </c>
    </row>
    <row r="4" spans="1:11" ht="14.4" thickBot="1">
      <c r="A4" s="115" t="s">
        <v>146</v>
      </c>
      <c r="B4" s="172" t="s">
        <v>240</v>
      </c>
    </row>
    <row r="5" spans="1:11" ht="30" customHeight="1">
      <c r="A5" s="779"/>
      <c r="B5" s="780"/>
      <c r="C5" s="781" t="s">
        <v>290</v>
      </c>
      <c r="D5" s="781"/>
      <c r="E5" s="781"/>
      <c r="F5" s="781" t="s">
        <v>291</v>
      </c>
      <c r="G5" s="781"/>
      <c r="H5" s="781"/>
      <c r="I5" s="781" t="s">
        <v>292</v>
      </c>
      <c r="J5" s="781"/>
      <c r="K5" s="782"/>
    </row>
    <row r="6" spans="1:11">
      <c r="A6" s="147"/>
      <c r="B6" s="148"/>
      <c r="C6" s="15" t="s">
        <v>32</v>
      </c>
      <c r="D6" s="15" t="s">
        <v>33</v>
      </c>
      <c r="E6" s="15" t="s">
        <v>34</v>
      </c>
      <c r="F6" s="15" t="s">
        <v>32</v>
      </c>
      <c r="G6" s="15" t="s">
        <v>33</v>
      </c>
      <c r="H6" s="15" t="s">
        <v>34</v>
      </c>
      <c r="I6" s="15" t="s">
        <v>32</v>
      </c>
      <c r="J6" s="15" t="s">
        <v>33</v>
      </c>
      <c r="K6" s="15" t="s">
        <v>34</v>
      </c>
    </row>
    <row r="7" spans="1:11">
      <c r="A7" s="149" t="s">
        <v>243</v>
      </c>
      <c r="B7" s="150"/>
      <c r="C7" s="150"/>
      <c r="D7" s="150"/>
      <c r="E7" s="150"/>
      <c r="F7" s="150"/>
      <c r="G7" s="150"/>
      <c r="H7" s="150"/>
      <c r="I7" s="150"/>
      <c r="J7" s="150"/>
      <c r="K7" s="151"/>
    </row>
    <row r="8" spans="1:11">
      <c r="A8" s="152">
        <v>1</v>
      </c>
      <c r="B8" s="153" t="s">
        <v>241</v>
      </c>
      <c r="C8" s="578"/>
      <c r="D8" s="578"/>
      <c r="E8" s="578"/>
      <c r="F8" s="579">
        <v>264167966.23538467</v>
      </c>
      <c r="G8" s="579">
        <v>455890923.76944435</v>
      </c>
      <c r="H8" s="579">
        <v>720058890.00482905</v>
      </c>
      <c r="I8" s="579">
        <v>228919702.11692312</v>
      </c>
      <c r="J8" s="579">
        <v>312573432.53379589</v>
      </c>
      <c r="K8" s="580">
        <v>541493134.65071905</v>
      </c>
    </row>
    <row r="9" spans="1:11">
      <c r="A9" s="149" t="s">
        <v>244</v>
      </c>
      <c r="B9" s="150"/>
      <c r="C9" s="581"/>
      <c r="D9" s="581"/>
      <c r="E9" s="581"/>
      <c r="F9" s="581"/>
      <c r="G9" s="581"/>
      <c r="H9" s="581"/>
      <c r="I9" s="581"/>
      <c r="J9" s="581"/>
      <c r="K9" s="582"/>
    </row>
    <row r="10" spans="1:11">
      <c r="A10" s="154">
        <v>2</v>
      </c>
      <c r="B10" s="155" t="s">
        <v>252</v>
      </c>
      <c r="C10" s="583">
        <v>85211672.689846143</v>
      </c>
      <c r="D10" s="584">
        <v>506850273.1392715</v>
      </c>
      <c r="E10" s="584">
        <v>592061945.82911766</v>
      </c>
      <c r="F10" s="584">
        <v>16192580.081344707</v>
      </c>
      <c r="G10" s="584">
        <v>76884940.016292959</v>
      </c>
      <c r="H10" s="584">
        <v>93077520.097637668</v>
      </c>
      <c r="I10" s="584">
        <v>3730950.0011071977</v>
      </c>
      <c r="J10" s="584">
        <v>16300503.950431591</v>
      </c>
      <c r="K10" s="585">
        <v>20031453.95153879</v>
      </c>
    </row>
    <row r="11" spans="1:11">
      <c r="A11" s="154">
        <v>3</v>
      </c>
      <c r="B11" s="155" t="s">
        <v>246</v>
      </c>
      <c r="C11" s="583">
        <v>407545046.71383518</v>
      </c>
      <c r="D11" s="584">
        <v>822808691.66308522</v>
      </c>
      <c r="E11" s="584">
        <v>1230353738.3769205</v>
      </c>
      <c r="F11" s="584">
        <v>104196378.52512804</v>
      </c>
      <c r="G11" s="584">
        <v>131312485.95168325</v>
      </c>
      <c r="H11" s="584">
        <v>235508864.47681129</v>
      </c>
      <c r="I11" s="584">
        <v>97475147.427420437</v>
      </c>
      <c r="J11" s="584">
        <v>120950113.7374768</v>
      </c>
      <c r="K11" s="585">
        <v>218425261.16489723</v>
      </c>
    </row>
    <row r="12" spans="1:11">
      <c r="A12" s="154">
        <v>4</v>
      </c>
      <c r="B12" s="155" t="s">
        <v>247</v>
      </c>
      <c r="C12" s="583">
        <v>1098.901098901099</v>
      </c>
      <c r="D12" s="584">
        <v>0</v>
      </c>
      <c r="E12" s="584">
        <v>1098.901098901099</v>
      </c>
      <c r="F12" s="584">
        <v>0</v>
      </c>
      <c r="G12" s="584">
        <v>0</v>
      </c>
      <c r="H12" s="584">
        <v>0</v>
      </c>
      <c r="I12" s="584">
        <v>0</v>
      </c>
      <c r="J12" s="584">
        <v>0</v>
      </c>
      <c r="K12" s="585">
        <v>0</v>
      </c>
    </row>
    <row r="13" spans="1:11">
      <c r="A13" s="154">
        <v>5</v>
      </c>
      <c r="B13" s="155" t="s">
        <v>255</v>
      </c>
      <c r="C13" s="583">
        <v>105705835.0720879</v>
      </c>
      <c r="D13" s="584">
        <v>65661780.940879121</v>
      </c>
      <c r="E13" s="584">
        <v>171367616.01296702</v>
      </c>
      <c r="F13" s="584">
        <v>19309472.584220327</v>
      </c>
      <c r="G13" s="584">
        <v>18901467.97828022</v>
      </c>
      <c r="H13" s="584">
        <v>38210940.562500551</v>
      </c>
      <c r="I13" s="584">
        <v>7303024.0156978033</v>
      </c>
      <c r="J13" s="584">
        <v>6205544.2542637363</v>
      </c>
      <c r="K13" s="585">
        <v>13508568.26996154</v>
      </c>
    </row>
    <row r="14" spans="1:11">
      <c r="A14" s="154">
        <v>6</v>
      </c>
      <c r="B14" s="155" t="s">
        <v>286</v>
      </c>
      <c r="C14" s="583">
        <v>0</v>
      </c>
      <c r="D14" s="584">
        <v>0</v>
      </c>
      <c r="E14" s="584">
        <v>0</v>
      </c>
      <c r="F14" s="584">
        <v>0</v>
      </c>
      <c r="G14" s="584">
        <v>0</v>
      </c>
      <c r="H14" s="584">
        <v>0</v>
      </c>
      <c r="I14" s="584">
        <v>0</v>
      </c>
      <c r="J14" s="584">
        <v>0</v>
      </c>
      <c r="K14" s="585">
        <v>0</v>
      </c>
    </row>
    <row r="15" spans="1:11">
      <c r="A15" s="154">
        <v>7</v>
      </c>
      <c r="B15" s="155" t="s">
        <v>287</v>
      </c>
      <c r="C15" s="583">
        <v>15954863.87978022</v>
      </c>
      <c r="D15" s="584">
        <v>28910975.088918507</v>
      </c>
      <c r="E15" s="584">
        <v>44865838.968698725</v>
      </c>
      <c r="F15" s="584">
        <v>4156886.1821978027</v>
      </c>
      <c r="G15" s="584">
        <v>15020248.686923074</v>
      </c>
      <c r="H15" s="584">
        <v>19177134.869120877</v>
      </c>
      <c r="I15" s="584">
        <v>4156886.1821978027</v>
      </c>
      <c r="J15" s="584">
        <v>15020248.686923074</v>
      </c>
      <c r="K15" s="585">
        <v>19177134.869120877</v>
      </c>
    </row>
    <row r="16" spans="1:11">
      <c r="A16" s="154">
        <v>8</v>
      </c>
      <c r="B16" s="156" t="s">
        <v>248</v>
      </c>
      <c r="C16" s="583">
        <v>614418517.2566483</v>
      </c>
      <c r="D16" s="584">
        <v>1424231720.8321543</v>
      </c>
      <c r="E16" s="584">
        <v>2038650238.0888026</v>
      </c>
      <c r="F16" s="584">
        <v>143855317.37289089</v>
      </c>
      <c r="G16" s="584">
        <v>242119142.63317952</v>
      </c>
      <c r="H16" s="584">
        <v>385974460.00607038</v>
      </c>
      <c r="I16" s="584">
        <v>112666007.62642325</v>
      </c>
      <c r="J16" s="584">
        <v>158476410.6290952</v>
      </c>
      <c r="K16" s="585">
        <v>271142418.25551844</v>
      </c>
    </row>
    <row r="17" spans="1:13">
      <c r="A17" s="149" t="s">
        <v>245</v>
      </c>
      <c r="B17" s="150"/>
      <c r="C17" s="581"/>
      <c r="D17" s="581"/>
      <c r="E17" s="581"/>
      <c r="F17" s="581"/>
      <c r="G17" s="581"/>
      <c r="H17" s="581"/>
      <c r="I17" s="581"/>
      <c r="J17" s="581"/>
      <c r="K17" s="582"/>
    </row>
    <row r="18" spans="1:13">
      <c r="A18" s="154">
        <v>9</v>
      </c>
      <c r="B18" s="155" t="s">
        <v>251</v>
      </c>
      <c r="C18" s="583">
        <v>0</v>
      </c>
      <c r="D18" s="584">
        <v>0</v>
      </c>
      <c r="E18" s="584">
        <v>0</v>
      </c>
      <c r="F18" s="584">
        <v>0</v>
      </c>
      <c r="G18" s="584">
        <v>0</v>
      </c>
      <c r="H18" s="584">
        <v>0</v>
      </c>
      <c r="I18" s="584">
        <v>0</v>
      </c>
      <c r="J18" s="584">
        <v>0</v>
      </c>
      <c r="K18" s="585">
        <v>0</v>
      </c>
    </row>
    <row r="19" spans="1:13">
      <c r="A19" s="154">
        <v>10</v>
      </c>
      <c r="B19" s="155" t="s">
        <v>288</v>
      </c>
      <c r="C19" s="583">
        <v>508617402.40896696</v>
      </c>
      <c r="D19" s="584">
        <v>1029391726.0066046</v>
      </c>
      <c r="E19" s="584">
        <v>1538009128.4155715</v>
      </c>
      <c r="F19" s="584">
        <v>7865143.5165164825</v>
      </c>
      <c r="G19" s="584">
        <v>12271905.779838463</v>
      </c>
      <c r="H19" s="584">
        <v>20137049.296354946</v>
      </c>
      <c r="I19" s="584">
        <v>43113407.634978026</v>
      </c>
      <c r="J19" s="584">
        <v>155589397.01548687</v>
      </c>
      <c r="K19" s="585">
        <v>198702804.65046489</v>
      </c>
    </row>
    <row r="20" spans="1:13">
      <c r="A20" s="154">
        <v>11</v>
      </c>
      <c r="B20" s="155" t="s">
        <v>250</v>
      </c>
      <c r="C20" s="583">
        <v>9138865.3525274824</v>
      </c>
      <c r="D20" s="584">
        <v>42626544.395604394</v>
      </c>
      <c r="E20" s="584">
        <v>51765409.748131879</v>
      </c>
      <c r="F20" s="584">
        <v>3059796.057032967</v>
      </c>
      <c r="G20" s="584">
        <v>0</v>
      </c>
      <c r="H20" s="584">
        <v>3059796.057032967</v>
      </c>
      <c r="I20" s="584">
        <v>3059796.057032967</v>
      </c>
      <c r="J20" s="584">
        <v>0</v>
      </c>
      <c r="K20" s="585">
        <v>3059796.057032967</v>
      </c>
    </row>
    <row r="21" spans="1:13" ht="14.4" thickBot="1">
      <c r="A21" s="157">
        <v>12</v>
      </c>
      <c r="B21" s="158" t="s">
        <v>249</v>
      </c>
      <c r="C21" s="586">
        <v>517756267.76149446</v>
      </c>
      <c r="D21" s="587">
        <v>1072018270.4022089</v>
      </c>
      <c r="E21" s="586">
        <v>1589774538.1637034</v>
      </c>
      <c r="F21" s="587">
        <v>10924939.573549449</v>
      </c>
      <c r="G21" s="587">
        <v>12271905.779838463</v>
      </c>
      <c r="H21" s="587">
        <v>23196845.353387915</v>
      </c>
      <c r="I21" s="587">
        <v>46173203.692010991</v>
      </c>
      <c r="J21" s="587">
        <v>155589397.01548687</v>
      </c>
      <c r="K21" s="588">
        <v>201762600.70749786</v>
      </c>
    </row>
    <row r="22" spans="1:13" ht="38.25" customHeight="1" thickBot="1">
      <c r="A22" s="159"/>
      <c r="B22" s="160"/>
      <c r="C22" s="160"/>
      <c r="D22" s="160"/>
      <c r="E22" s="160"/>
      <c r="F22" s="783" t="s">
        <v>772</v>
      </c>
      <c r="G22" s="784"/>
      <c r="H22" s="784"/>
      <c r="I22" s="783" t="s">
        <v>773</v>
      </c>
      <c r="J22" s="784"/>
      <c r="K22" s="785"/>
    </row>
    <row r="23" spans="1:13">
      <c r="A23" s="161">
        <v>13</v>
      </c>
      <c r="B23" s="162" t="s">
        <v>241</v>
      </c>
      <c r="C23" s="163"/>
      <c r="D23" s="163"/>
      <c r="E23" s="163"/>
      <c r="F23" s="589">
        <v>264167966.23538467</v>
      </c>
      <c r="G23" s="589">
        <v>455890923.76944435</v>
      </c>
      <c r="H23" s="589">
        <v>720058890.00482893</v>
      </c>
      <c r="I23" s="589">
        <v>228919702.11692312</v>
      </c>
      <c r="J23" s="589">
        <v>312573432.53379589</v>
      </c>
      <c r="K23" s="590">
        <v>541493134.65071893</v>
      </c>
    </row>
    <row r="24" spans="1:13" ht="14.4" thickBot="1">
      <c r="A24" s="164">
        <v>14</v>
      </c>
      <c r="B24" s="165" t="s">
        <v>253</v>
      </c>
      <c r="C24" s="166"/>
      <c r="D24" s="167"/>
      <c r="E24" s="168"/>
      <c r="F24" s="591">
        <v>132930377.79934144</v>
      </c>
      <c r="G24" s="591">
        <v>229847236.85334104</v>
      </c>
      <c r="H24" s="591">
        <v>362777614.65268248</v>
      </c>
      <c r="I24" s="591">
        <v>66492803.934412241</v>
      </c>
      <c r="J24" s="591">
        <v>39619102.657273799</v>
      </c>
      <c r="K24" s="592">
        <v>69379817.548020571</v>
      </c>
    </row>
    <row r="25" spans="1:13" ht="14.4" thickBot="1">
      <c r="A25" s="169">
        <v>15</v>
      </c>
      <c r="B25" s="170" t="s">
        <v>254</v>
      </c>
      <c r="C25" s="171"/>
      <c r="D25" s="171"/>
      <c r="E25" s="171"/>
      <c r="F25" s="593">
        <v>1.9872655942808386</v>
      </c>
      <c r="G25" s="593">
        <v>1.9834518352741186</v>
      </c>
      <c r="H25" s="593">
        <v>1.9848492876116457</v>
      </c>
      <c r="I25" s="593">
        <v>3.4427740833839247</v>
      </c>
      <c r="J25" s="593">
        <v>7.8894626977728768</v>
      </c>
      <c r="K25" s="594">
        <v>7.804764465918776</v>
      </c>
    </row>
    <row r="27" spans="1:13" ht="27">
      <c r="B27" s="146" t="s">
        <v>289</v>
      </c>
      <c r="C27" s="702"/>
      <c r="D27" s="702"/>
      <c r="E27" s="702"/>
      <c r="F27" s="702"/>
      <c r="G27" s="702"/>
      <c r="H27" s="702"/>
      <c r="I27" s="702"/>
      <c r="J27" s="702"/>
      <c r="K27" s="702"/>
      <c r="L27" s="702"/>
      <c r="M27" s="702"/>
    </row>
    <row r="28" spans="1:13">
      <c r="C28" s="702"/>
      <c r="D28" s="702"/>
      <c r="E28" s="702"/>
      <c r="F28" s="702"/>
      <c r="G28" s="702"/>
      <c r="H28" s="702"/>
      <c r="I28" s="702"/>
      <c r="J28" s="702"/>
      <c r="K28" s="702"/>
      <c r="L28" s="702"/>
      <c r="M28" s="702"/>
    </row>
    <row r="29" spans="1:13">
      <c r="C29" s="702"/>
      <c r="D29" s="702"/>
      <c r="E29" s="702"/>
      <c r="F29" s="702"/>
      <c r="G29" s="702"/>
      <c r="H29" s="702"/>
      <c r="I29" s="702"/>
      <c r="J29" s="702"/>
      <c r="K29" s="702"/>
      <c r="L29" s="702"/>
      <c r="M29" s="702"/>
    </row>
    <row r="30" spans="1:13">
      <c r="C30" s="702"/>
      <c r="D30" s="702"/>
      <c r="E30" s="702"/>
      <c r="F30" s="702"/>
      <c r="G30" s="702"/>
      <c r="H30" s="702"/>
      <c r="I30" s="702"/>
      <c r="J30" s="702"/>
      <c r="K30" s="702"/>
      <c r="L30" s="702"/>
      <c r="M30" s="702"/>
    </row>
    <row r="31" spans="1:13">
      <c r="C31" s="702"/>
      <c r="D31" s="702"/>
      <c r="E31" s="702"/>
      <c r="F31" s="702"/>
      <c r="G31" s="702"/>
      <c r="H31" s="702"/>
      <c r="I31" s="702"/>
      <c r="J31" s="702"/>
      <c r="K31" s="702"/>
      <c r="L31" s="702"/>
      <c r="M31" s="702"/>
    </row>
    <row r="32" spans="1:13">
      <c r="C32" s="702"/>
      <c r="D32" s="702"/>
      <c r="E32" s="702"/>
      <c r="F32" s="702"/>
      <c r="G32" s="702"/>
      <c r="H32" s="702"/>
      <c r="I32" s="702"/>
      <c r="J32" s="702"/>
      <c r="K32" s="702"/>
      <c r="L32" s="702"/>
      <c r="M32" s="702"/>
    </row>
    <row r="33" spans="3:13">
      <c r="C33" s="702"/>
      <c r="D33" s="702"/>
      <c r="E33" s="702"/>
      <c r="F33" s="702"/>
      <c r="G33" s="702"/>
      <c r="H33" s="702"/>
      <c r="I33" s="702"/>
      <c r="J33" s="702"/>
      <c r="K33" s="702"/>
      <c r="L33" s="702"/>
      <c r="M33" s="702"/>
    </row>
    <row r="34" spans="3:13">
      <c r="C34" s="702"/>
      <c r="D34" s="702"/>
      <c r="E34" s="702"/>
      <c r="F34" s="702"/>
      <c r="G34" s="702"/>
      <c r="H34" s="702"/>
      <c r="I34" s="702"/>
      <c r="J34" s="702"/>
      <c r="K34" s="702"/>
      <c r="L34" s="702"/>
      <c r="M34" s="702"/>
    </row>
    <row r="35" spans="3:13">
      <c r="C35" s="702"/>
      <c r="D35" s="702"/>
      <c r="E35" s="702"/>
      <c r="F35" s="702"/>
      <c r="G35" s="702"/>
      <c r="H35" s="702"/>
      <c r="I35" s="702"/>
      <c r="J35" s="702"/>
      <c r="K35" s="702"/>
      <c r="L35" s="702"/>
      <c r="M35" s="702"/>
    </row>
    <row r="36" spans="3:13">
      <c r="C36" s="702"/>
      <c r="D36" s="702"/>
      <c r="E36" s="702"/>
      <c r="F36" s="702"/>
      <c r="G36" s="702"/>
      <c r="H36" s="702"/>
      <c r="I36" s="702"/>
      <c r="J36" s="702"/>
      <c r="K36" s="702"/>
      <c r="L36" s="702"/>
      <c r="M36" s="702"/>
    </row>
    <row r="37" spans="3:13">
      <c r="C37" s="702"/>
      <c r="D37" s="702"/>
      <c r="E37" s="702"/>
      <c r="F37" s="702"/>
      <c r="G37" s="702"/>
      <c r="H37" s="702"/>
      <c r="I37" s="702"/>
      <c r="J37" s="702"/>
      <c r="K37" s="702"/>
      <c r="L37" s="702"/>
      <c r="M37" s="702"/>
    </row>
    <row r="38" spans="3:13">
      <c r="C38" s="702"/>
      <c r="D38" s="702"/>
      <c r="E38" s="702"/>
      <c r="F38" s="702"/>
      <c r="G38" s="702"/>
      <c r="H38" s="702"/>
      <c r="I38" s="702"/>
      <c r="J38" s="702"/>
      <c r="K38" s="702"/>
      <c r="L38" s="702"/>
      <c r="M38" s="702"/>
    </row>
    <row r="39" spans="3:13">
      <c r="C39" s="702"/>
      <c r="D39" s="702"/>
      <c r="E39" s="702"/>
      <c r="F39" s="702"/>
      <c r="G39" s="702"/>
      <c r="H39" s="702"/>
      <c r="I39" s="702"/>
      <c r="J39" s="702"/>
      <c r="K39" s="702"/>
      <c r="L39" s="702"/>
      <c r="M39" s="702"/>
    </row>
    <row r="40" spans="3:13">
      <c r="C40" s="702"/>
      <c r="D40" s="702"/>
      <c r="E40" s="702"/>
      <c r="F40" s="702"/>
      <c r="G40" s="702"/>
      <c r="H40" s="702"/>
      <c r="I40" s="702"/>
      <c r="J40" s="702"/>
      <c r="K40" s="702"/>
      <c r="L40" s="702"/>
      <c r="M40" s="702"/>
    </row>
    <row r="41" spans="3:13">
      <c r="C41" s="702"/>
      <c r="D41" s="702"/>
      <c r="E41" s="702"/>
      <c r="F41" s="702"/>
      <c r="G41" s="702"/>
      <c r="H41" s="702"/>
      <c r="I41" s="702"/>
      <c r="J41" s="702"/>
      <c r="K41" s="702"/>
      <c r="L41" s="702"/>
      <c r="M41" s="702"/>
    </row>
    <row r="42" spans="3:13">
      <c r="C42" s="702"/>
      <c r="D42" s="702"/>
      <c r="E42" s="702"/>
      <c r="F42" s="702"/>
      <c r="G42" s="702"/>
      <c r="H42" s="702"/>
      <c r="I42" s="702"/>
      <c r="J42" s="702"/>
      <c r="K42" s="702"/>
      <c r="L42" s="702"/>
      <c r="M42" s="702"/>
    </row>
    <row r="43" spans="3:13">
      <c r="C43" s="702"/>
      <c r="D43" s="702"/>
      <c r="E43" s="702"/>
      <c r="F43" s="702"/>
      <c r="G43" s="702"/>
      <c r="H43" s="702"/>
      <c r="I43" s="702"/>
      <c r="J43" s="702"/>
      <c r="K43" s="702"/>
      <c r="L43" s="702"/>
      <c r="M43" s="702"/>
    </row>
    <row r="44" spans="3:13">
      <c r="C44" s="702"/>
      <c r="D44" s="702"/>
      <c r="E44" s="702"/>
      <c r="F44" s="702"/>
      <c r="G44" s="702"/>
      <c r="H44" s="702"/>
      <c r="I44" s="702"/>
      <c r="J44" s="702"/>
      <c r="K44" s="702"/>
      <c r="L44" s="702"/>
      <c r="M44" s="702"/>
    </row>
    <row r="45" spans="3:13">
      <c r="C45" s="702"/>
      <c r="D45" s="702"/>
      <c r="E45" s="702"/>
      <c r="F45" s="702"/>
      <c r="G45" s="702"/>
      <c r="H45" s="702"/>
      <c r="I45" s="702"/>
      <c r="J45" s="702"/>
      <c r="K45" s="702"/>
      <c r="L45" s="702"/>
      <c r="M45" s="702"/>
    </row>
    <row r="46" spans="3:13">
      <c r="C46" s="702"/>
      <c r="D46" s="702"/>
      <c r="E46" s="702"/>
      <c r="F46" s="702"/>
      <c r="G46" s="702"/>
      <c r="H46" s="702"/>
      <c r="I46" s="702"/>
      <c r="J46" s="702"/>
      <c r="K46" s="702"/>
      <c r="L46" s="702"/>
      <c r="M46" s="702"/>
    </row>
  </sheetData>
  <mergeCells count="6">
    <mergeCell ref="A5:B5"/>
    <mergeCell ref="C5:E5"/>
    <mergeCell ref="F5:H5"/>
    <mergeCell ref="I5:K5"/>
    <mergeCell ref="F22:H22"/>
    <mergeCell ref="I22:K22"/>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16" activePane="bottomRight" state="frozen"/>
      <selection activeCell="B19" sqref="B19"/>
      <selection pane="topRight" activeCell="B19" sqref="B19"/>
      <selection pane="bottomLeft" activeCell="B19" sqref="B19"/>
      <selection pane="bottomRight" activeCell="J38" sqref="J38"/>
    </sheetView>
  </sheetViews>
  <sheetFormatPr defaultColWidth="9.109375" defaultRowHeight="13.2"/>
  <cols>
    <col min="1" max="1" width="10.5546875" style="4" bestFit="1" customWidth="1"/>
    <col min="2" max="2" width="95" style="4" customWidth="1"/>
    <col min="3" max="3" width="12.5546875" style="4" bestFit="1" customWidth="1"/>
    <col min="4" max="4" width="11.44140625" style="4" customWidth="1"/>
    <col min="5" max="5" width="18.109375" style="4" bestFit="1" customWidth="1"/>
    <col min="6" max="13" width="12.88671875" style="4" customWidth="1"/>
    <col min="14" max="14" width="31" style="4" bestFit="1" customWidth="1"/>
    <col min="15" max="16" width="9.109375" style="13"/>
    <col min="17" max="17" width="44.109375" style="13" customWidth="1"/>
    <col min="18" max="16384" width="9.109375" style="13"/>
  </cols>
  <sheetData>
    <row r="1" spans="1:17" ht="13.8">
      <c r="A1" s="405" t="s">
        <v>714</v>
      </c>
      <c r="B1" s="441" t="str">
        <f>'Info '!C2</f>
        <v>JSC ProCredit Bank</v>
      </c>
      <c r="C1" s="441"/>
      <c r="D1" s="441"/>
      <c r="E1" s="441"/>
      <c r="F1" s="441"/>
      <c r="G1" s="441"/>
      <c r="H1" s="441"/>
      <c r="I1" s="441"/>
      <c r="J1" s="441"/>
      <c r="K1" s="441"/>
      <c r="L1" s="441"/>
      <c r="M1" s="441"/>
      <c r="N1" s="441"/>
      <c r="O1" s="134"/>
      <c r="P1" s="134"/>
      <c r="Q1" s="134"/>
    </row>
    <row r="2" spans="1:17" ht="14.25" customHeight="1">
      <c r="A2" s="441" t="s">
        <v>715</v>
      </c>
      <c r="B2" s="406">
        <f>'1. key ratios'!B2</f>
        <v>46203</v>
      </c>
      <c r="C2" s="441"/>
      <c r="D2" s="441"/>
      <c r="E2" s="441"/>
      <c r="F2" s="441"/>
      <c r="G2" s="441"/>
      <c r="H2" s="441"/>
      <c r="I2" s="441"/>
      <c r="J2" s="441"/>
      <c r="K2" s="441"/>
      <c r="L2" s="441"/>
      <c r="M2" s="441"/>
      <c r="N2" s="441"/>
      <c r="O2" s="134"/>
      <c r="P2" s="134"/>
      <c r="Q2" s="134"/>
    </row>
    <row r="3" spans="1:17" ht="14.25" customHeight="1">
      <c r="A3" s="441"/>
      <c r="B3" s="134"/>
      <c r="C3" s="134"/>
      <c r="D3" s="134"/>
      <c r="E3" s="134"/>
      <c r="F3" s="134"/>
      <c r="G3" s="134"/>
      <c r="H3" s="134"/>
      <c r="I3" s="134"/>
      <c r="J3" s="134"/>
      <c r="K3" s="134"/>
      <c r="L3" s="134"/>
      <c r="M3" s="134"/>
      <c r="N3" s="134"/>
      <c r="O3" s="134"/>
      <c r="P3" s="134"/>
      <c r="Q3" s="134"/>
    </row>
    <row r="4" spans="1:17" ht="14.4">
      <c r="A4" s="441"/>
      <c r="B4" s="480" t="s">
        <v>716</v>
      </c>
      <c r="C4" s="134"/>
      <c r="D4" s="134"/>
      <c r="E4" s="134"/>
      <c r="F4" s="134"/>
      <c r="G4" s="134"/>
      <c r="H4" s="134"/>
      <c r="I4" s="134"/>
      <c r="J4" s="134"/>
      <c r="K4" s="134"/>
      <c r="L4" s="134"/>
      <c r="M4" s="134"/>
      <c r="N4" s="134"/>
      <c r="O4" s="134"/>
      <c r="P4" s="134"/>
      <c r="Q4" s="134"/>
    </row>
    <row r="5" spans="1:17" ht="57.6">
      <c r="A5" s="441"/>
      <c r="B5" s="481" t="s">
        <v>717</v>
      </c>
      <c r="C5" s="482" t="s">
        <v>718</v>
      </c>
      <c r="D5" s="482" t="s">
        <v>719</v>
      </c>
      <c r="E5" s="482" t="s">
        <v>720</v>
      </c>
      <c r="F5" s="482" t="s">
        <v>721</v>
      </c>
      <c r="G5" s="482" t="s">
        <v>722</v>
      </c>
      <c r="H5" s="482" t="s">
        <v>723</v>
      </c>
      <c r="I5" s="483" t="s">
        <v>724</v>
      </c>
      <c r="J5" s="484">
        <v>0.02</v>
      </c>
      <c r="K5" s="484">
        <v>0.2</v>
      </c>
      <c r="L5" s="484">
        <v>0.35</v>
      </c>
      <c r="M5" s="484">
        <v>0.5</v>
      </c>
      <c r="N5" s="484">
        <v>0.75</v>
      </c>
      <c r="O5" s="484">
        <v>1</v>
      </c>
      <c r="P5" s="484">
        <v>1.5</v>
      </c>
      <c r="Q5" s="485" t="s">
        <v>725</v>
      </c>
    </row>
    <row r="6" spans="1:17" ht="14.4">
      <c r="A6" s="441"/>
      <c r="B6" s="486"/>
      <c r="C6" s="487">
        <f>C9</f>
        <v>0</v>
      </c>
      <c r="D6" s="487">
        <f t="shared" ref="D6:G6" si="0">D9</f>
        <v>0</v>
      </c>
      <c r="E6" s="487">
        <f t="shared" si="0"/>
        <v>0</v>
      </c>
      <c r="F6" s="487">
        <f t="shared" si="0"/>
        <v>0</v>
      </c>
      <c r="G6" s="487">
        <f t="shared" si="0"/>
        <v>0</v>
      </c>
      <c r="H6" s="487"/>
      <c r="I6" s="487" t="b">
        <f t="shared" ref="I6:Q6" si="1">IF(I7&gt;0,I7,IF(I8&gt;0,I8,IF(I9&gt;0,I9)))</f>
        <v>0</v>
      </c>
      <c r="J6" s="487">
        <f t="shared" ref="J6:P6" si="2">J9</f>
        <v>0</v>
      </c>
      <c r="K6" s="487">
        <f t="shared" si="2"/>
        <v>0</v>
      </c>
      <c r="L6" s="487">
        <f t="shared" si="2"/>
        <v>0</v>
      </c>
      <c r="M6" s="487">
        <f t="shared" si="2"/>
        <v>0</v>
      </c>
      <c r="N6" s="487">
        <f t="shared" si="2"/>
        <v>0</v>
      </c>
      <c r="O6" s="487">
        <f t="shared" si="2"/>
        <v>0</v>
      </c>
      <c r="P6" s="487">
        <f t="shared" si="2"/>
        <v>0</v>
      </c>
      <c r="Q6" s="487" t="b">
        <f t="shared" si="1"/>
        <v>0</v>
      </c>
    </row>
    <row r="7" spans="1:17" ht="14.4">
      <c r="A7" s="441"/>
      <c r="B7" s="488" t="s">
        <v>726</v>
      </c>
      <c r="C7" s="487">
        <f>C11+C15+C19+C23+C27+C31</f>
        <v>0</v>
      </c>
      <c r="D7" s="487"/>
      <c r="E7" s="487"/>
      <c r="F7" s="487">
        <f t="shared" ref="F7:G9" si="3">F11+F15+F19+F23+F27+F31</f>
        <v>0</v>
      </c>
      <c r="G7" s="487">
        <f t="shared" si="3"/>
        <v>0</v>
      </c>
      <c r="H7" s="489">
        <v>1.4</v>
      </c>
      <c r="I7" s="490">
        <f t="shared" ref="I7:I9" si="4">(F7+G7)*H7</f>
        <v>0</v>
      </c>
      <c r="J7" s="487">
        <f>J11+J15+J19+J23+J27+J31</f>
        <v>0</v>
      </c>
      <c r="K7" s="487">
        <f t="shared" ref="J7:Q9" si="5">K11+K15+K19+K23+K27+K31</f>
        <v>0</v>
      </c>
      <c r="L7" s="487">
        <f t="shared" si="5"/>
        <v>0</v>
      </c>
      <c r="M7" s="487">
        <f t="shared" si="5"/>
        <v>0</v>
      </c>
      <c r="N7" s="487">
        <f t="shared" si="5"/>
        <v>0</v>
      </c>
      <c r="O7" s="487">
        <f t="shared" si="5"/>
        <v>0</v>
      </c>
      <c r="P7" s="487">
        <f t="shared" si="5"/>
        <v>0</v>
      </c>
      <c r="Q7" s="487">
        <f>Q11+Q15+Q19+Q23+Q27+Q31</f>
        <v>0</v>
      </c>
    </row>
    <row r="8" spans="1:17" ht="14.4">
      <c r="A8" s="441"/>
      <c r="B8" s="488" t="s">
        <v>727</v>
      </c>
      <c r="C8" s="487">
        <f>C12+C16+C20+C24+C28+C32</f>
        <v>0</v>
      </c>
      <c r="D8" s="487"/>
      <c r="E8" s="487"/>
      <c r="F8" s="487">
        <f t="shared" si="3"/>
        <v>0</v>
      </c>
      <c r="G8" s="487">
        <f t="shared" si="3"/>
        <v>0</v>
      </c>
      <c r="H8" s="489">
        <v>1.4</v>
      </c>
      <c r="I8" s="490">
        <f t="shared" si="4"/>
        <v>0</v>
      </c>
      <c r="J8" s="487">
        <f t="shared" si="5"/>
        <v>0</v>
      </c>
      <c r="K8" s="487">
        <f t="shared" si="5"/>
        <v>0</v>
      </c>
      <c r="L8" s="487">
        <f t="shared" si="5"/>
        <v>0</v>
      </c>
      <c r="M8" s="487">
        <f t="shared" si="5"/>
        <v>0</v>
      </c>
      <c r="N8" s="487">
        <f t="shared" si="5"/>
        <v>0</v>
      </c>
      <c r="O8" s="487">
        <f t="shared" si="5"/>
        <v>0</v>
      </c>
      <c r="P8" s="487">
        <f t="shared" si="5"/>
        <v>0</v>
      </c>
      <c r="Q8" s="487">
        <f>Q12+Q16+Q20+Q24+Q28+Q32</f>
        <v>0</v>
      </c>
    </row>
    <row r="9" spans="1:17" ht="14.4">
      <c r="A9" s="441"/>
      <c r="B9" s="488" t="s">
        <v>734</v>
      </c>
      <c r="C9" s="487">
        <f>C13+C17+C21+C25+C29+C33</f>
        <v>0</v>
      </c>
      <c r="D9" s="487"/>
      <c r="E9" s="487"/>
      <c r="F9" s="487">
        <f t="shared" si="3"/>
        <v>0</v>
      </c>
      <c r="G9" s="487">
        <f t="shared" si="3"/>
        <v>0</v>
      </c>
      <c r="H9" s="489">
        <v>1.4</v>
      </c>
      <c r="I9" s="490">
        <f t="shared" si="4"/>
        <v>0</v>
      </c>
      <c r="J9" s="487">
        <f t="shared" si="5"/>
        <v>0</v>
      </c>
      <c r="K9" s="487">
        <f t="shared" si="5"/>
        <v>0</v>
      </c>
      <c r="L9" s="487">
        <f t="shared" si="5"/>
        <v>0</v>
      </c>
      <c r="M9" s="487">
        <f t="shared" si="5"/>
        <v>0</v>
      </c>
      <c r="N9" s="487">
        <f t="shared" si="5"/>
        <v>0</v>
      </c>
      <c r="O9" s="487">
        <f t="shared" si="5"/>
        <v>0</v>
      </c>
      <c r="P9" s="487">
        <f t="shared" si="5"/>
        <v>0</v>
      </c>
      <c r="Q9" s="487">
        <f t="shared" si="5"/>
        <v>0</v>
      </c>
    </row>
    <row r="10" spans="1:17" ht="14.4">
      <c r="A10" s="441"/>
      <c r="B10" s="491" t="s">
        <v>728</v>
      </c>
      <c r="C10" s="492"/>
      <c r="D10" s="492"/>
      <c r="E10" s="492"/>
      <c r="F10" s="492"/>
      <c r="G10" s="492"/>
      <c r="H10" s="489">
        <v>1.4</v>
      </c>
      <c r="I10" s="490">
        <v>0</v>
      </c>
      <c r="J10" s="493"/>
      <c r="K10" s="493"/>
      <c r="L10" s="493"/>
      <c r="M10" s="493"/>
      <c r="N10" s="493"/>
      <c r="O10" s="493"/>
      <c r="P10" s="493"/>
      <c r="Q10" s="487">
        <f>SUM(Q11:Q13)</f>
        <v>0</v>
      </c>
    </row>
    <row r="11" spans="1:17" ht="14.4">
      <c r="A11" s="441"/>
      <c r="B11" s="494" t="s">
        <v>726</v>
      </c>
      <c r="C11" s="492"/>
      <c r="D11" s="492"/>
      <c r="E11" s="492"/>
      <c r="F11" s="492"/>
      <c r="G11" s="492"/>
      <c r="H11" s="489">
        <v>1.4</v>
      </c>
      <c r="I11" s="490">
        <v>0</v>
      </c>
      <c r="J11" s="493"/>
      <c r="K11" s="493"/>
      <c r="L11" s="493"/>
      <c r="M11" s="493"/>
      <c r="N11" s="493"/>
      <c r="O11" s="493"/>
      <c r="P11" s="493"/>
      <c r="Q11" s="487">
        <f>SUMPRODUCT($J$5:$P$5,J11:P11)</f>
        <v>0</v>
      </c>
    </row>
    <row r="12" spans="1:17" ht="14.4">
      <c r="A12" s="441"/>
      <c r="B12" s="494" t="s">
        <v>727</v>
      </c>
      <c r="C12" s="492"/>
      <c r="D12" s="492"/>
      <c r="E12" s="492"/>
      <c r="F12" s="492"/>
      <c r="G12" s="492"/>
      <c r="H12" s="489">
        <v>1.4</v>
      </c>
      <c r="I12" s="490">
        <v>0</v>
      </c>
      <c r="J12" s="493"/>
      <c r="K12" s="493"/>
      <c r="L12" s="493"/>
      <c r="M12" s="493"/>
      <c r="N12" s="493"/>
      <c r="O12" s="493"/>
      <c r="P12" s="493"/>
      <c r="Q12" s="487">
        <f t="shared" ref="Q12:Q13" si="6">SUMPRODUCT($J$5:$P$5,J12:P12)</f>
        <v>0</v>
      </c>
    </row>
    <row r="13" spans="1:17" ht="14.4">
      <c r="A13" s="441"/>
      <c r="B13" s="494" t="s">
        <v>734</v>
      </c>
      <c r="C13" s="492"/>
      <c r="D13" s="492"/>
      <c r="E13" s="492"/>
      <c r="F13" s="492"/>
      <c r="G13" s="492"/>
      <c r="H13" s="489">
        <v>1.4</v>
      </c>
      <c r="I13" s="490">
        <v>0</v>
      </c>
      <c r="J13" s="493"/>
      <c r="K13" s="493"/>
      <c r="L13" s="493"/>
      <c r="M13" s="493"/>
      <c r="N13" s="493"/>
      <c r="O13" s="493"/>
      <c r="P13" s="493"/>
      <c r="Q13" s="487">
        <f t="shared" si="6"/>
        <v>0</v>
      </c>
    </row>
    <row r="14" spans="1:17" ht="14.4">
      <c r="A14" s="441"/>
      <c r="B14" s="491" t="s">
        <v>729</v>
      </c>
      <c r="C14" s="492"/>
      <c r="D14" s="492"/>
      <c r="E14" s="492"/>
      <c r="F14" s="492"/>
      <c r="G14" s="492"/>
      <c r="H14" s="489">
        <v>1.4</v>
      </c>
      <c r="I14" s="490">
        <v>0</v>
      </c>
      <c r="J14" s="493"/>
      <c r="K14" s="493"/>
      <c r="L14" s="493"/>
      <c r="M14" s="493"/>
      <c r="N14" s="493"/>
      <c r="O14" s="493"/>
      <c r="P14" s="493"/>
      <c r="Q14" s="487">
        <f>SUM(Q15:Q17)</f>
        <v>0</v>
      </c>
    </row>
    <row r="15" spans="1:17" ht="14.4">
      <c r="A15" s="441"/>
      <c r="B15" s="494" t="s">
        <v>726</v>
      </c>
      <c r="C15" s="492"/>
      <c r="D15" s="492"/>
      <c r="E15" s="492"/>
      <c r="F15" s="492"/>
      <c r="G15" s="492"/>
      <c r="H15" s="489">
        <v>1.4</v>
      </c>
      <c r="I15" s="490">
        <v>0</v>
      </c>
      <c r="J15" s="493"/>
      <c r="K15" s="493"/>
      <c r="L15" s="493"/>
      <c r="M15" s="493"/>
      <c r="N15" s="493"/>
      <c r="O15" s="493"/>
      <c r="P15" s="493"/>
      <c r="Q15" s="487">
        <f>SUMPRODUCT($J$5:$P$5,J15:P15)</f>
        <v>0</v>
      </c>
    </row>
    <row r="16" spans="1:17" ht="14.4">
      <c r="A16" s="441"/>
      <c r="B16" s="494" t="s">
        <v>727</v>
      </c>
      <c r="C16" s="492"/>
      <c r="D16" s="492"/>
      <c r="E16" s="492"/>
      <c r="F16" s="492"/>
      <c r="G16" s="492"/>
      <c r="H16" s="489">
        <v>1.4</v>
      </c>
      <c r="I16" s="490">
        <v>0</v>
      </c>
      <c r="J16" s="493"/>
      <c r="K16" s="493"/>
      <c r="L16" s="493"/>
      <c r="M16" s="493"/>
      <c r="N16" s="493"/>
      <c r="O16" s="493"/>
      <c r="P16" s="493"/>
      <c r="Q16" s="487">
        <f t="shared" ref="Q16:Q17" si="7">SUMPRODUCT($J$5:$P$5,J16:P16)</f>
        <v>0</v>
      </c>
    </row>
    <row r="17" spans="1:17" ht="14.4">
      <c r="A17" s="441"/>
      <c r="B17" s="494" t="s">
        <v>734</v>
      </c>
      <c r="C17" s="492"/>
      <c r="D17" s="492"/>
      <c r="E17" s="492"/>
      <c r="F17" s="492"/>
      <c r="G17" s="492"/>
      <c r="H17" s="489">
        <v>1.4</v>
      </c>
      <c r="I17" s="490">
        <v>0</v>
      </c>
      <c r="J17" s="493"/>
      <c r="K17" s="493"/>
      <c r="L17" s="493"/>
      <c r="M17" s="493"/>
      <c r="N17" s="493"/>
      <c r="O17" s="493"/>
      <c r="P17" s="493"/>
      <c r="Q17" s="487">
        <f t="shared" si="7"/>
        <v>0</v>
      </c>
    </row>
    <row r="18" spans="1:17" ht="14.4">
      <c r="A18" s="441"/>
      <c r="B18" s="491" t="s">
        <v>730</v>
      </c>
      <c r="C18" s="492">
        <v>0</v>
      </c>
      <c r="D18" s="492">
        <v>0</v>
      </c>
      <c r="E18" s="492">
        <v>0</v>
      </c>
      <c r="F18" s="492">
        <v>0</v>
      </c>
      <c r="G18" s="492">
        <v>0</v>
      </c>
      <c r="H18" s="489">
        <v>1.4</v>
      </c>
      <c r="I18" s="490">
        <v>0</v>
      </c>
      <c r="J18" s="493">
        <v>0</v>
      </c>
      <c r="K18" s="493">
        <v>0</v>
      </c>
      <c r="L18" s="493">
        <v>0</v>
      </c>
      <c r="M18" s="493">
        <v>0</v>
      </c>
      <c r="N18" s="493">
        <v>0</v>
      </c>
      <c r="O18" s="493">
        <v>0</v>
      </c>
      <c r="P18" s="493">
        <v>0</v>
      </c>
      <c r="Q18" s="487">
        <f>SUM(Q19:Q21)</f>
        <v>0</v>
      </c>
    </row>
    <row r="19" spans="1:17" ht="14.4">
      <c r="A19" s="441"/>
      <c r="B19" s="494" t="s">
        <v>726</v>
      </c>
      <c r="C19" s="492"/>
      <c r="D19" s="492"/>
      <c r="E19" s="492"/>
      <c r="F19" s="492"/>
      <c r="G19" s="492"/>
      <c r="H19" s="489">
        <v>1.4</v>
      </c>
      <c r="I19" s="490">
        <v>0</v>
      </c>
      <c r="J19" s="493"/>
      <c r="K19" s="493"/>
      <c r="L19" s="493"/>
      <c r="M19" s="493"/>
      <c r="N19" s="493"/>
      <c r="O19" s="493"/>
      <c r="P19" s="493"/>
      <c r="Q19" s="487">
        <f>SUMPRODUCT($J$5:$P$5,J19:P19)</f>
        <v>0</v>
      </c>
    </row>
    <row r="20" spans="1:17" ht="14.4">
      <c r="A20" s="441"/>
      <c r="B20" s="494" t="s">
        <v>727</v>
      </c>
      <c r="C20" s="492"/>
      <c r="D20" s="492"/>
      <c r="E20" s="492"/>
      <c r="F20" s="492"/>
      <c r="G20" s="492"/>
      <c r="H20" s="489">
        <v>1.4</v>
      </c>
      <c r="I20" s="490">
        <v>0</v>
      </c>
      <c r="J20" s="493"/>
      <c r="K20" s="493"/>
      <c r="L20" s="493"/>
      <c r="M20" s="493"/>
      <c r="N20" s="493"/>
      <c r="O20" s="493"/>
      <c r="P20" s="493"/>
      <c r="Q20" s="487">
        <f t="shared" ref="Q20:Q21" si="8">SUMPRODUCT($J$5:$P$5,J20:P20)</f>
        <v>0</v>
      </c>
    </row>
    <row r="21" spans="1:17" ht="14.4">
      <c r="A21" s="441"/>
      <c r="B21" s="494" t="s">
        <v>734</v>
      </c>
      <c r="C21" s="492">
        <v>0</v>
      </c>
      <c r="D21" s="492">
        <v>0</v>
      </c>
      <c r="E21" s="492">
        <v>0</v>
      </c>
      <c r="F21" s="492">
        <v>0</v>
      </c>
      <c r="G21" s="492">
        <v>0</v>
      </c>
      <c r="H21" s="489">
        <v>1.4</v>
      </c>
      <c r="I21" s="490">
        <v>0</v>
      </c>
      <c r="J21" s="493">
        <v>0</v>
      </c>
      <c r="K21" s="493">
        <v>0</v>
      </c>
      <c r="L21" s="493"/>
      <c r="M21" s="493">
        <v>0</v>
      </c>
      <c r="N21" s="493"/>
      <c r="O21" s="493">
        <v>0</v>
      </c>
      <c r="P21" s="493"/>
      <c r="Q21" s="487">
        <f t="shared" si="8"/>
        <v>0</v>
      </c>
    </row>
    <row r="22" spans="1:17" ht="14.4">
      <c r="A22" s="441"/>
      <c r="B22" s="491" t="s">
        <v>731</v>
      </c>
      <c r="C22" s="492"/>
      <c r="D22" s="492"/>
      <c r="E22" s="492"/>
      <c r="F22" s="492"/>
      <c r="G22" s="492"/>
      <c r="H22" s="489">
        <v>1.4</v>
      </c>
      <c r="I22" s="490">
        <v>0</v>
      </c>
      <c r="J22" s="493"/>
      <c r="K22" s="493"/>
      <c r="L22" s="493"/>
      <c r="M22" s="493"/>
      <c r="N22" s="493"/>
      <c r="O22" s="493"/>
      <c r="P22" s="493"/>
      <c r="Q22" s="487">
        <f>SUM(Q23:Q25)</f>
        <v>0</v>
      </c>
    </row>
    <row r="23" spans="1:17" ht="14.4">
      <c r="A23" s="441"/>
      <c r="B23" s="494" t="s">
        <v>726</v>
      </c>
      <c r="C23" s="492"/>
      <c r="D23" s="492"/>
      <c r="E23" s="492"/>
      <c r="F23" s="492"/>
      <c r="G23" s="492"/>
      <c r="H23" s="489">
        <v>1.4</v>
      </c>
      <c r="I23" s="490">
        <v>0</v>
      </c>
      <c r="J23" s="493"/>
      <c r="K23" s="493"/>
      <c r="L23" s="493"/>
      <c r="M23" s="493"/>
      <c r="N23" s="493"/>
      <c r="O23" s="493"/>
      <c r="P23" s="493"/>
      <c r="Q23" s="487">
        <f>SUMPRODUCT($J$5:$P$5,J23:P23)</f>
        <v>0</v>
      </c>
    </row>
    <row r="24" spans="1:17" ht="14.4">
      <c r="A24" s="441"/>
      <c r="B24" s="494" t="s">
        <v>727</v>
      </c>
      <c r="C24" s="492"/>
      <c r="D24" s="492"/>
      <c r="E24" s="492"/>
      <c r="F24" s="492"/>
      <c r="G24" s="492"/>
      <c r="H24" s="489">
        <v>1.4</v>
      </c>
      <c r="I24" s="490">
        <v>0</v>
      </c>
      <c r="J24" s="493"/>
      <c r="K24" s="493"/>
      <c r="L24" s="493"/>
      <c r="M24" s="493"/>
      <c r="N24" s="493"/>
      <c r="O24" s="493"/>
      <c r="P24" s="493"/>
      <c r="Q24" s="487">
        <f t="shared" ref="Q24:Q25" si="9">SUMPRODUCT($J$5:$P$5,J24:P24)</f>
        <v>0</v>
      </c>
    </row>
    <row r="25" spans="1:17" ht="14.4">
      <c r="A25" s="441"/>
      <c r="B25" s="494" t="s">
        <v>734</v>
      </c>
      <c r="C25" s="492"/>
      <c r="D25" s="492"/>
      <c r="E25" s="492"/>
      <c r="F25" s="492"/>
      <c r="G25" s="492"/>
      <c r="H25" s="489">
        <v>1.4</v>
      </c>
      <c r="I25" s="490">
        <v>0</v>
      </c>
      <c r="J25" s="493"/>
      <c r="K25" s="493"/>
      <c r="L25" s="493"/>
      <c r="M25" s="493"/>
      <c r="N25" s="493"/>
      <c r="O25" s="493"/>
      <c r="P25" s="493"/>
      <c r="Q25" s="487">
        <f t="shared" si="9"/>
        <v>0</v>
      </c>
    </row>
    <row r="26" spans="1:17" ht="14.4">
      <c r="A26" s="441"/>
      <c r="B26" s="491" t="s">
        <v>732</v>
      </c>
      <c r="C26" s="492"/>
      <c r="D26" s="492"/>
      <c r="E26" s="492"/>
      <c r="F26" s="492"/>
      <c r="G26" s="492"/>
      <c r="H26" s="489">
        <v>1.4</v>
      </c>
      <c r="I26" s="490">
        <v>0</v>
      </c>
      <c r="J26" s="493"/>
      <c r="K26" s="493"/>
      <c r="L26" s="493"/>
      <c r="M26" s="493"/>
      <c r="N26" s="493"/>
      <c r="O26" s="493"/>
      <c r="P26" s="493"/>
      <c r="Q26" s="487">
        <f>SUM(Q27:Q29)</f>
        <v>0</v>
      </c>
    </row>
    <row r="27" spans="1:17" ht="14.4">
      <c r="A27" s="441"/>
      <c r="B27" s="494" t="s">
        <v>726</v>
      </c>
      <c r="C27" s="492"/>
      <c r="D27" s="492"/>
      <c r="E27" s="492"/>
      <c r="F27" s="492"/>
      <c r="G27" s="492"/>
      <c r="H27" s="489">
        <v>1.4</v>
      </c>
      <c r="I27" s="490">
        <v>0</v>
      </c>
      <c r="J27" s="493"/>
      <c r="K27" s="493"/>
      <c r="L27" s="493"/>
      <c r="M27" s="493"/>
      <c r="N27" s="493"/>
      <c r="O27" s="493"/>
      <c r="P27" s="493"/>
      <c r="Q27" s="487">
        <f>SUMPRODUCT($J$5:$P$5,J27:P27)</f>
        <v>0</v>
      </c>
    </row>
    <row r="28" spans="1:17" ht="14.4">
      <c r="A28" s="441"/>
      <c r="B28" s="494" t="s">
        <v>727</v>
      </c>
      <c r="C28" s="492"/>
      <c r="D28" s="492"/>
      <c r="E28" s="492"/>
      <c r="F28" s="492"/>
      <c r="G28" s="492"/>
      <c r="H28" s="489">
        <v>1.4</v>
      </c>
      <c r="I28" s="490">
        <v>0</v>
      </c>
      <c r="J28" s="493"/>
      <c r="K28" s="493"/>
      <c r="L28" s="493"/>
      <c r="M28" s="493"/>
      <c r="N28" s="493"/>
      <c r="O28" s="493"/>
      <c r="P28" s="493"/>
      <c r="Q28" s="487">
        <f t="shared" ref="Q28:Q29" si="10">SUMPRODUCT($J$5:$P$5,J28:P28)</f>
        <v>0</v>
      </c>
    </row>
    <row r="29" spans="1:17" ht="14.4">
      <c r="A29" s="441"/>
      <c r="B29" s="494" t="s">
        <v>734</v>
      </c>
      <c r="C29" s="492"/>
      <c r="D29" s="492"/>
      <c r="E29" s="492"/>
      <c r="F29" s="492"/>
      <c r="G29" s="492"/>
      <c r="H29" s="489">
        <v>1.4</v>
      </c>
      <c r="I29" s="490">
        <v>0</v>
      </c>
      <c r="J29" s="493"/>
      <c r="K29" s="493"/>
      <c r="L29" s="493"/>
      <c r="M29" s="493"/>
      <c r="N29" s="493"/>
      <c r="O29" s="493"/>
      <c r="P29" s="493"/>
      <c r="Q29" s="487">
        <f t="shared" si="10"/>
        <v>0</v>
      </c>
    </row>
    <row r="30" spans="1:17" ht="14.4">
      <c r="A30" s="441"/>
      <c r="B30" s="495" t="s">
        <v>733</v>
      </c>
      <c r="C30" s="492"/>
      <c r="D30" s="492"/>
      <c r="E30" s="492"/>
      <c r="F30" s="492"/>
      <c r="G30" s="492"/>
      <c r="H30" s="489">
        <v>1.4</v>
      </c>
      <c r="I30" s="490">
        <v>0</v>
      </c>
      <c r="J30" s="493"/>
      <c r="K30" s="493"/>
      <c r="L30" s="493"/>
      <c r="M30" s="493"/>
      <c r="N30" s="493"/>
      <c r="O30" s="493"/>
      <c r="P30" s="493"/>
      <c r="Q30" s="487">
        <f>SUM(Q31:Q33)</f>
        <v>0</v>
      </c>
    </row>
    <row r="31" spans="1:17" ht="14.4">
      <c r="A31" s="441"/>
      <c r="B31" s="494" t="s">
        <v>726</v>
      </c>
      <c r="C31" s="492"/>
      <c r="D31" s="492"/>
      <c r="E31" s="492"/>
      <c r="F31" s="492"/>
      <c r="G31" s="492"/>
      <c r="H31" s="489">
        <v>1.4</v>
      </c>
      <c r="I31" s="490">
        <v>0</v>
      </c>
      <c r="J31" s="493"/>
      <c r="K31" s="493"/>
      <c r="L31" s="493"/>
      <c r="M31" s="493"/>
      <c r="N31" s="493"/>
      <c r="O31" s="493"/>
      <c r="P31" s="493"/>
      <c r="Q31" s="487">
        <f>SUMPRODUCT($J$5:$P$5,J31:P31)</f>
        <v>0</v>
      </c>
    </row>
    <row r="32" spans="1:17" ht="14.4">
      <c r="A32" s="441"/>
      <c r="B32" s="494" t="s">
        <v>727</v>
      </c>
      <c r="C32" s="492"/>
      <c r="D32" s="492"/>
      <c r="E32" s="492"/>
      <c r="F32" s="492"/>
      <c r="G32" s="492"/>
      <c r="H32" s="489">
        <v>1.4</v>
      </c>
      <c r="I32" s="490">
        <v>0</v>
      </c>
      <c r="J32" s="493"/>
      <c r="K32" s="493"/>
      <c r="L32" s="493"/>
      <c r="M32" s="493"/>
      <c r="N32" s="493"/>
      <c r="O32" s="493"/>
      <c r="P32" s="493"/>
      <c r="Q32" s="487">
        <f t="shared" ref="Q32:Q33" si="11">SUMPRODUCT($J$5:$P$5,J32:P32)</f>
        <v>0</v>
      </c>
    </row>
    <row r="33" spans="1:17" ht="14.4">
      <c r="A33" s="441"/>
      <c r="B33" s="494" t="s">
        <v>734</v>
      </c>
      <c r="C33" s="492"/>
      <c r="D33" s="492"/>
      <c r="E33" s="492"/>
      <c r="F33" s="492"/>
      <c r="G33" s="492"/>
      <c r="H33" s="489">
        <v>1.4</v>
      </c>
      <c r="I33" s="490">
        <v>0</v>
      </c>
      <c r="J33" s="493"/>
      <c r="K33" s="493"/>
      <c r="L33" s="493"/>
      <c r="M33" s="493"/>
      <c r="N33" s="493"/>
      <c r="O33" s="493"/>
      <c r="P33" s="493"/>
      <c r="Q33" s="487">
        <f t="shared" si="11"/>
        <v>0</v>
      </c>
    </row>
    <row r="34" spans="1:17" ht="14.4">
      <c r="A34" s="441"/>
      <c r="B34" s="496" t="s">
        <v>64</v>
      </c>
      <c r="C34" s="497">
        <f>C6</f>
        <v>0</v>
      </c>
      <c r="D34" s="497">
        <f t="shared" ref="D34:G34" si="12">D6</f>
        <v>0</v>
      </c>
      <c r="E34" s="497">
        <f t="shared" si="12"/>
        <v>0</v>
      </c>
      <c r="F34" s="497">
        <f t="shared" si="12"/>
        <v>0</v>
      </c>
      <c r="G34" s="497">
        <f t="shared" si="12"/>
        <v>0</v>
      </c>
      <c r="H34" s="489">
        <v>1.4</v>
      </c>
      <c r="I34" s="490">
        <f>(F34+G34)*H34</f>
        <v>0</v>
      </c>
      <c r="J34" s="497">
        <f t="shared" ref="J34:Q34" si="13">J6</f>
        <v>0</v>
      </c>
      <c r="K34" s="497">
        <f t="shared" si="13"/>
        <v>0</v>
      </c>
      <c r="L34" s="497">
        <f t="shared" si="13"/>
        <v>0</v>
      </c>
      <c r="M34" s="497">
        <f t="shared" si="13"/>
        <v>0</v>
      </c>
      <c r="N34" s="497">
        <f t="shared" si="13"/>
        <v>0</v>
      </c>
      <c r="O34" s="497">
        <f t="shared" si="13"/>
        <v>0</v>
      </c>
      <c r="P34" s="497">
        <f t="shared" si="13"/>
        <v>0</v>
      </c>
      <c r="Q34" s="497" t="b">
        <f t="shared" si="13"/>
        <v>0</v>
      </c>
    </row>
  </sheetData>
  <conditionalFormatting sqref="I7:I34">
    <cfRule type="expression" dxfId="18" priority="1">
      <formula>(C7*#REF!)&lt;&gt;SUM(#REF!)</formula>
    </cfRule>
  </conditionalFormatting>
  <pageMargins left="0.7" right="0.7" top="0.75" bottom="0.75" header="0.3" footer="0.3"/>
  <pageSetup paperSize="9" orientation="portrait" r:id="rId1"/>
  <headerFooter>
    <oddHeader>&amp;C&amp;"Calibri"&amp;10&amp;K0078D7 Classification: Restricted to Partners&amp;1#_x000D_</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L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J50" sqref="J50"/>
    </sheetView>
  </sheetViews>
  <sheetFormatPr defaultColWidth="9.109375" defaultRowHeight="13.8"/>
  <cols>
    <col min="1" max="1" width="9.5546875" style="3" bestFit="1" customWidth="1"/>
    <col min="2" max="2" width="86" style="3" customWidth="1"/>
    <col min="3" max="3" width="14.33203125" style="3" bestFit="1" customWidth="1"/>
    <col min="4" max="7" width="14.33203125" style="4" bestFit="1" customWidth="1"/>
    <col min="8" max="8" width="9.109375" style="5" customWidth="1"/>
    <col min="9" max="12" width="9.109375" style="5"/>
    <col min="13" max="13" width="6.88671875" style="5" customWidth="1"/>
    <col min="14" max="16384" width="9.109375" style="5"/>
  </cols>
  <sheetData>
    <row r="1" spans="1:12">
      <c r="A1" s="2" t="s">
        <v>30</v>
      </c>
      <c r="B1" s="3" t="str">
        <f>'Info '!C2</f>
        <v>JSC ProCredit Bank</v>
      </c>
    </row>
    <row r="2" spans="1:12">
      <c r="A2" s="2" t="s">
        <v>31</v>
      </c>
      <c r="B2" s="216">
        <v>46203</v>
      </c>
    </row>
    <row r="3" spans="1:12" ht="14.4" thickBot="1">
      <c r="A3" s="2"/>
    </row>
    <row r="4" spans="1:12" ht="15" customHeight="1" thickBot="1">
      <c r="A4" s="6" t="s">
        <v>93</v>
      </c>
      <c r="B4" s="7" t="s">
        <v>92</v>
      </c>
      <c r="C4" s="7"/>
      <c r="D4" s="717" t="s">
        <v>662</v>
      </c>
      <c r="E4" s="718"/>
      <c r="F4" s="718"/>
      <c r="G4" s="719"/>
    </row>
    <row r="5" spans="1:12">
      <c r="A5" s="8" t="s">
        <v>6</v>
      </c>
      <c r="B5" s="9"/>
      <c r="C5" s="214" t="str">
        <f>INT((MONTH($B$2))/3)&amp;"Q"&amp;"-"&amp;YEAR($B$2)</f>
        <v>2Q-2026</v>
      </c>
      <c r="D5" s="214" t="str">
        <f>IF(INT(MONTH($B$2))=3, "4"&amp;"Q"&amp;"-"&amp;YEAR($B$2)-1, IF(INT(MONTH($B$2))=6, "1"&amp;"Q"&amp;"-"&amp;YEAR($B$2), IF(INT(MONTH($B$2))=9, "2"&amp;"Q"&amp;"-"&amp;YEAR($B$2),IF(INT(MONTH($B$2))=12, "3"&amp;"Q"&amp;"-"&amp;YEAR($B$2), 0))))</f>
        <v>1Q-2026</v>
      </c>
      <c r="E5" s="214" t="str">
        <f>IF(INT(MONTH($B$2))=3, "3"&amp;"Q"&amp;"-"&amp;YEAR($B$2)-1, IF(INT(MONTH($B$2))=6, "4"&amp;"Q"&amp;"-"&amp;YEAR($B$2)-1, IF(INT(MONTH($B$2))=9, "1"&amp;"Q"&amp;"-"&amp;YEAR($B$2),IF(INT(MONTH($B$2))=12, "2"&amp;"Q"&amp;"-"&amp;YEAR($B$2), 0))))</f>
        <v>4Q-2025</v>
      </c>
      <c r="F5" s="214" t="str">
        <f>IF(INT(MONTH($B$2))=3, "2"&amp;"Q"&amp;"-"&amp;YEAR($B$2)-1, IF(INT(MONTH($B$2))=6, "3"&amp;"Q"&amp;"-"&amp;YEAR($B$2)-1, IF(INT(MONTH($B$2))=9, "4"&amp;"Q"&amp;"-"&amp;YEAR($B$2)-1,IF(INT(MONTH($B$2))=12, "1"&amp;"Q"&amp;"-"&amp;YEAR($B$2), 0))))</f>
        <v>3Q-2025</v>
      </c>
      <c r="G5" s="215" t="str">
        <f>IF(INT(MONTH($B$2))=3, "1"&amp;"Q"&amp;"-"&amp;YEAR($B$2)-1, IF(INT(MONTH($B$2))=6, "2"&amp;"Q"&amp;"-"&amp;YEAR($B$2)-1, IF(INT(MONTH($B$2))=9, "3"&amp;"Q"&amp;"-"&amp;YEAR($B$2)-1,IF(INT(MONTH($B$2))=12, "4"&amp;"Q"&amp;"-"&amp;YEAR($B$2)-1, 0))))</f>
        <v>2Q-2025</v>
      </c>
    </row>
    <row r="6" spans="1:12">
      <c r="B6" s="100" t="s">
        <v>91</v>
      </c>
      <c r="C6" s="217"/>
      <c r="D6" s="217"/>
      <c r="E6" s="217"/>
      <c r="F6" s="217"/>
      <c r="G6" s="218"/>
    </row>
    <row r="7" spans="1:12">
      <c r="A7" s="10"/>
      <c r="B7" s="101" t="s">
        <v>89</v>
      </c>
      <c r="C7" s="217"/>
      <c r="D7" s="217"/>
      <c r="E7" s="217"/>
      <c r="F7" s="217"/>
      <c r="G7" s="218"/>
    </row>
    <row r="8" spans="1:12">
      <c r="A8" s="8">
        <v>1</v>
      </c>
      <c r="B8" s="11" t="s">
        <v>325</v>
      </c>
      <c r="C8" s="635">
        <v>327729332.76686573</v>
      </c>
      <c r="D8" s="636">
        <v>321108983.82276577</v>
      </c>
      <c r="E8" s="636">
        <v>311083274.74191421</v>
      </c>
      <c r="F8" s="636">
        <v>324538128.36414802</v>
      </c>
      <c r="G8" s="637">
        <v>318755802.75034606</v>
      </c>
      <c r="H8" s="691"/>
      <c r="I8" s="691"/>
      <c r="J8" s="691"/>
      <c r="K8" s="691"/>
      <c r="L8" s="691"/>
    </row>
    <row r="9" spans="1:12">
      <c r="A9" s="8">
        <v>2</v>
      </c>
      <c r="B9" s="11" t="s">
        <v>326</v>
      </c>
      <c r="C9" s="635">
        <v>327729332.76686573</v>
      </c>
      <c r="D9" s="636">
        <v>321108983.82276577</v>
      </c>
      <c r="E9" s="636">
        <v>311083274.74191421</v>
      </c>
      <c r="F9" s="636">
        <v>324538128.36414802</v>
      </c>
      <c r="G9" s="637">
        <v>318755802.75034606</v>
      </c>
      <c r="H9" s="691"/>
      <c r="I9" s="691"/>
      <c r="J9" s="691"/>
      <c r="K9" s="691"/>
      <c r="L9" s="691"/>
    </row>
    <row r="10" spans="1:12">
      <c r="A10" s="8">
        <v>3</v>
      </c>
      <c r="B10" s="11" t="s">
        <v>142</v>
      </c>
      <c r="C10" s="635">
        <v>385445032.76686573</v>
      </c>
      <c r="D10" s="636">
        <v>380489883.82276577</v>
      </c>
      <c r="E10" s="636">
        <v>370987074.74191421</v>
      </c>
      <c r="F10" s="636">
        <v>366032828.36414802</v>
      </c>
      <c r="G10" s="637">
        <v>341083702.75034606</v>
      </c>
      <c r="H10" s="691"/>
      <c r="I10" s="691"/>
      <c r="J10" s="691"/>
      <c r="K10" s="691"/>
      <c r="L10" s="691"/>
    </row>
    <row r="11" spans="1:12">
      <c r="A11" s="8">
        <v>4</v>
      </c>
      <c r="B11" s="11" t="s">
        <v>328</v>
      </c>
      <c r="C11" s="635">
        <v>216055154.02776217</v>
      </c>
      <c r="D11" s="636">
        <v>207986899.39426336</v>
      </c>
      <c r="E11" s="636">
        <v>196743145.15668181</v>
      </c>
      <c r="F11" s="636">
        <v>199399695.80950013</v>
      </c>
      <c r="G11" s="637">
        <v>194874709.91571534</v>
      </c>
      <c r="H11" s="691"/>
      <c r="I11" s="691"/>
      <c r="J11" s="691"/>
      <c r="K11" s="691"/>
      <c r="L11" s="691"/>
    </row>
    <row r="12" spans="1:12">
      <c r="A12" s="8">
        <v>5</v>
      </c>
      <c r="B12" s="11" t="s">
        <v>329</v>
      </c>
      <c r="C12" s="635">
        <v>260868118.70569378</v>
      </c>
      <c r="D12" s="636">
        <v>251159829.28837803</v>
      </c>
      <c r="E12" s="636">
        <v>238987574.71889156</v>
      </c>
      <c r="F12" s="636">
        <v>241842832.83921999</v>
      </c>
      <c r="G12" s="637">
        <v>236551555.59378558</v>
      </c>
      <c r="H12" s="691"/>
      <c r="I12" s="691"/>
      <c r="J12" s="691"/>
      <c r="K12" s="691"/>
      <c r="L12" s="691"/>
    </row>
    <row r="13" spans="1:12">
      <c r="A13" s="8">
        <v>6</v>
      </c>
      <c r="B13" s="11" t="s">
        <v>327</v>
      </c>
      <c r="C13" s="635">
        <v>320266108.66551322</v>
      </c>
      <c r="D13" s="636">
        <v>308393138.31605333</v>
      </c>
      <c r="E13" s="636">
        <v>294992621.82573819</v>
      </c>
      <c r="F13" s="636">
        <v>298117285.88109416</v>
      </c>
      <c r="G13" s="637">
        <v>291802459.33266073</v>
      </c>
      <c r="H13" s="691"/>
      <c r="I13" s="691"/>
      <c r="J13" s="691"/>
      <c r="K13" s="691"/>
      <c r="L13" s="691"/>
    </row>
    <row r="14" spans="1:12">
      <c r="A14" s="10"/>
      <c r="B14" s="100" t="s">
        <v>331</v>
      </c>
      <c r="C14" s="217"/>
      <c r="D14" s="217"/>
      <c r="E14" s="217"/>
      <c r="F14" s="217"/>
      <c r="G14" s="218"/>
      <c r="H14" s="691"/>
      <c r="I14" s="691"/>
      <c r="J14" s="691"/>
      <c r="K14" s="691"/>
      <c r="L14" s="691"/>
    </row>
    <row r="15" spans="1:12" ht="15" customHeight="1">
      <c r="A15" s="8">
        <v>7</v>
      </c>
      <c r="B15" s="11" t="s">
        <v>330</v>
      </c>
      <c r="C15" s="638">
        <v>1647538457.6557755</v>
      </c>
      <c r="D15" s="636">
        <v>1621924834.592736</v>
      </c>
      <c r="E15" s="636">
        <v>1597031194.9684794</v>
      </c>
      <c r="F15" s="636">
        <v>1627236410.5224457</v>
      </c>
      <c r="G15" s="637">
        <v>1569205817.3745394</v>
      </c>
      <c r="H15" s="691"/>
      <c r="I15" s="691"/>
      <c r="J15" s="691"/>
      <c r="K15" s="691"/>
      <c r="L15" s="691"/>
    </row>
    <row r="16" spans="1:12">
      <c r="A16" s="10"/>
      <c r="B16" s="100" t="s">
        <v>332</v>
      </c>
      <c r="C16" s="217"/>
      <c r="D16" s="217"/>
      <c r="E16" s="217"/>
      <c r="F16" s="217"/>
      <c r="G16" s="218"/>
      <c r="H16" s="691"/>
      <c r="I16" s="691"/>
      <c r="J16" s="691"/>
      <c r="K16" s="691"/>
      <c r="L16" s="691"/>
    </row>
    <row r="17" spans="1:12">
      <c r="A17" s="8"/>
      <c r="B17" s="101" t="s">
        <v>712</v>
      </c>
      <c r="C17" s="639"/>
      <c r="D17" s="640"/>
      <c r="E17" s="640"/>
      <c r="F17" s="640"/>
      <c r="G17" s="641"/>
      <c r="H17" s="691"/>
      <c r="I17" s="691"/>
      <c r="J17" s="691"/>
      <c r="K17" s="691"/>
      <c r="L17" s="691"/>
    </row>
    <row r="18" spans="1:12">
      <c r="A18" s="8">
        <v>8</v>
      </c>
      <c r="B18" s="11" t="s">
        <v>325</v>
      </c>
      <c r="C18" s="673">
        <v>0.1989205965080659</v>
      </c>
      <c r="D18" s="674">
        <v>0.19798018809138956</v>
      </c>
      <c r="E18" s="674">
        <v>0.19478847734596322</v>
      </c>
      <c r="F18" s="674">
        <v>0.1994412897016917</v>
      </c>
      <c r="G18" s="675">
        <v>0.20313192776946298</v>
      </c>
      <c r="H18" s="691"/>
      <c r="I18" s="691"/>
      <c r="J18" s="691"/>
      <c r="K18" s="691"/>
      <c r="L18" s="691"/>
    </row>
    <row r="19" spans="1:12" ht="15" customHeight="1">
      <c r="A19" s="8">
        <v>9</v>
      </c>
      <c r="B19" s="11" t="s">
        <v>326</v>
      </c>
      <c r="C19" s="673">
        <v>0.1989205965080659</v>
      </c>
      <c r="D19" s="674">
        <v>0.19798018809138956</v>
      </c>
      <c r="E19" s="674">
        <v>0.19478847734596322</v>
      </c>
      <c r="F19" s="674">
        <v>0.1994412897016917</v>
      </c>
      <c r="G19" s="675">
        <v>0.20313192776946298</v>
      </c>
      <c r="H19" s="691"/>
      <c r="I19" s="691"/>
      <c r="J19" s="691"/>
      <c r="K19" s="691"/>
      <c r="L19" s="691"/>
    </row>
    <row r="20" spans="1:12">
      <c r="A20" s="8">
        <v>10</v>
      </c>
      <c r="B20" s="11" t="s">
        <v>142</v>
      </c>
      <c r="C20" s="673">
        <v>0.23395207011756308</v>
      </c>
      <c r="D20" s="674">
        <v>0.23459156411419427</v>
      </c>
      <c r="E20" s="674">
        <v>0.23229795129282768</v>
      </c>
      <c r="F20" s="674">
        <v>0.22494139511457242</v>
      </c>
      <c r="G20" s="675">
        <v>0.21736071774256999</v>
      </c>
      <c r="H20" s="691"/>
      <c r="I20" s="691"/>
      <c r="J20" s="691"/>
      <c r="K20" s="691"/>
      <c r="L20" s="691"/>
    </row>
    <row r="21" spans="1:12">
      <c r="A21" s="8">
        <v>11</v>
      </c>
      <c r="B21" s="11" t="s">
        <v>328</v>
      </c>
      <c r="C21" s="673">
        <v>0.13113815524232403</v>
      </c>
      <c r="D21" s="674">
        <v>0.1282346104814954</v>
      </c>
      <c r="E21" s="674">
        <v>0.12319305081612068</v>
      </c>
      <c r="F21" s="674">
        <v>0.12253886068434287</v>
      </c>
      <c r="G21" s="675">
        <v>0.12418683881873635</v>
      </c>
      <c r="H21" s="691"/>
      <c r="I21" s="691"/>
      <c r="J21" s="691"/>
      <c r="K21" s="691"/>
      <c r="L21" s="691"/>
    </row>
    <row r="22" spans="1:12">
      <c r="A22" s="8">
        <v>12</v>
      </c>
      <c r="B22" s="11" t="s">
        <v>329</v>
      </c>
      <c r="C22" s="673">
        <v>0.15833810585330665</v>
      </c>
      <c r="D22" s="674">
        <v>0.15485294011879661</v>
      </c>
      <c r="E22" s="674">
        <v>0.14964490078329901</v>
      </c>
      <c r="F22" s="674">
        <v>0.14862181750319436</v>
      </c>
      <c r="G22" s="675">
        <v>0.15074603533497177</v>
      </c>
      <c r="H22" s="691"/>
      <c r="I22" s="691"/>
      <c r="J22" s="691"/>
      <c r="K22" s="691"/>
      <c r="L22" s="691"/>
    </row>
    <row r="23" spans="1:12">
      <c r="A23" s="8">
        <v>13</v>
      </c>
      <c r="B23" s="11" t="s">
        <v>327</v>
      </c>
      <c r="C23" s="673">
        <v>0.19439067244670488</v>
      </c>
      <c r="D23" s="674">
        <v>0.19014021595735081</v>
      </c>
      <c r="E23" s="674">
        <v>0.18471312442432314</v>
      </c>
      <c r="F23" s="674">
        <v>0.18320465542273584</v>
      </c>
      <c r="G23" s="675">
        <v>0.18595550443528153</v>
      </c>
      <c r="H23" s="691"/>
      <c r="I23" s="691"/>
      <c r="J23" s="691"/>
      <c r="K23" s="691"/>
      <c r="L23" s="691"/>
    </row>
    <row r="24" spans="1:12">
      <c r="A24" s="438"/>
      <c r="B24" s="100" t="s">
        <v>697</v>
      </c>
      <c r="C24" s="643"/>
      <c r="D24" s="643"/>
      <c r="E24" s="643"/>
      <c r="F24" s="643"/>
      <c r="G24" s="644"/>
      <c r="H24" s="691"/>
      <c r="I24" s="691"/>
      <c r="J24" s="691"/>
      <c r="K24" s="691"/>
      <c r="L24" s="691"/>
    </row>
    <row r="25" spans="1:12" ht="26.4">
      <c r="A25" s="8">
        <v>14</v>
      </c>
      <c r="B25" s="11" t="s">
        <v>698</v>
      </c>
      <c r="C25" s="642"/>
      <c r="D25" s="640"/>
      <c r="E25" s="640"/>
      <c r="F25" s="640"/>
      <c r="G25" s="641"/>
      <c r="H25" s="691"/>
      <c r="I25" s="691"/>
      <c r="J25" s="691"/>
      <c r="K25" s="691"/>
      <c r="L25" s="691"/>
    </row>
    <row r="26" spans="1:12">
      <c r="A26" s="10"/>
      <c r="B26" s="100" t="s">
        <v>88</v>
      </c>
      <c r="C26" s="645"/>
      <c r="D26" s="645"/>
      <c r="E26" s="645"/>
      <c r="F26" s="645"/>
      <c r="G26" s="646"/>
      <c r="H26" s="691"/>
      <c r="I26" s="691"/>
      <c r="J26" s="691"/>
      <c r="K26" s="691"/>
      <c r="L26" s="691"/>
    </row>
    <row r="27" spans="1:12" ht="15" customHeight="1">
      <c r="A27" s="219">
        <v>15</v>
      </c>
      <c r="B27" s="11" t="s">
        <v>87</v>
      </c>
      <c r="C27" s="676">
        <v>7.2885133321195186E-2</v>
      </c>
      <c r="D27" s="677">
        <v>7.108211236471064E-2</v>
      </c>
      <c r="E27" s="677">
        <v>7.1323788597767321E-2</v>
      </c>
      <c r="F27" s="677">
        <v>7.0614177613413737E-2</v>
      </c>
      <c r="G27" s="678">
        <v>6.9621950121203063E-2</v>
      </c>
      <c r="H27" s="691"/>
      <c r="I27" s="691"/>
      <c r="J27" s="691"/>
      <c r="K27" s="691"/>
      <c r="L27" s="691"/>
    </row>
    <row r="28" spans="1:12">
      <c r="A28" s="219">
        <v>16</v>
      </c>
      <c r="B28" s="11" t="s">
        <v>86</v>
      </c>
      <c r="C28" s="676">
        <v>3.6623508810682069E-2</v>
      </c>
      <c r="D28" s="677">
        <v>3.6427033230795693E-2</v>
      </c>
      <c r="E28" s="677">
        <v>3.4531855102917237E-2</v>
      </c>
      <c r="F28" s="677">
        <v>3.3840342999102484E-2</v>
      </c>
      <c r="G28" s="678">
        <v>3.2972608026123208E-2</v>
      </c>
      <c r="H28" s="691"/>
      <c r="I28" s="691"/>
      <c r="J28" s="691"/>
      <c r="K28" s="691"/>
      <c r="L28" s="691"/>
    </row>
    <row r="29" spans="1:12">
      <c r="A29" s="219">
        <v>17</v>
      </c>
      <c r="B29" s="11" t="s">
        <v>85</v>
      </c>
      <c r="C29" s="676">
        <v>3.5829761165568956E-2</v>
      </c>
      <c r="D29" s="677">
        <v>3.1485894082640388E-2</v>
      </c>
      <c r="E29" s="677">
        <v>3.2964446844524875E-2</v>
      </c>
      <c r="F29" s="677">
        <v>3.3551005715772936E-2</v>
      </c>
      <c r="G29" s="678">
        <v>3.2960718661162833E-2</v>
      </c>
      <c r="H29" s="691"/>
      <c r="I29" s="691"/>
      <c r="J29" s="691"/>
      <c r="K29" s="691"/>
      <c r="L29" s="691"/>
    </row>
    <row r="30" spans="1:12">
      <c r="A30" s="219">
        <v>18</v>
      </c>
      <c r="B30" s="11" t="s">
        <v>84</v>
      </c>
      <c r="C30" s="676">
        <v>3.626162451051311E-2</v>
      </c>
      <c r="D30" s="677">
        <v>3.4655079133914947E-2</v>
      </c>
      <c r="E30" s="677">
        <v>3.6791933494850083E-2</v>
      </c>
      <c r="F30" s="677">
        <v>3.6773834614311253E-2</v>
      </c>
      <c r="G30" s="678">
        <v>3.6649342095079855E-2</v>
      </c>
      <c r="H30" s="691"/>
      <c r="I30" s="691"/>
      <c r="J30" s="691"/>
      <c r="K30" s="691"/>
      <c r="L30" s="691"/>
    </row>
    <row r="31" spans="1:12">
      <c r="A31" s="219">
        <v>19</v>
      </c>
      <c r="B31" s="11" t="s">
        <v>154</v>
      </c>
      <c r="C31" s="676">
        <v>1.5897728625203365E-2</v>
      </c>
      <c r="D31" s="677">
        <v>1.698087308769446E-2</v>
      </c>
      <c r="E31" s="677">
        <v>1.3908084855300793E-2</v>
      </c>
      <c r="F31" s="677">
        <v>1.4430891977140843E-2</v>
      </c>
      <c r="G31" s="678">
        <v>1.5460470219658734E-2</v>
      </c>
      <c r="H31" s="691"/>
      <c r="I31" s="691"/>
      <c r="J31" s="691"/>
      <c r="K31" s="691"/>
      <c r="L31" s="691"/>
    </row>
    <row r="32" spans="1:12">
      <c r="A32" s="219">
        <v>20</v>
      </c>
      <c r="B32" s="11" t="s">
        <v>155</v>
      </c>
      <c r="C32" s="676">
        <v>0.1076465491575745</v>
      </c>
      <c r="D32" s="677">
        <v>0.11632489659045203</v>
      </c>
      <c r="E32" s="677">
        <v>8.7430228791326378E-2</v>
      </c>
      <c r="F32" s="677">
        <v>8.9280096223297287E-2</v>
      </c>
      <c r="G32" s="678">
        <v>9.4690398685658789E-2</v>
      </c>
      <c r="H32" s="691"/>
      <c r="I32" s="691"/>
      <c r="J32" s="691"/>
      <c r="K32" s="691"/>
      <c r="L32" s="691"/>
    </row>
    <row r="33" spans="1:12">
      <c r="A33" s="10"/>
      <c r="B33" s="100" t="s">
        <v>216</v>
      </c>
      <c r="C33" s="645"/>
      <c r="D33" s="645"/>
      <c r="E33" s="645"/>
      <c r="F33" s="645"/>
      <c r="G33" s="646"/>
      <c r="H33" s="691"/>
      <c r="I33" s="691"/>
      <c r="J33" s="691"/>
      <c r="K33" s="691"/>
      <c r="L33" s="691"/>
    </row>
    <row r="34" spans="1:12">
      <c r="A34" s="219">
        <v>21</v>
      </c>
      <c r="B34" s="11" t="s">
        <v>83</v>
      </c>
      <c r="C34" s="676">
        <v>2.1503001123867656E-2</v>
      </c>
      <c r="D34" s="677">
        <v>2.2707001123070607E-2</v>
      </c>
      <c r="E34" s="677">
        <v>2.3987361494589896E-2</v>
      </c>
      <c r="F34" s="677">
        <v>2.3960365520297067E-2</v>
      </c>
      <c r="G34" s="678">
        <v>2.5280807833232308E-2</v>
      </c>
      <c r="H34" s="691"/>
      <c r="I34" s="691"/>
      <c r="J34" s="691"/>
      <c r="K34" s="691"/>
      <c r="L34" s="691"/>
    </row>
    <row r="35" spans="1:12" ht="15" customHeight="1">
      <c r="A35" s="219">
        <v>22</v>
      </c>
      <c r="B35" s="11" t="s">
        <v>671</v>
      </c>
      <c r="C35" s="676">
        <v>1.8328722815618887E-2</v>
      </c>
      <c r="D35" s="677">
        <v>1.9146485468025526E-2</v>
      </c>
      <c r="E35" s="677">
        <v>2.160303385508823E-2</v>
      </c>
      <c r="F35" s="677">
        <v>2.0607151662197804E-2</v>
      </c>
      <c r="G35" s="678">
        <v>2.0534034583830664E-2</v>
      </c>
      <c r="H35" s="691"/>
      <c r="I35" s="691"/>
      <c r="J35" s="691"/>
      <c r="K35" s="691"/>
      <c r="L35" s="691"/>
    </row>
    <row r="36" spans="1:12">
      <c r="A36" s="219">
        <v>23</v>
      </c>
      <c r="B36" s="11" t="s">
        <v>82</v>
      </c>
      <c r="C36" s="676">
        <v>0.6455423309607079</v>
      </c>
      <c r="D36" s="677">
        <v>0.63799332341496551</v>
      </c>
      <c r="E36" s="677">
        <v>0.62821522798593232</v>
      </c>
      <c r="F36" s="677">
        <v>0.62958830675012312</v>
      </c>
      <c r="G36" s="678">
        <v>0.65031741100192997</v>
      </c>
      <c r="H36" s="691"/>
      <c r="I36" s="691"/>
      <c r="J36" s="691"/>
      <c r="K36" s="691"/>
      <c r="L36" s="691"/>
    </row>
    <row r="37" spans="1:12" ht="15" customHeight="1">
      <c r="A37" s="219">
        <v>24</v>
      </c>
      <c r="B37" s="11" t="s">
        <v>81</v>
      </c>
      <c r="C37" s="676">
        <v>0.6117957039669828</v>
      </c>
      <c r="D37" s="677">
        <v>0.63625336422363554</v>
      </c>
      <c r="E37" s="677">
        <v>0.63422127987425514</v>
      </c>
      <c r="F37" s="677">
        <v>0.6404639160129445</v>
      </c>
      <c r="G37" s="678">
        <v>0.6389921245045681</v>
      </c>
      <c r="H37" s="691"/>
      <c r="I37" s="691"/>
      <c r="J37" s="691"/>
      <c r="K37" s="691"/>
      <c r="L37" s="691"/>
    </row>
    <row r="38" spans="1:12">
      <c r="A38" s="219">
        <v>25</v>
      </c>
      <c r="B38" s="11" t="s">
        <v>80</v>
      </c>
      <c r="C38" s="676">
        <v>8.2156403133634689E-2</v>
      </c>
      <c r="D38" s="677">
        <v>2.0796650181822689E-2</v>
      </c>
      <c r="E38" s="677">
        <v>5.0396015228621277E-2</v>
      </c>
      <c r="F38" s="677">
        <v>5.9632761609239721E-2</v>
      </c>
      <c r="G38" s="678">
        <v>4.5285497523498669E-2</v>
      </c>
      <c r="H38" s="691"/>
      <c r="I38" s="691"/>
      <c r="J38" s="691"/>
      <c r="K38" s="691"/>
      <c r="L38" s="691"/>
    </row>
    <row r="39" spans="1:12" ht="15" customHeight="1">
      <c r="A39" s="10"/>
      <c r="B39" s="100" t="s">
        <v>217</v>
      </c>
      <c r="C39" s="645"/>
      <c r="D39" s="645"/>
      <c r="E39" s="645"/>
      <c r="F39" s="645"/>
      <c r="G39" s="646"/>
      <c r="H39" s="691"/>
      <c r="I39" s="691"/>
      <c r="J39" s="691"/>
      <c r="K39" s="691"/>
      <c r="L39" s="691"/>
    </row>
    <row r="40" spans="1:12" ht="15" customHeight="1">
      <c r="A40" s="219">
        <v>26</v>
      </c>
      <c r="B40" s="11" t="s">
        <v>79</v>
      </c>
      <c r="C40" s="676">
        <v>0.31127651631163739</v>
      </c>
      <c r="D40" s="677">
        <v>0.35135304863142136</v>
      </c>
      <c r="E40" s="677">
        <v>0.35790500773476924</v>
      </c>
      <c r="F40" s="677">
        <v>0.33825570233706653</v>
      </c>
      <c r="G40" s="678">
        <v>0.28218290648486394</v>
      </c>
      <c r="H40" s="691"/>
      <c r="I40" s="691"/>
      <c r="J40" s="691"/>
      <c r="K40" s="691"/>
      <c r="L40" s="691"/>
    </row>
    <row r="41" spans="1:12" ht="15" customHeight="1">
      <c r="A41" s="219">
        <v>27</v>
      </c>
      <c r="B41" s="11" t="s">
        <v>78</v>
      </c>
      <c r="C41" s="676">
        <v>0.71198950256596505</v>
      </c>
      <c r="D41" s="677">
        <v>0.74780243564888593</v>
      </c>
      <c r="E41" s="677">
        <v>0.74036798397460379</v>
      </c>
      <c r="F41" s="677">
        <v>0.76206285215036162</v>
      </c>
      <c r="G41" s="678">
        <v>0.75134389474157226</v>
      </c>
      <c r="H41" s="691"/>
      <c r="I41" s="691"/>
      <c r="J41" s="691"/>
      <c r="K41" s="691"/>
      <c r="L41" s="691"/>
    </row>
    <row r="42" spans="1:12" ht="15" customHeight="1">
      <c r="A42" s="219">
        <v>28</v>
      </c>
      <c r="B42" s="11" t="s">
        <v>77</v>
      </c>
      <c r="C42" s="676">
        <v>0.35534803575859225</v>
      </c>
      <c r="D42" s="677">
        <v>0.36323218240432703</v>
      </c>
      <c r="E42" s="677">
        <v>0.36140293227806614</v>
      </c>
      <c r="F42" s="677">
        <v>0.36488199714451236</v>
      </c>
      <c r="G42" s="678">
        <v>0.35243459259915222</v>
      </c>
      <c r="H42" s="691"/>
      <c r="I42" s="691"/>
      <c r="J42" s="691"/>
      <c r="K42" s="691"/>
      <c r="L42" s="691"/>
    </row>
    <row r="43" spans="1:12" ht="15" customHeight="1">
      <c r="A43" s="220"/>
      <c r="B43" s="100" t="s">
        <v>257</v>
      </c>
      <c r="C43" s="217"/>
      <c r="D43" s="217"/>
      <c r="E43" s="217"/>
      <c r="F43" s="217"/>
      <c r="G43" s="218"/>
      <c r="H43" s="691"/>
      <c r="I43" s="691"/>
      <c r="J43" s="691"/>
      <c r="K43" s="691"/>
      <c r="L43" s="691"/>
    </row>
    <row r="44" spans="1:12">
      <c r="A44" s="219">
        <v>29</v>
      </c>
      <c r="B44" s="11" t="s">
        <v>241</v>
      </c>
      <c r="C44" s="647">
        <v>698921314.31933415</v>
      </c>
      <c r="D44" s="648">
        <v>788426724.0303371</v>
      </c>
      <c r="E44" s="648">
        <v>807984378.90080702</v>
      </c>
      <c r="F44" s="648">
        <v>732471155.686867</v>
      </c>
      <c r="G44" s="649">
        <v>559272608.18237603</v>
      </c>
      <c r="H44" s="691"/>
      <c r="I44" s="691"/>
      <c r="J44" s="691"/>
      <c r="K44" s="691"/>
      <c r="L44" s="691"/>
    </row>
    <row r="45" spans="1:12" ht="15" customHeight="1">
      <c r="A45" s="219">
        <v>30</v>
      </c>
      <c r="B45" s="11" t="s">
        <v>253</v>
      </c>
      <c r="C45" s="647">
        <v>381560050.30845994</v>
      </c>
      <c r="D45" s="648">
        <v>381560847.89492798</v>
      </c>
      <c r="E45" s="648">
        <v>381691708.90164661</v>
      </c>
      <c r="F45" s="648">
        <v>350650292.40548497</v>
      </c>
      <c r="G45" s="649">
        <v>300738249.94808704</v>
      </c>
      <c r="H45" s="691"/>
      <c r="I45" s="691"/>
      <c r="J45" s="691"/>
      <c r="K45" s="691"/>
      <c r="L45" s="691"/>
    </row>
    <row r="46" spans="1:12" ht="15" customHeight="1">
      <c r="A46" s="255">
        <v>31</v>
      </c>
      <c r="B46" s="256" t="s">
        <v>242</v>
      </c>
      <c r="C46" s="679">
        <v>1.8317465724053494</v>
      </c>
      <c r="D46" s="680">
        <v>2.0663197714862229</v>
      </c>
      <c r="E46" s="680">
        <v>2.1168507464462802</v>
      </c>
      <c r="F46" s="680">
        <v>2.0888936115297803</v>
      </c>
      <c r="G46" s="681">
        <v>1.8596657002523516</v>
      </c>
      <c r="H46" s="691"/>
      <c r="I46" s="691"/>
      <c r="J46" s="691"/>
      <c r="K46" s="691"/>
      <c r="L46" s="691"/>
    </row>
    <row r="47" spans="1:12" ht="15" customHeight="1">
      <c r="A47" s="255"/>
      <c r="B47" s="100" t="s">
        <v>335</v>
      </c>
      <c r="C47" s="650">
        <v>0</v>
      </c>
      <c r="D47" s="651"/>
      <c r="E47" s="651"/>
      <c r="F47" s="651"/>
      <c r="G47" s="257"/>
      <c r="H47" s="691"/>
      <c r="I47" s="691"/>
      <c r="J47" s="691"/>
      <c r="K47" s="691"/>
      <c r="L47" s="691"/>
    </row>
    <row r="48" spans="1:12" ht="15" customHeight="1">
      <c r="A48" s="255">
        <v>32</v>
      </c>
      <c r="B48" s="256" t="s">
        <v>342</v>
      </c>
      <c r="C48" s="650">
        <v>1674936448.3836236</v>
      </c>
      <c r="D48" s="651">
        <v>1670064680.6958745</v>
      </c>
      <c r="E48" s="651">
        <v>1683756534.65977</v>
      </c>
      <c r="F48" s="651">
        <v>1629925660.8939877</v>
      </c>
      <c r="G48" s="257">
        <v>1510029376.9355621</v>
      </c>
      <c r="H48" s="691"/>
      <c r="I48" s="691"/>
      <c r="J48" s="691"/>
      <c r="K48" s="691"/>
      <c r="L48" s="691"/>
    </row>
    <row r="49" spans="1:12" ht="15" customHeight="1">
      <c r="A49" s="255">
        <v>33</v>
      </c>
      <c r="B49" s="256" t="s">
        <v>357</v>
      </c>
      <c r="C49" s="650">
        <v>1173586040.0060432</v>
      </c>
      <c r="D49" s="651">
        <v>1094294023.8650494</v>
      </c>
      <c r="E49" s="651">
        <v>1068910411.5093459</v>
      </c>
      <c r="F49" s="651">
        <v>1077889197.4399605</v>
      </c>
      <c r="G49" s="257">
        <v>1078292221.5848043</v>
      </c>
      <c r="H49" s="691"/>
      <c r="I49" s="691"/>
      <c r="J49" s="691"/>
      <c r="K49" s="691"/>
      <c r="L49" s="691"/>
    </row>
    <row r="50" spans="1:12" ht="14.4" thickBot="1">
      <c r="A50" s="221">
        <v>34</v>
      </c>
      <c r="B50" s="102" t="s">
        <v>375</v>
      </c>
      <c r="C50" s="682">
        <v>1.4271952726832016</v>
      </c>
      <c r="D50" s="683">
        <v>1.5261571792169728</v>
      </c>
      <c r="E50" s="683">
        <v>1.5752082836224186</v>
      </c>
      <c r="F50" s="683">
        <v>1.5121458353652126</v>
      </c>
      <c r="G50" s="684">
        <v>1.4003897521547717</v>
      </c>
      <c r="H50" s="691"/>
      <c r="I50" s="691"/>
      <c r="J50" s="691"/>
      <c r="K50" s="691"/>
      <c r="L50" s="691"/>
    </row>
    <row r="51" spans="1:12">
      <c r="A51" s="12"/>
    </row>
    <row r="52" spans="1:12">
      <c r="B52" s="146"/>
    </row>
    <row r="53" spans="1:12" ht="52.8">
      <c r="B53" s="146" t="s">
        <v>256</v>
      </c>
    </row>
    <row r="55" spans="1:12" ht="14.4">
      <c r="B55" s="145"/>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D37"/>
  <sheetViews>
    <sheetView topLeftCell="A18" zoomScale="80" zoomScaleNormal="80" workbookViewId="0">
      <selection activeCell="S12" sqref="S12"/>
    </sheetView>
  </sheetViews>
  <sheetFormatPr defaultColWidth="8.6640625" defaultRowHeight="13.8"/>
  <cols>
    <col min="1" max="1" width="11.44140625" style="441" customWidth="1"/>
    <col min="2" max="2" width="76.88671875" style="519" customWidth="1"/>
    <col min="3" max="3" width="22.88671875" style="441" customWidth="1"/>
    <col min="4" max="16384" width="8.6640625" style="441"/>
  </cols>
  <sheetData>
    <row r="1" spans="1:4">
      <c r="A1" s="113" t="s">
        <v>30</v>
      </c>
      <c r="B1" s="440" t="str">
        <f>'Info '!C2</f>
        <v>JSC ProCredit Bank</v>
      </c>
    </row>
    <row r="2" spans="1:4">
      <c r="A2" s="113" t="s">
        <v>31</v>
      </c>
      <c r="B2" s="442">
        <f>'1. key ratios'!B2</f>
        <v>46203</v>
      </c>
    </row>
    <row r="3" spans="1:4">
      <c r="B3" s="441"/>
    </row>
    <row r="4" spans="1:4">
      <c r="A4" s="441" t="s">
        <v>293</v>
      </c>
      <c r="B4" s="441" t="s">
        <v>294</v>
      </c>
    </row>
    <row r="5" spans="1:4">
      <c r="A5" s="501" t="s">
        <v>295</v>
      </c>
      <c r="B5" s="502"/>
      <c r="C5" s="503"/>
    </row>
    <row r="6" spans="1:4" ht="27.6">
      <c r="A6" s="507">
        <v>1</v>
      </c>
      <c r="B6" s="508" t="s">
        <v>748</v>
      </c>
      <c r="C6" s="509">
        <v>2291368317.3444905</v>
      </c>
      <c r="D6" s="692"/>
    </row>
    <row r="7" spans="1:4">
      <c r="A7" s="507">
        <v>2</v>
      </c>
      <c r="B7" s="508" t="s">
        <v>296</v>
      </c>
      <c r="C7" s="509">
        <v>-15659482.747334249</v>
      </c>
      <c r="D7" s="692"/>
    </row>
    <row r="8" spans="1:4" ht="27.6">
      <c r="A8" s="510">
        <v>3</v>
      </c>
      <c r="B8" s="511" t="s">
        <v>297</v>
      </c>
      <c r="C8" s="509">
        <v>2275708834.597156</v>
      </c>
      <c r="D8" s="692"/>
    </row>
    <row r="9" spans="1:4">
      <c r="A9" s="501" t="s">
        <v>298</v>
      </c>
      <c r="B9" s="502"/>
      <c r="C9" s="504"/>
      <c r="D9" s="692"/>
    </row>
    <row r="10" spans="1:4" ht="25.65" customHeight="1">
      <c r="A10" s="507">
        <v>4</v>
      </c>
      <c r="B10" s="512" t="s">
        <v>746</v>
      </c>
      <c r="C10" s="509">
        <v>0</v>
      </c>
      <c r="D10" s="692"/>
    </row>
    <row r="11" spans="1:4" ht="25.65" customHeight="1">
      <c r="A11" s="507">
        <v>5</v>
      </c>
      <c r="B11" s="513" t="s">
        <v>747</v>
      </c>
      <c r="C11" s="509">
        <v>0</v>
      </c>
      <c r="D11" s="692"/>
    </row>
    <row r="12" spans="1:4" ht="25.65" customHeight="1">
      <c r="A12" s="507">
        <v>6</v>
      </c>
      <c r="B12" s="513" t="s">
        <v>740</v>
      </c>
      <c r="C12" s="514">
        <v>0</v>
      </c>
      <c r="D12" s="692"/>
    </row>
    <row r="13" spans="1:4" ht="25.65" customHeight="1">
      <c r="A13" s="515">
        <v>7</v>
      </c>
      <c r="B13" s="512" t="s">
        <v>741</v>
      </c>
      <c r="C13" s="509">
        <v>0</v>
      </c>
      <c r="D13" s="692"/>
    </row>
    <row r="14" spans="1:4" ht="25.65" customHeight="1">
      <c r="A14" s="510">
        <v>8</v>
      </c>
      <c r="B14" s="505" t="s">
        <v>299</v>
      </c>
      <c r="C14" s="516">
        <v>0</v>
      </c>
      <c r="D14" s="692"/>
    </row>
    <row r="15" spans="1:4">
      <c r="A15" s="501" t="s">
        <v>300</v>
      </c>
      <c r="B15" s="502"/>
      <c r="C15" s="504"/>
      <c r="D15" s="692"/>
    </row>
    <row r="16" spans="1:4" ht="27.6">
      <c r="A16" s="515">
        <v>9</v>
      </c>
      <c r="B16" s="512" t="s">
        <v>301</v>
      </c>
      <c r="C16" s="509">
        <v>0</v>
      </c>
      <c r="D16" s="692"/>
    </row>
    <row r="17" spans="1:4">
      <c r="A17" s="515">
        <v>10</v>
      </c>
      <c r="B17" s="512" t="s">
        <v>302</v>
      </c>
      <c r="C17" s="509">
        <v>0</v>
      </c>
      <c r="D17" s="692"/>
    </row>
    <row r="18" spans="1:4">
      <c r="A18" s="515">
        <v>11</v>
      </c>
      <c r="B18" s="512" t="s">
        <v>303</v>
      </c>
      <c r="C18" s="509">
        <v>0</v>
      </c>
      <c r="D18" s="692"/>
    </row>
    <row r="19" spans="1:4" ht="27.6">
      <c r="A19" s="515">
        <v>12</v>
      </c>
      <c r="B19" s="512" t="s">
        <v>304</v>
      </c>
      <c r="C19" s="509">
        <v>0</v>
      </c>
      <c r="D19" s="692"/>
    </row>
    <row r="20" spans="1:4">
      <c r="A20" s="515">
        <v>14</v>
      </c>
      <c r="B20" s="512" t="s">
        <v>305</v>
      </c>
      <c r="C20" s="509">
        <v>0</v>
      </c>
      <c r="D20" s="692"/>
    </row>
    <row r="21" spans="1:4">
      <c r="A21" s="515">
        <v>14</v>
      </c>
      <c r="B21" s="512" t="s">
        <v>306</v>
      </c>
      <c r="C21" s="509">
        <v>0</v>
      </c>
      <c r="D21" s="692"/>
    </row>
    <row r="22" spans="1:4">
      <c r="A22" s="510">
        <v>15</v>
      </c>
      <c r="B22" s="505" t="s">
        <v>307</v>
      </c>
      <c r="C22" s="516">
        <v>0</v>
      </c>
      <c r="D22" s="692"/>
    </row>
    <row r="23" spans="1:4">
      <c r="A23" s="501" t="s">
        <v>308</v>
      </c>
      <c r="B23" s="502"/>
      <c r="C23" s="504"/>
      <c r="D23" s="692"/>
    </row>
    <row r="24" spans="1:4">
      <c r="A24" s="520">
        <v>16</v>
      </c>
      <c r="B24" s="513" t="s">
        <v>309</v>
      </c>
      <c r="C24" s="509">
        <v>186647621.41369998</v>
      </c>
      <c r="D24" s="692"/>
    </row>
    <row r="25" spans="1:4">
      <c r="A25" s="520">
        <v>17</v>
      </c>
      <c r="B25" s="513" t="s">
        <v>310</v>
      </c>
      <c r="C25" s="509">
        <v>-92129905.488899976</v>
      </c>
      <c r="D25" s="692"/>
    </row>
    <row r="26" spans="1:4">
      <c r="A26" s="521">
        <v>18</v>
      </c>
      <c r="B26" s="505" t="s">
        <v>311</v>
      </c>
      <c r="C26" s="516">
        <v>94517715.924800009</v>
      </c>
      <c r="D26" s="692"/>
    </row>
    <row r="27" spans="1:4">
      <c r="A27" s="501" t="s">
        <v>312</v>
      </c>
      <c r="B27" s="502"/>
      <c r="C27" s="504"/>
      <c r="D27" s="692"/>
    </row>
    <row r="28" spans="1:4" ht="27.6">
      <c r="A28" s="520">
        <v>19</v>
      </c>
      <c r="B28" s="512" t="s">
        <v>313</v>
      </c>
      <c r="C28" s="517">
        <v>0</v>
      </c>
      <c r="D28" s="692"/>
    </row>
    <row r="29" spans="1:4">
      <c r="A29" s="520">
        <v>20</v>
      </c>
      <c r="B29" s="513" t="s">
        <v>314</v>
      </c>
      <c r="C29" s="517">
        <v>0</v>
      </c>
      <c r="D29" s="692"/>
    </row>
    <row r="30" spans="1:4">
      <c r="A30" s="501" t="s">
        <v>745</v>
      </c>
      <c r="B30" s="502"/>
      <c r="C30" s="504"/>
      <c r="D30" s="692"/>
    </row>
    <row r="31" spans="1:4">
      <c r="A31" s="521">
        <v>21</v>
      </c>
      <c r="B31" s="506" t="s">
        <v>315</v>
      </c>
      <c r="C31" s="516">
        <v>327729332.76686573</v>
      </c>
      <c r="D31" s="692"/>
    </row>
    <row r="32" spans="1:4">
      <c r="A32" s="521">
        <v>22</v>
      </c>
      <c r="B32" s="505" t="s">
        <v>316</v>
      </c>
      <c r="C32" s="516">
        <v>2370226550.521956</v>
      </c>
      <c r="D32" s="692"/>
    </row>
    <row r="33" spans="1:4">
      <c r="A33" s="501" t="s">
        <v>317</v>
      </c>
      <c r="B33" s="502"/>
      <c r="C33" s="504"/>
      <c r="D33" s="692"/>
    </row>
    <row r="34" spans="1:4">
      <c r="A34" s="510">
        <v>23</v>
      </c>
      <c r="B34" s="505" t="s">
        <v>317</v>
      </c>
      <c r="C34" s="595">
        <v>0.13826920160635922</v>
      </c>
      <c r="D34" s="692"/>
    </row>
    <row r="35" spans="1:4">
      <c r="A35" s="501" t="s">
        <v>318</v>
      </c>
      <c r="B35" s="502"/>
      <c r="C35" s="504"/>
      <c r="D35" s="692"/>
    </row>
    <row r="36" spans="1:4">
      <c r="A36" s="518" t="s">
        <v>319</v>
      </c>
      <c r="B36" s="512" t="s">
        <v>320</v>
      </c>
      <c r="C36" s="517">
        <v>0</v>
      </c>
      <c r="D36" s="692"/>
    </row>
    <row r="37" spans="1:4" ht="27.6">
      <c r="A37" s="518" t="s">
        <v>321</v>
      </c>
      <c r="B37" s="508" t="s">
        <v>322</v>
      </c>
      <c r="C37" s="517">
        <v>0</v>
      </c>
      <c r="D37" s="692"/>
    </row>
  </sheetData>
  <pageMargins left="0.7" right="0.7" top="0.75" bottom="0.75" header="0.3" footer="0.3"/>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C9" sqref="C9:F9"/>
    </sheetView>
  </sheetViews>
  <sheetFormatPr defaultColWidth="8.88671875" defaultRowHeight="14.4"/>
  <cols>
    <col min="1" max="1" width="11.44140625" customWidth="1"/>
    <col min="2" max="2" width="76.88671875" style="195" customWidth="1"/>
    <col min="3" max="6" width="25.44140625" customWidth="1"/>
  </cols>
  <sheetData>
    <row r="1" spans="1:6">
      <c r="A1" s="2" t="s">
        <v>30</v>
      </c>
      <c r="B1" s="3" t="str">
        <f>'Info '!C2</f>
        <v>JSC ProCredit Bank</v>
      </c>
    </row>
    <row r="2" spans="1:6">
      <c r="A2" s="2" t="s">
        <v>31</v>
      </c>
      <c r="B2" s="216">
        <f>'1. key ratios'!B2</f>
        <v>46203</v>
      </c>
    </row>
    <row r="3" spans="1:6">
      <c r="A3" s="4"/>
      <c r="B3"/>
    </row>
    <row r="4" spans="1:6">
      <c r="A4" s="498" t="s">
        <v>735</v>
      </c>
    </row>
    <row r="5" spans="1:6" ht="43.2">
      <c r="B5" s="493"/>
      <c r="C5" s="499" t="s">
        <v>736</v>
      </c>
      <c r="D5" s="499" t="s">
        <v>738</v>
      </c>
      <c r="E5" s="499" t="s">
        <v>737</v>
      </c>
      <c r="F5" s="499" t="s">
        <v>739</v>
      </c>
    </row>
    <row r="6" spans="1:6">
      <c r="B6" s="500" t="s">
        <v>713</v>
      </c>
      <c r="C6" s="487" t="b">
        <f>IF(C7&gt;0,C7,IF(C8&gt;0,C8,IF(C9&gt;0,C9)))</f>
        <v>0</v>
      </c>
      <c r="D6" s="487">
        <f>D9</f>
        <v>0</v>
      </c>
      <c r="E6" s="487">
        <f t="shared" ref="E6:F6" si="0">E9</f>
        <v>0</v>
      </c>
      <c r="F6" s="487">
        <f t="shared" si="0"/>
        <v>0</v>
      </c>
    </row>
    <row r="7" spans="1:6">
      <c r="B7" s="488" t="s">
        <v>726</v>
      </c>
      <c r="C7" s="596"/>
      <c r="D7" s="596"/>
      <c r="E7" s="596"/>
      <c r="F7" s="596"/>
    </row>
    <row r="8" spans="1:6">
      <c r="B8" s="488" t="s">
        <v>727</v>
      </c>
      <c r="C8" s="596"/>
      <c r="D8" s="596"/>
      <c r="E8" s="596"/>
      <c r="F8" s="596"/>
    </row>
    <row r="9" spans="1:6">
      <c r="B9" s="488" t="s">
        <v>734</v>
      </c>
      <c r="C9" s="596"/>
      <c r="D9" s="596"/>
      <c r="E9" s="596"/>
      <c r="F9" s="596"/>
    </row>
  </sheetData>
  <pageMargins left="0.7" right="0.7" top="0.75" bottom="0.75" header="0.3" footer="0.3"/>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16" activePane="bottomRight" state="frozen"/>
      <selection activeCell="B19" sqref="B19"/>
      <selection pane="topRight" activeCell="B19" sqref="B19"/>
      <selection pane="bottomLeft" activeCell="B19" sqref="B19"/>
      <selection pane="bottomRight" activeCell="R15" sqref="R15"/>
    </sheetView>
  </sheetViews>
  <sheetFormatPr defaultRowHeight="14.4"/>
  <cols>
    <col min="1" max="1" width="8.88671875" style="115"/>
    <col min="2" max="2" width="82.5546875" style="122" customWidth="1"/>
    <col min="3" max="7" width="17.5546875" style="115" customWidth="1"/>
  </cols>
  <sheetData>
    <row r="1" spans="1:14">
      <c r="A1" s="115" t="s">
        <v>30</v>
      </c>
      <c r="B1" s="3" t="str">
        <f>'Info '!C2</f>
        <v>JSC ProCredit Bank</v>
      </c>
    </row>
    <row r="2" spans="1:14">
      <c r="A2" s="115" t="s">
        <v>31</v>
      </c>
      <c r="B2" s="216">
        <f>'1. key ratios'!B2</f>
        <v>46203</v>
      </c>
    </row>
    <row r="4" spans="1:14" ht="15" thickBot="1">
      <c r="A4" s="115" t="s">
        <v>374</v>
      </c>
      <c r="B4" s="222" t="s">
        <v>335</v>
      </c>
    </row>
    <row r="5" spans="1:14">
      <c r="A5" s="223"/>
      <c r="B5" s="224"/>
      <c r="C5" s="786" t="s">
        <v>336</v>
      </c>
      <c r="D5" s="786"/>
      <c r="E5" s="786"/>
      <c r="F5" s="786"/>
      <c r="G5" s="787" t="s">
        <v>337</v>
      </c>
    </row>
    <row r="6" spans="1:14">
      <c r="A6" s="225"/>
      <c r="B6" s="226"/>
      <c r="C6" s="227" t="s">
        <v>338</v>
      </c>
      <c r="D6" s="227" t="s">
        <v>339</v>
      </c>
      <c r="E6" s="227" t="s">
        <v>340</v>
      </c>
      <c r="F6" s="227" t="s">
        <v>341</v>
      </c>
      <c r="G6" s="788"/>
    </row>
    <row r="7" spans="1:14">
      <c r="A7" s="228"/>
      <c r="B7" s="229" t="s">
        <v>342</v>
      </c>
      <c r="C7" s="230"/>
      <c r="D7" s="230"/>
      <c r="E7" s="230"/>
      <c r="F7" s="230"/>
      <c r="G7" s="231"/>
    </row>
    <row r="8" spans="1:14">
      <c r="A8" s="232">
        <v>1</v>
      </c>
      <c r="B8" s="233" t="s">
        <v>343</v>
      </c>
      <c r="C8" s="234">
        <v>327729332.76686573</v>
      </c>
      <c r="D8" s="234">
        <v>0</v>
      </c>
      <c r="E8" s="234">
        <v>0</v>
      </c>
      <c r="F8" s="234">
        <v>365751110.15237498</v>
      </c>
      <c r="G8" s="235">
        <v>693480442.91924071</v>
      </c>
      <c r="H8" s="693"/>
      <c r="I8" s="693"/>
      <c r="J8" s="693"/>
      <c r="K8" s="693"/>
      <c r="L8" s="693"/>
      <c r="M8" s="693"/>
      <c r="N8" s="693"/>
    </row>
    <row r="9" spans="1:14">
      <c r="A9" s="232">
        <v>2</v>
      </c>
      <c r="B9" s="236" t="s">
        <v>344</v>
      </c>
      <c r="C9" s="234">
        <v>327729332.76686573</v>
      </c>
      <c r="D9" s="234">
        <v>0</v>
      </c>
      <c r="E9" s="234">
        <v>0</v>
      </c>
      <c r="F9" s="234">
        <v>57715700</v>
      </c>
      <c r="G9" s="235">
        <v>385445032.76686573</v>
      </c>
      <c r="H9" s="693"/>
      <c r="I9" s="693"/>
      <c r="J9" s="693"/>
      <c r="K9" s="693"/>
      <c r="L9" s="693"/>
      <c r="M9" s="693"/>
      <c r="N9" s="693"/>
    </row>
    <row r="10" spans="1:14" ht="27.6">
      <c r="A10" s="232">
        <v>3</v>
      </c>
      <c r="B10" s="236" t="s">
        <v>345</v>
      </c>
      <c r="C10" s="597"/>
      <c r="D10" s="597"/>
      <c r="E10" s="597"/>
      <c r="F10" s="234">
        <v>308035410.15237498</v>
      </c>
      <c r="G10" s="235">
        <v>308035410.15237498</v>
      </c>
      <c r="H10" s="693"/>
      <c r="I10" s="693"/>
      <c r="J10" s="693"/>
      <c r="K10" s="693"/>
      <c r="L10" s="693"/>
      <c r="M10" s="693"/>
      <c r="N10" s="693"/>
    </row>
    <row r="11" spans="1:14" ht="14.4" customHeight="1">
      <c r="A11" s="232">
        <v>4</v>
      </c>
      <c r="B11" s="233" t="s">
        <v>346</v>
      </c>
      <c r="C11" s="234">
        <v>266233561.18359998</v>
      </c>
      <c r="D11" s="234">
        <v>203236915.2841</v>
      </c>
      <c r="E11" s="234">
        <v>121921703.54615</v>
      </c>
      <c r="F11" s="234">
        <v>15682632.2564</v>
      </c>
      <c r="G11" s="235">
        <v>562170407.15318251</v>
      </c>
      <c r="H11" s="693"/>
      <c r="I11" s="693"/>
      <c r="J11" s="693"/>
      <c r="K11" s="693"/>
      <c r="L11" s="693"/>
      <c r="M11" s="693"/>
      <c r="N11" s="693"/>
    </row>
    <row r="12" spans="1:14">
      <c r="A12" s="232">
        <v>5</v>
      </c>
      <c r="B12" s="236" t="s">
        <v>347</v>
      </c>
      <c r="C12" s="234">
        <v>248977059.96939999</v>
      </c>
      <c r="D12" s="237">
        <v>196131280.99329999</v>
      </c>
      <c r="E12" s="234">
        <v>117191832.22965001</v>
      </c>
      <c r="F12" s="234">
        <v>12439829.07</v>
      </c>
      <c r="G12" s="235">
        <v>546003002.14923251</v>
      </c>
      <c r="H12" s="693"/>
      <c r="I12" s="693"/>
      <c r="J12" s="693"/>
      <c r="K12" s="693"/>
      <c r="L12" s="693"/>
      <c r="M12" s="693"/>
      <c r="N12" s="693"/>
    </row>
    <row r="13" spans="1:14">
      <c r="A13" s="232">
        <v>6</v>
      </c>
      <c r="B13" s="236" t="s">
        <v>348</v>
      </c>
      <c r="C13" s="234">
        <v>17256501.214200001</v>
      </c>
      <c r="D13" s="237">
        <v>7105634.2907999996</v>
      </c>
      <c r="E13" s="234">
        <v>4729871.3164999997</v>
      </c>
      <c r="F13" s="234">
        <v>3242803.1864</v>
      </c>
      <c r="G13" s="235">
        <v>16167405.00395</v>
      </c>
      <c r="H13" s="693"/>
      <c r="I13" s="693"/>
      <c r="J13" s="693"/>
      <c r="K13" s="693"/>
      <c r="L13" s="693"/>
      <c r="M13" s="693"/>
      <c r="N13" s="693"/>
    </row>
    <row r="14" spans="1:14">
      <c r="A14" s="232">
        <v>7</v>
      </c>
      <c r="B14" s="233" t="s">
        <v>349</v>
      </c>
      <c r="C14" s="234">
        <v>537779850.19529998</v>
      </c>
      <c r="D14" s="234">
        <v>205108118.01230001</v>
      </c>
      <c r="E14" s="234">
        <v>140718559.04589999</v>
      </c>
      <c r="F14" s="234">
        <v>7537.2502000000004</v>
      </c>
      <c r="G14" s="235">
        <v>419285598.31120014</v>
      </c>
      <c r="H14" s="693"/>
      <c r="I14" s="693"/>
      <c r="J14" s="693"/>
      <c r="K14" s="693"/>
      <c r="L14" s="693"/>
      <c r="M14" s="693"/>
      <c r="N14" s="693"/>
    </row>
    <row r="15" spans="1:14" ht="41.4">
      <c r="A15" s="232">
        <v>8</v>
      </c>
      <c r="B15" s="236" t="s">
        <v>350</v>
      </c>
      <c r="C15" s="234">
        <v>509232335.05400002</v>
      </c>
      <c r="D15" s="237">
        <v>188612765.2723</v>
      </c>
      <c r="E15" s="234">
        <v>95662556.189300001</v>
      </c>
      <c r="F15" s="234">
        <v>7537.2502000000004</v>
      </c>
      <c r="G15" s="235">
        <v>396757596.88290012</v>
      </c>
      <c r="H15" s="693"/>
      <c r="I15" s="693"/>
      <c r="J15" s="693"/>
      <c r="K15" s="693"/>
      <c r="L15" s="693"/>
      <c r="M15" s="693"/>
      <c r="N15" s="693"/>
    </row>
    <row r="16" spans="1:14" ht="27.6">
      <c r="A16" s="232">
        <v>9</v>
      </c>
      <c r="B16" s="236" t="s">
        <v>351</v>
      </c>
      <c r="C16" s="234">
        <v>28547515.1413</v>
      </c>
      <c r="D16" s="237">
        <v>16495352.74</v>
      </c>
      <c r="E16" s="234">
        <v>45056002.856600001</v>
      </c>
      <c r="F16" s="234">
        <v>0</v>
      </c>
      <c r="G16" s="235">
        <v>22528001.428300001</v>
      </c>
      <c r="H16" s="693"/>
      <c r="I16" s="693"/>
      <c r="J16" s="693"/>
      <c r="K16" s="693"/>
      <c r="L16" s="693"/>
      <c r="M16" s="693"/>
      <c r="N16" s="693"/>
    </row>
    <row r="17" spans="1:14">
      <c r="A17" s="232">
        <v>10</v>
      </c>
      <c r="B17" s="233" t="s">
        <v>352</v>
      </c>
      <c r="C17" s="234">
        <v>0</v>
      </c>
      <c r="D17" s="237">
        <v>0</v>
      </c>
      <c r="E17" s="234">
        <v>0</v>
      </c>
      <c r="F17" s="234">
        <v>0</v>
      </c>
      <c r="G17" s="235">
        <v>0</v>
      </c>
      <c r="H17" s="693"/>
      <c r="I17" s="693"/>
      <c r="J17" s="693"/>
      <c r="K17" s="693"/>
      <c r="L17" s="693"/>
      <c r="M17" s="693"/>
      <c r="N17" s="693"/>
    </row>
    <row r="18" spans="1:14">
      <c r="A18" s="232">
        <v>11</v>
      </c>
      <c r="B18" s="233" t="s">
        <v>353</v>
      </c>
      <c r="C18" s="234">
        <v>0</v>
      </c>
      <c r="D18" s="237">
        <v>97871104.943166167</v>
      </c>
      <c r="E18" s="234">
        <v>3894240.9909000001</v>
      </c>
      <c r="F18" s="234">
        <v>2119280.9598999992</v>
      </c>
      <c r="G18" s="235">
        <v>0</v>
      </c>
      <c r="H18" s="693"/>
      <c r="I18" s="693"/>
      <c r="J18" s="693"/>
      <c r="K18" s="693"/>
      <c r="L18" s="693"/>
      <c r="M18" s="693"/>
      <c r="N18" s="693"/>
    </row>
    <row r="19" spans="1:14">
      <c r="A19" s="232">
        <v>12</v>
      </c>
      <c r="B19" s="236" t="s">
        <v>354</v>
      </c>
      <c r="C19" s="597">
        <v>0</v>
      </c>
      <c r="D19" s="237">
        <v>12345111.661699999</v>
      </c>
      <c r="E19" s="234">
        <v>0</v>
      </c>
      <c r="F19" s="234">
        <v>0</v>
      </c>
      <c r="G19" s="235">
        <v>0</v>
      </c>
      <c r="H19" s="693"/>
      <c r="I19" s="693"/>
      <c r="J19" s="693"/>
      <c r="K19" s="693"/>
      <c r="L19" s="693"/>
      <c r="M19" s="693"/>
      <c r="N19" s="693"/>
    </row>
    <row r="20" spans="1:14">
      <c r="A20" s="232">
        <v>13</v>
      </c>
      <c r="B20" s="236" t="s">
        <v>355</v>
      </c>
      <c r="C20" s="234">
        <v>0</v>
      </c>
      <c r="D20" s="234">
        <v>85525993.281466171</v>
      </c>
      <c r="E20" s="234">
        <v>3894240.9909000001</v>
      </c>
      <c r="F20" s="234">
        <v>2119280.9598999992</v>
      </c>
      <c r="G20" s="235">
        <v>0</v>
      </c>
      <c r="H20" s="693"/>
      <c r="I20" s="693"/>
      <c r="J20" s="693"/>
      <c r="K20" s="693"/>
      <c r="L20" s="693"/>
      <c r="M20" s="693"/>
      <c r="N20" s="693"/>
    </row>
    <row r="21" spans="1:14">
      <c r="A21" s="238">
        <v>14</v>
      </c>
      <c r="B21" s="239" t="s">
        <v>356</v>
      </c>
      <c r="C21" s="597"/>
      <c r="D21" s="597"/>
      <c r="E21" s="597"/>
      <c r="F21" s="597"/>
      <c r="G21" s="240">
        <v>1674936448.3836234</v>
      </c>
      <c r="H21" s="693"/>
      <c r="I21" s="693"/>
      <c r="J21" s="693"/>
      <c r="K21" s="693"/>
      <c r="L21" s="693"/>
      <c r="M21" s="693"/>
      <c r="N21" s="693"/>
    </row>
    <row r="22" spans="1:14">
      <c r="A22" s="241"/>
      <c r="B22" s="242" t="s">
        <v>357</v>
      </c>
      <c r="C22" s="243"/>
      <c r="D22" s="244"/>
      <c r="E22" s="243"/>
      <c r="F22" s="243"/>
      <c r="G22" s="245"/>
      <c r="H22" s="693"/>
      <c r="I22" s="693"/>
      <c r="J22" s="693"/>
      <c r="K22" s="693"/>
      <c r="L22" s="693"/>
      <c r="M22" s="693"/>
      <c r="N22" s="693"/>
    </row>
    <row r="23" spans="1:14">
      <c r="A23" s="232">
        <v>15</v>
      </c>
      <c r="B23" s="233" t="s">
        <v>358</v>
      </c>
      <c r="C23" s="246">
        <v>383824854.86119998</v>
      </c>
      <c r="D23" s="247">
        <v>322316772.8247</v>
      </c>
      <c r="E23" s="246">
        <v>0</v>
      </c>
      <c r="F23" s="246">
        <v>0</v>
      </c>
      <c r="G23" s="235">
        <v>16823718.641235001</v>
      </c>
      <c r="H23" s="693"/>
      <c r="I23" s="693"/>
      <c r="J23" s="693"/>
      <c r="K23" s="693"/>
      <c r="L23" s="693"/>
      <c r="M23" s="693"/>
      <c r="N23" s="693"/>
    </row>
    <row r="24" spans="1:14">
      <c r="A24" s="232">
        <v>16</v>
      </c>
      <c r="B24" s="233" t="s">
        <v>359</v>
      </c>
      <c r="C24" s="234">
        <v>46608.65</v>
      </c>
      <c r="D24" s="237">
        <v>115182966.8246</v>
      </c>
      <c r="E24" s="234">
        <v>280943539.82720006</v>
      </c>
      <c r="F24" s="234">
        <v>995408519.40970004</v>
      </c>
      <c r="G24" s="235">
        <v>993064800.48110998</v>
      </c>
      <c r="H24" s="693"/>
      <c r="I24" s="693"/>
      <c r="J24" s="693"/>
      <c r="K24" s="693"/>
      <c r="L24" s="693"/>
      <c r="M24" s="693"/>
      <c r="N24" s="693"/>
    </row>
    <row r="25" spans="1:14">
      <c r="A25" s="232">
        <v>17</v>
      </c>
      <c r="B25" s="236" t="s">
        <v>360</v>
      </c>
      <c r="C25" s="234">
        <v>0</v>
      </c>
      <c r="D25" s="237">
        <v>0</v>
      </c>
      <c r="E25" s="234">
        <v>0</v>
      </c>
      <c r="F25" s="234">
        <v>0</v>
      </c>
      <c r="G25" s="235">
        <v>0</v>
      </c>
      <c r="H25" s="693"/>
      <c r="I25" s="693"/>
      <c r="J25" s="693"/>
      <c r="K25" s="693"/>
      <c r="L25" s="693"/>
      <c r="M25" s="693"/>
      <c r="N25" s="693"/>
    </row>
    <row r="26" spans="1:14" ht="27.6">
      <c r="A26" s="232">
        <v>18</v>
      </c>
      <c r="B26" s="236" t="s">
        <v>361</v>
      </c>
      <c r="C26" s="234">
        <v>0</v>
      </c>
      <c r="D26" s="237">
        <v>349120.29009999998</v>
      </c>
      <c r="E26" s="234">
        <v>0</v>
      </c>
      <c r="F26" s="234">
        <v>0</v>
      </c>
      <c r="G26" s="235">
        <v>52368.043514999998</v>
      </c>
      <c r="H26" s="693"/>
      <c r="I26" s="693"/>
      <c r="J26" s="693"/>
      <c r="K26" s="693"/>
      <c r="L26" s="693"/>
      <c r="M26" s="693"/>
      <c r="N26" s="693"/>
    </row>
    <row r="27" spans="1:14">
      <c r="A27" s="232">
        <v>19</v>
      </c>
      <c r="B27" s="236" t="s">
        <v>362</v>
      </c>
      <c r="C27" s="234">
        <v>0</v>
      </c>
      <c r="D27" s="237">
        <v>90334691.604100004</v>
      </c>
      <c r="E27" s="234">
        <v>207830913.42720002</v>
      </c>
      <c r="F27" s="234">
        <v>815762034.19660008</v>
      </c>
      <c r="G27" s="235">
        <v>811830062.72043002</v>
      </c>
      <c r="H27" s="693"/>
      <c r="I27" s="693"/>
      <c r="J27" s="693"/>
      <c r="K27" s="693"/>
      <c r="L27" s="693"/>
      <c r="M27" s="693"/>
      <c r="N27" s="693"/>
    </row>
    <row r="28" spans="1:14">
      <c r="A28" s="232">
        <v>20</v>
      </c>
      <c r="B28" s="248" t="s">
        <v>363</v>
      </c>
      <c r="C28" s="234">
        <v>0</v>
      </c>
      <c r="D28" s="237">
        <v>0</v>
      </c>
      <c r="E28" s="234">
        <v>0</v>
      </c>
      <c r="F28" s="234">
        <v>0</v>
      </c>
      <c r="G28" s="235">
        <v>0</v>
      </c>
      <c r="H28" s="693"/>
      <c r="I28" s="693"/>
      <c r="J28" s="693"/>
      <c r="K28" s="693"/>
      <c r="L28" s="693"/>
      <c r="M28" s="693"/>
      <c r="N28" s="693"/>
    </row>
    <row r="29" spans="1:14">
      <c r="A29" s="232">
        <v>21</v>
      </c>
      <c r="B29" s="236" t="s">
        <v>364</v>
      </c>
      <c r="C29" s="234">
        <v>0</v>
      </c>
      <c r="D29" s="237">
        <v>21807872.512400001</v>
      </c>
      <c r="E29" s="234">
        <v>70640369.922499999</v>
      </c>
      <c r="F29" s="234">
        <v>177811223.0036</v>
      </c>
      <c r="G29" s="235">
        <v>177268450.86984003</v>
      </c>
      <c r="H29" s="693"/>
      <c r="I29" s="693"/>
      <c r="J29" s="693"/>
      <c r="K29" s="693"/>
      <c r="L29" s="693"/>
      <c r="M29" s="693"/>
      <c r="N29" s="693"/>
    </row>
    <row r="30" spans="1:14">
      <c r="A30" s="232">
        <v>22</v>
      </c>
      <c r="B30" s="248" t="s">
        <v>363</v>
      </c>
      <c r="C30" s="234">
        <v>0</v>
      </c>
      <c r="D30" s="237">
        <v>8009003.3080000002</v>
      </c>
      <c r="E30" s="234">
        <v>17775926.995700002</v>
      </c>
      <c r="F30" s="234">
        <v>73912666.7685</v>
      </c>
      <c r="G30" s="235">
        <v>63292948.883885004</v>
      </c>
      <c r="H30" s="693"/>
      <c r="I30" s="693"/>
      <c r="J30" s="693"/>
      <c r="K30" s="693"/>
      <c r="L30" s="693"/>
      <c r="M30" s="693"/>
      <c r="N30" s="693"/>
    </row>
    <row r="31" spans="1:14">
      <c r="A31" s="232">
        <v>23</v>
      </c>
      <c r="B31" s="236" t="s">
        <v>365</v>
      </c>
      <c r="C31" s="234">
        <v>46608.65</v>
      </c>
      <c r="D31" s="237">
        <v>2691282.4180000001</v>
      </c>
      <c r="E31" s="234">
        <v>2472256.4775</v>
      </c>
      <c r="F31" s="234">
        <v>1835262.2095000001</v>
      </c>
      <c r="G31" s="235">
        <v>3913918.847325</v>
      </c>
      <c r="H31" s="693"/>
      <c r="I31" s="693"/>
      <c r="J31" s="693"/>
      <c r="K31" s="693"/>
      <c r="L31" s="693"/>
      <c r="M31" s="693"/>
      <c r="N31" s="693"/>
    </row>
    <row r="32" spans="1:14">
      <c r="A32" s="232">
        <v>24</v>
      </c>
      <c r="B32" s="233" t="s">
        <v>366</v>
      </c>
      <c r="C32" s="234">
        <v>0</v>
      </c>
      <c r="D32" s="237">
        <v>0</v>
      </c>
      <c r="E32" s="234">
        <v>0</v>
      </c>
      <c r="F32" s="234">
        <v>0</v>
      </c>
      <c r="G32" s="235">
        <v>0</v>
      </c>
      <c r="H32" s="693"/>
      <c r="I32" s="693"/>
      <c r="J32" s="693"/>
      <c r="K32" s="693"/>
      <c r="L32" s="693"/>
      <c r="M32" s="693"/>
      <c r="N32" s="693"/>
    </row>
    <row r="33" spans="1:14">
      <c r="A33" s="232">
        <v>25</v>
      </c>
      <c r="B33" s="233" t="s">
        <v>367</v>
      </c>
      <c r="C33" s="234">
        <v>4639989.6189185483</v>
      </c>
      <c r="D33" s="234">
        <v>52990434.908613048</v>
      </c>
      <c r="E33" s="234">
        <v>25384310.330287728</v>
      </c>
      <c r="F33" s="234">
        <v>108024634.97340001</v>
      </c>
      <c r="G33" s="235">
        <v>149129692.13834894</v>
      </c>
      <c r="H33" s="693"/>
      <c r="I33" s="693"/>
      <c r="J33" s="693"/>
      <c r="K33" s="693"/>
      <c r="L33" s="693"/>
      <c r="M33" s="693"/>
      <c r="N33" s="693"/>
    </row>
    <row r="34" spans="1:14">
      <c r="A34" s="232">
        <v>26</v>
      </c>
      <c r="B34" s="236" t="s">
        <v>368</v>
      </c>
      <c r="C34" s="597"/>
      <c r="D34" s="237">
        <v>12335990</v>
      </c>
      <c r="E34" s="234">
        <v>0</v>
      </c>
      <c r="F34" s="234">
        <v>0</v>
      </c>
      <c r="G34" s="235">
        <v>12335990</v>
      </c>
      <c r="H34" s="693"/>
      <c r="I34" s="693"/>
      <c r="J34" s="693"/>
      <c r="K34" s="693"/>
      <c r="L34" s="693"/>
      <c r="M34" s="693"/>
      <c r="N34" s="693"/>
    </row>
    <row r="35" spans="1:14">
      <c r="A35" s="232">
        <v>27</v>
      </c>
      <c r="B35" s="236" t="s">
        <v>369</v>
      </c>
      <c r="C35" s="234">
        <v>4639989.6189185483</v>
      </c>
      <c r="D35" s="237">
        <v>40654444.908613048</v>
      </c>
      <c r="E35" s="234">
        <v>25384310.330287728</v>
      </c>
      <c r="F35" s="234">
        <v>108024634.97340001</v>
      </c>
      <c r="G35" s="235">
        <v>136793702.13834894</v>
      </c>
      <c r="H35" s="693"/>
      <c r="I35" s="693"/>
      <c r="J35" s="693"/>
      <c r="K35" s="693"/>
      <c r="L35" s="693"/>
      <c r="M35" s="693"/>
      <c r="N35" s="693"/>
    </row>
    <row r="36" spans="1:14">
      <c r="A36" s="232">
        <v>28</v>
      </c>
      <c r="B36" s="233" t="s">
        <v>370</v>
      </c>
      <c r="C36" s="234">
        <v>0</v>
      </c>
      <c r="D36" s="237">
        <v>117940299.63060004</v>
      </c>
      <c r="E36" s="234">
        <v>24838940.237599995</v>
      </c>
      <c r="F36" s="234">
        <v>43868381.545499995</v>
      </c>
      <c r="G36" s="235">
        <v>14567828.745310005</v>
      </c>
      <c r="H36" s="693"/>
      <c r="I36" s="693"/>
      <c r="J36" s="693"/>
      <c r="K36" s="693"/>
      <c r="L36" s="693"/>
      <c r="M36" s="693"/>
      <c r="N36" s="693"/>
    </row>
    <row r="37" spans="1:14">
      <c r="A37" s="238">
        <v>29</v>
      </c>
      <c r="B37" s="239" t="s">
        <v>371</v>
      </c>
      <c r="C37" s="597"/>
      <c r="D37" s="597"/>
      <c r="E37" s="597"/>
      <c r="F37" s="597"/>
      <c r="G37" s="240">
        <v>1173586040.0060041</v>
      </c>
      <c r="H37" s="693"/>
      <c r="I37" s="693"/>
      <c r="J37" s="693"/>
      <c r="K37" s="693"/>
      <c r="L37" s="693"/>
      <c r="M37" s="693"/>
      <c r="N37" s="693"/>
    </row>
    <row r="38" spans="1:14">
      <c r="A38" s="228"/>
      <c r="B38" s="249"/>
      <c r="C38" s="250"/>
      <c r="D38" s="250"/>
      <c r="E38" s="250"/>
      <c r="F38" s="250"/>
      <c r="G38" s="251"/>
      <c r="H38" s="693"/>
      <c r="I38" s="693"/>
      <c r="J38" s="693"/>
      <c r="K38" s="693"/>
      <c r="L38" s="693"/>
      <c r="M38" s="693"/>
      <c r="N38" s="693"/>
    </row>
    <row r="39" spans="1:14" ht="15" thickBot="1">
      <c r="A39" s="252">
        <v>30</v>
      </c>
      <c r="B39" s="253" t="s">
        <v>372</v>
      </c>
      <c r="C39" s="166"/>
      <c r="D39" s="167"/>
      <c r="E39" s="167"/>
      <c r="F39" s="168"/>
      <c r="G39" s="254">
        <v>1.4271952726832491</v>
      </c>
      <c r="H39" s="693"/>
      <c r="I39" s="693"/>
      <c r="J39" s="693"/>
      <c r="K39" s="693"/>
      <c r="L39" s="693"/>
      <c r="M39" s="693"/>
      <c r="N39" s="693"/>
    </row>
    <row r="40" spans="1:14">
      <c r="H40" s="693"/>
      <c r="I40" s="693"/>
      <c r="J40" s="693"/>
      <c r="K40" s="693"/>
      <c r="L40" s="693"/>
      <c r="M40" s="693"/>
      <c r="N40" s="693"/>
    </row>
    <row r="41" spans="1:14">
      <c r="H41" s="693"/>
      <c r="I41" s="693"/>
      <c r="J41" s="693"/>
      <c r="K41" s="693"/>
      <c r="L41" s="693"/>
      <c r="M41" s="693"/>
      <c r="N41" s="693"/>
    </row>
    <row r="42" spans="1:14" ht="41.4">
      <c r="B42" s="122" t="s">
        <v>373</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S26"/>
  <sheetViews>
    <sheetView showGridLines="0" zoomScale="80" zoomScaleNormal="80" workbookViewId="0">
      <selection activeCell="N50" sqref="N50"/>
    </sheetView>
  </sheetViews>
  <sheetFormatPr defaultColWidth="9.109375" defaultRowHeight="12"/>
  <cols>
    <col min="1" max="1" width="11.88671875" style="260" bestFit="1" customWidth="1"/>
    <col min="2" max="2" width="105.109375" style="260" bestFit="1" customWidth="1"/>
    <col min="3" max="4" width="15.88671875" style="260" bestFit="1" customWidth="1"/>
    <col min="5" max="5" width="17.6640625" style="260" bestFit="1" customWidth="1"/>
    <col min="6" max="6" width="15.88671875" style="260" bestFit="1" customWidth="1"/>
    <col min="7" max="7" width="19.88671875" style="260" bestFit="1" customWidth="1"/>
    <col min="8" max="8" width="17.109375" style="260" bestFit="1" customWidth="1"/>
    <col min="9" max="16384" width="9.109375" style="260"/>
  </cols>
  <sheetData>
    <row r="1" spans="1:19" ht="13.8">
      <c r="A1" s="258" t="s">
        <v>30</v>
      </c>
      <c r="B1" s="331" t="str">
        <f>'Info '!C2</f>
        <v>JSC ProCredit Bank</v>
      </c>
    </row>
    <row r="2" spans="1:19">
      <c r="A2" s="258" t="s">
        <v>31</v>
      </c>
      <c r="B2" s="330">
        <f>'1. key ratios'!B2</f>
        <v>46203</v>
      </c>
    </row>
    <row r="3" spans="1:19">
      <c r="A3" s="259" t="s">
        <v>378</v>
      </c>
    </row>
    <row r="5" spans="1:19" ht="12" customHeight="1">
      <c r="A5" s="789" t="s">
        <v>379</v>
      </c>
      <c r="B5" s="790"/>
      <c r="C5" s="795" t="s">
        <v>380</v>
      </c>
      <c r="D5" s="796"/>
      <c r="E5" s="796"/>
      <c r="F5" s="796"/>
      <c r="G5" s="796"/>
      <c r="H5" s="797"/>
    </row>
    <row r="6" spans="1:19">
      <c r="A6" s="791"/>
      <c r="B6" s="792"/>
      <c r="C6" s="798"/>
      <c r="D6" s="799"/>
      <c r="E6" s="799"/>
      <c r="F6" s="799"/>
      <c r="G6" s="799"/>
      <c r="H6" s="800"/>
    </row>
    <row r="7" spans="1:19">
      <c r="A7" s="793"/>
      <c r="B7" s="794"/>
      <c r="C7" s="329" t="s">
        <v>381</v>
      </c>
      <c r="D7" s="329" t="s">
        <v>382</v>
      </c>
      <c r="E7" s="329" t="s">
        <v>383</v>
      </c>
      <c r="F7" s="329" t="s">
        <v>384</v>
      </c>
      <c r="G7" s="329" t="s">
        <v>385</v>
      </c>
      <c r="H7" s="329" t="s">
        <v>64</v>
      </c>
    </row>
    <row r="8" spans="1:19">
      <c r="A8" s="325">
        <v>1</v>
      </c>
      <c r="B8" s="324" t="s">
        <v>51</v>
      </c>
      <c r="C8" s="598">
        <v>242987039.23340005</v>
      </c>
      <c r="D8" s="598">
        <v>208483786.07010001</v>
      </c>
      <c r="E8" s="598">
        <v>22355083.989999998</v>
      </c>
      <c r="F8" s="598">
        <v>0</v>
      </c>
      <c r="G8" s="598">
        <v>0</v>
      </c>
      <c r="H8" s="598">
        <v>473825909.29350007</v>
      </c>
      <c r="I8" s="703"/>
      <c r="J8" s="703"/>
      <c r="K8" s="703"/>
      <c r="L8" s="703"/>
      <c r="M8" s="703"/>
      <c r="N8" s="703"/>
      <c r="O8" s="703"/>
      <c r="P8" s="703"/>
      <c r="Q8" s="703"/>
      <c r="R8" s="703"/>
      <c r="S8" s="703"/>
    </row>
    <row r="9" spans="1:19">
      <c r="A9" s="325">
        <v>2</v>
      </c>
      <c r="B9" s="324" t="s">
        <v>52</v>
      </c>
      <c r="C9" s="598"/>
      <c r="D9" s="598">
        <v>0</v>
      </c>
      <c r="E9" s="598">
        <v>0</v>
      </c>
      <c r="F9" s="598">
        <v>0</v>
      </c>
      <c r="G9" s="598">
        <v>0</v>
      </c>
      <c r="H9" s="598">
        <v>0</v>
      </c>
      <c r="I9" s="703"/>
      <c r="J9" s="703"/>
      <c r="K9" s="703"/>
      <c r="L9" s="703"/>
      <c r="M9" s="703"/>
      <c r="N9" s="703"/>
      <c r="O9" s="703"/>
      <c r="P9" s="703"/>
      <c r="Q9" s="703"/>
      <c r="R9" s="703"/>
      <c r="S9" s="703"/>
    </row>
    <row r="10" spans="1:19">
      <c r="A10" s="325">
        <v>3</v>
      </c>
      <c r="B10" s="324" t="s">
        <v>152</v>
      </c>
      <c r="C10" s="598"/>
      <c r="D10" s="598">
        <v>0</v>
      </c>
      <c r="E10" s="598">
        <v>0</v>
      </c>
      <c r="F10" s="598">
        <v>0</v>
      </c>
      <c r="G10" s="598">
        <v>0</v>
      </c>
      <c r="H10" s="598">
        <v>0</v>
      </c>
      <c r="I10" s="703"/>
      <c r="J10" s="703"/>
      <c r="K10" s="703"/>
      <c r="L10" s="703"/>
      <c r="M10" s="703"/>
      <c r="N10" s="703"/>
      <c r="O10" s="703"/>
      <c r="P10" s="703"/>
      <c r="Q10" s="703"/>
      <c r="R10" s="703"/>
      <c r="S10" s="703"/>
    </row>
    <row r="11" spans="1:19">
      <c r="A11" s="325">
        <v>4</v>
      </c>
      <c r="B11" s="324" t="s">
        <v>53</v>
      </c>
      <c r="C11" s="598"/>
      <c r="D11" s="598">
        <v>0</v>
      </c>
      <c r="E11" s="598">
        <v>0</v>
      </c>
      <c r="F11" s="598">
        <v>0</v>
      </c>
      <c r="G11" s="598">
        <v>0</v>
      </c>
      <c r="H11" s="598">
        <v>0</v>
      </c>
      <c r="I11" s="703"/>
      <c r="J11" s="703"/>
      <c r="K11" s="703"/>
      <c r="L11" s="703"/>
      <c r="M11" s="703"/>
      <c r="N11" s="703"/>
      <c r="O11" s="703"/>
      <c r="P11" s="703"/>
      <c r="Q11" s="703"/>
      <c r="R11" s="703"/>
      <c r="S11" s="703"/>
    </row>
    <row r="12" spans="1:19">
      <c r="A12" s="325">
        <v>5</v>
      </c>
      <c r="B12" s="324" t="s">
        <v>54</v>
      </c>
      <c r="C12" s="598"/>
      <c r="D12" s="598">
        <v>0</v>
      </c>
      <c r="E12" s="598">
        <v>0</v>
      </c>
      <c r="F12" s="598">
        <v>0</v>
      </c>
      <c r="G12" s="598">
        <v>0</v>
      </c>
      <c r="H12" s="598">
        <v>0</v>
      </c>
      <c r="I12" s="703"/>
      <c r="J12" s="703"/>
      <c r="K12" s="703"/>
      <c r="L12" s="703"/>
      <c r="M12" s="703"/>
      <c r="N12" s="703"/>
      <c r="O12" s="703"/>
      <c r="P12" s="703"/>
      <c r="Q12" s="703"/>
      <c r="R12" s="703"/>
      <c r="S12" s="703"/>
    </row>
    <row r="13" spans="1:19">
      <c r="A13" s="325">
        <v>6</v>
      </c>
      <c r="B13" s="324" t="s">
        <v>55</v>
      </c>
      <c r="C13" s="598">
        <v>76803579.154913381</v>
      </c>
      <c r="D13" s="598">
        <v>113933420.642</v>
      </c>
      <c r="E13" s="598">
        <v>0</v>
      </c>
      <c r="F13" s="598">
        <v>0</v>
      </c>
      <c r="G13" s="598">
        <v>0</v>
      </c>
      <c r="H13" s="598">
        <v>190736999.79691339</v>
      </c>
      <c r="I13" s="703"/>
      <c r="J13" s="703"/>
      <c r="K13" s="703"/>
      <c r="L13" s="703"/>
      <c r="M13" s="703"/>
      <c r="N13" s="703"/>
      <c r="O13" s="703"/>
      <c r="P13" s="703"/>
      <c r="Q13" s="703"/>
      <c r="R13" s="703"/>
      <c r="S13" s="703"/>
    </row>
    <row r="14" spans="1:19">
      <c r="A14" s="325">
        <v>7</v>
      </c>
      <c r="B14" s="324" t="s">
        <v>56</v>
      </c>
      <c r="C14" s="598"/>
      <c r="D14" s="598">
        <v>238026986.47923401</v>
      </c>
      <c r="E14" s="598">
        <v>265243243.62223819</v>
      </c>
      <c r="F14" s="598">
        <v>412162251.05695188</v>
      </c>
      <c r="G14" s="598">
        <v>2642100.6732999999</v>
      </c>
      <c r="H14" s="598">
        <v>918074581.83172417</v>
      </c>
      <c r="I14" s="703"/>
      <c r="J14" s="703"/>
      <c r="K14" s="703"/>
      <c r="L14" s="703"/>
      <c r="M14" s="703"/>
      <c r="N14" s="703"/>
      <c r="O14" s="703"/>
      <c r="P14" s="703"/>
      <c r="Q14" s="703"/>
      <c r="R14" s="703"/>
      <c r="S14" s="703"/>
    </row>
    <row r="15" spans="1:19">
      <c r="A15" s="325">
        <v>8</v>
      </c>
      <c r="B15" s="326" t="s">
        <v>57</v>
      </c>
      <c r="C15" s="598"/>
      <c r="D15" s="598">
        <v>77399433.630958363</v>
      </c>
      <c r="E15" s="598">
        <v>177394807.20620683</v>
      </c>
      <c r="F15" s="598">
        <v>209779167.87228012</v>
      </c>
      <c r="G15" s="598">
        <v>13213.640000000001</v>
      </c>
      <c r="H15" s="598">
        <v>464586622.34944528</v>
      </c>
      <c r="I15" s="703"/>
      <c r="J15" s="703"/>
      <c r="K15" s="703"/>
      <c r="L15" s="703"/>
      <c r="M15" s="703"/>
      <c r="N15" s="703"/>
      <c r="O15" s="703"/>
      <c r="P15" s="703"/>
      <c r="Q15" s="703"/>
      <c r="R15" s="703"/>
      <c r="S15" s="703"/>
    </row>
    <row r="16" spans="1:19">
      <c r="A16" s="325">
        <v>9</v>
      </c>
      <c r="B16" s="324" t="s">
        <v>58</v>
      </c>
      <c r="C16" s="598"/>
      <c r="D16" s="598">
        <v>23540226.261908092</v>
      </c>
      <c r="E16" s="598">
        <v>35514690.8287545</v>
      </c>
      <c r="F16" s="598">
        <v>55708548.853167899</v>
      </c>
      <c r="G16" s="598">
        <v>4.8421000000000003</v>
      </c>
      <c r="H16" s="598">
        <v>114763470.78593048</v>
      </c>
      <c r="I16" s="703"/>
      <c r="J16" s="703"/>
      <c r="K16" s="703"/>
      <c r="L16" s="703"/>
      <c r="M16" s="703"/>
      <c r="N16" s="703"/>
      <c r="O16" s="703"/>
      <c r="P16" s="703"/>
      <c r="Q16" s="703"/>
      <c r="R16" s="703"/>
      <c r="S16" s="703"/>
    </row>
    <row r="17" spans="1:19">
      <c r="A17" s="325">
        <v>10</v>
      </c>
      <c r="B17" s="328" t="s">
        <v>393</v>
      </c>
      <c r="C17" s="598"/>
      <c r="D17" s="598">
        <v>364206.89600000001</v>
      </c>
      <c r="E17" s="598">
        <v>7539761.2259000018</v>
      </c>
      <c r="F17" s="598">
        <v>1038589.8472000001</v>
      </c>
      <c r="G17" s="598">
        <v>373789.30530000001</v>
      </c>
      <c r="H17" s="598">
        <v>9316347.2744000014</v>
      </c>
      <c r="I17" s="703"/>
      <c r="J17" s="703"/>
      <c r="K17" s="703"/>
      <c r="L17" s="703"/>
      <c r="M17" s="703"/>
      <c r="N17" s="703"/>
      <c r="O17" s="703"/>
      <c r="P17" s="703"/>
      <c r="Q17" s="703"/>
      <c r="R17" s="703"/>
      <c r="S17" s="703"/>
    </row>
    <row r="18" spans="1:19">
      <c r="A18" s="325">
        <v>11</v>
      </c>
      <c r="B18" s="324" t="s">
        <v>60</v>
      </c>
      <c r="C18" s="598"/>
      <c r="D18" s="598">
        <v>0</v>
      </c>
      <c r="E18" s="598">
        <v>0</v>
      </c>
      <c r="F18" s="598">
        <v>0</v>
      </c>
      <c r="G18" s="598">
        <v>3918376.47</v>
      </c>
      <c r="H18" s="598">
        <v>3918376.47</v>
      </c>
      <c r="I18" s="703"/>
      <c r="J18" s="703"/>
      <c r="K18" s="703"/>
      <c r="L18" s="703"/>
      <c r="M18" s="703"/>
      <c r="N18" s="703"/>
      <c r="O18" s="703"/>
      <c r="P18" s="703"/>
      <c r="Q18" s="703"/>
      <c r="R18" s="703"/>
      <c r="S18" s="703"/>
    </row>
    <row r="19" spans="1:19">
      <c r="A19" s="325">
        <v>12</v>
      </c>
      <c r="B19" s="324" t="s">
        <v>61</v>
      </c>
      <c r="C19" s="598"/>
      <c r="D19" s="598">
        <v>0</v>
      </c>
      <c r="E19" s="598">
        <v>0</v>
      </c>
      <c r="F19" s="598">
        <v>0</v>
      </c>
      <c r="G19" s="598">
        <v>0</v>
      </c>
      <c r="H19" s="598">
        <v>0</v>
      </c>
      <c r="I19" s="703"/>
      <c r="J19" s="703"/>
      <c r="K19" s="703"/>
      <c r="L19" s="703"/>
      <c r="M19" s="703"/>
      <c r="N19" s="703"/>
      <c r="O19" s="703"/>
      <c r="P19" s="703"/>
      <c r="Q19" s="703"/>
      <c r="R19" s="703"/>
      <c r="S19" s="703"/>
    </row>
    <row r="20" spans="1:19">
      <c r="A20" s="327">
        <v>13</v>
      </c>
      <c r="B20" s="326" t="s">
        <v>144</v>
      </c>
      <c r="C20" s="598"/>
      <c r="D20" s="598">
        <v>0</v>
      </c>
      <c r="E20" s="598">
        <v>0</v>
      </c>
      <c r="F20" s="598">
        <v>0</v>
      </c>
      <c r="G20" s="598">
        <v>0</v>
      </c>
      <c r="H20" s="598">
        <v>0</v>
      </c>
      <c r="I20" s="703"/>
      <c r="J20" s="703"/>
      <c r="K20" s="703"/>
      <c r="L20" s="703"/>
      <c r="M20" s="703"/>
      <c r="N20" s="703"/>
      <c r="O20" s="703"/>
      <c r="P20" s="703"/>
      <c r="Q20" s="703"/>
      <c r="R20" s="703"/>
      <c r="S20" s="703"/>
    </row>
    <row r="21" spans="1:19">
      <c r="A21" s="325">
        <v>14</v>
      </c>
      <c r="B21" s="324" t="s">
        <v>63</v>
      </c>
      <c r="C21" s="598">
        <v>54730766.979999997</v>
      </c>
      <c r="D21" s="598">
        <v>1948463.6497507228</v>
      </c>
      <c r="E21" s="598">
        <v>0</v>
      </c>
      <c r="F21" s="598">
        <v>0</v>
      </c>
      <c r="G21" s="598">
        <v>53547421.674318887</v>
      </c>
      <c r="H21" s="598">
        <v>110226652.30406961</v>
      </c>
      <c r="I21" s="703"/>
      <c r="J21" s="703"/>
      <c r="K21" s="703"/>
      <c r="L21" s="703"/>
      <c r="M21" s="703"/>
      <c r="N21" s="703"/>
      <c r="O21" s="703"/>
      <c r="P21" s="703"/>
      <c r="Q21" s="703"/>
      <c r="R21" s="703"/>
      <c r="S21" s="703"/>
    </row>
    <row r="22" spans="1:19">
      <c r="A22" s="323">
        <v>15</v>
      </c>
      <c r="B22" s="322" t="s">
        <v>64</v>
      </c>
      <c r="C22" s="598">
        <v>374521385.36831343</v>
      </c>
      <c r="D22" s="598">
        <v>663332316.73395109</v>
      </c>
      <c r="E22" s="598">
        <v>500507825.64719945</v>
      </c>
      <c r="F22" s="598">
        <v>677649967.78239989</v>
      </c>
      <c r="G22" s="598">
        <v>60121117.299718887</v>
      </c>
      <c r="H22" s="598">
        <v>2276132612.8315835</v>
      </c>
      <c r="I22" s="703"/>
      <c r="J22" s="703"/>
      <c r="K22" s="703"/>
      <c r="L22" s="703"/>
      <c r="M22" s="703"/>
      <c r="N22" s="703"/>
      <c r="O22" s="703"/>
      <c r="P22" s="703"/>
      <c r="Q22" s="703"/>
      <c r="R22" s="703"/>
      <c r="S22" s="703"/>
    </row>
    <row r="26" spans="1:19" ht="24">
      <c r="B26" s="263" t="s">
        <v>480</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S26"/>
  <sheetViews>
    <sheetView showGridLines="0" zoomScale="80" zoomScaleNormal="80" workbookViewId="0">
      <selection activeCell="J36" sqref="J36"/>
    </sheetView>
  </sheetViews>
  <sheetFormatPr defaultColWidth="9.109375" defaultRowHeight="12"/>
  <cols>
    <col min="1" max="1" width="11.88671875" style="332" bestFit="1" customWidth="1"/>
    <col min="2" max="2" width="86.88671875" style="260" customWidth="1"/>
    <col min="3" max="4" width="31.5546875" style="260" customWidth="1"/>
    <col min="5" max="5" width="15.109375" style="260" bestFit="1" customWidth="1"/>
    <col min="6" max="6" width="11.88671875" style="260" bestFit="1" customWidth="1"/>
    <col min="7" max="7" width="21.5546875" style="260" bestFit="1" customWidth="1"/>
    <col min="8" max="8" width="14.44140625" style="260" bestFit="1" customWidth="1"/>
    <col min="9" max="16384" width="9.109375" style="260"/>
  </cols>
  <sheetData>
    <row r="1" spans="1:19" ht="13.8">
      <c r="A1" s="258" t="s">
        <v>30</v>
      </c>
      <c r="B1" s="331" t="str">
        <f>'Info '!C2</f>
        <v>JSC ProCredit Bank</v>
      </c>
      <c r="C1" s="344"/>
      <c r="D1" s="344"/>
      <c r="E1" s="344"/>
      <c r="F1" s="344"/>
      <c r="G1" s="344"/>
      <c r="H1" s="344"/>
    </row>
    <row r="2" spans="1:19">
      <c r="A2" s="258" t="s">
        <v>31</v>
      </c>
      <c r="B2" s="330">
        <f>'1. key ratios'!B2</f>
        <v>46203</v>
      </c>
      <c r="C2" s="344"/>
      <c r="D2" s="344"/>
      <c r="E2" s="344"/>
      <c r="F2" s="344"/>
      <c r="G2" s="344"/>
      <c r="H2" s="344"/>
    </row>
    <row r="3" spans="1:19">
      <c r="A3" s="259" t="s">
        <v>386</v>
      </c>
      <c r="B3" s="344"/>
      <c r="C3" s="344"/>
      <c r="D3" s="344"/>
      <c r="E3" s="344"/>
      <c r="F3" s="344"/>
      <c r="G3" s="344"/>
      <c r="H3" s="344"/>
    </row>
    <row r="4" spans="1:19">
      <c r="A4" s="345"/>
      <c r="B4" s="344"/>
      <c r="C4" s="343" t="s">
        <v>0</v>
      </c>
      <c r="D4" s="343" t="s">
        <v>1</v>
      </c>
      <c r="E4" s="343" t="s">
        <v>2</v>
      </c>
      <c r="F4" s="343" t="s">
        <v>3</v>
      </c>
      <c r="G4" s="343" t="s">
        <v>4</v>
      </c>
      <c r="H4" s="343" t="s">
        <v>5</v>
      </c>
    </row>
    <row r="5" spans="1:19" ht="33.9" customHeight="1">
      <c r="A5" s="789" t="s">
        <v>387</v>
      </c>
      <c r="B5" s="790"/>
      <c r="C5" s="803" t="s">
        <v>388</v>
      </c>
      <c r="D5" s="803"/>
      <c r="E5" s="803" t="s">
        <v>625</v>
      </c>
      <c r="F5" s="801" t="s">
        <v>389</v>
      </c>
      <c r="G5" s="801" t="s">
        <v>390</v>
      </c>
      <c r="H5" s="341" t="s">
        <v>624</v>
      </c>
    </row>
    <row r="6" spans="1:19" ht="24">
      <c r="A6" s="793"/>
      <c r="B6" s="794"/>
      <c r="C6" s="342" t="s">
        <v>391</v>
      </c>
      <c r="D6" s="342" t="s">
        <v>392</v>
      </c>
      <c r="E6" s="803"/>
      <c r="F6" s="802"/>
      <c r="G6" s="802"/>
      <c r="H6" s="341" t="s">
        <v>623</v>
      </c>
    </row>
    <row r="7" spans="1:19">
      <c r="A7" s="339">
        <v>1</v>
      </c>
      <c r="B7" s="324" t="s">
        <v>51</v>
      </c>
      <c r="C7" s="600"/>
      <c r="D7" s="600">
        <v>473919705.21370006</v>
      </c>
      <c r="E7" s="600">
        <v>93795.920199999993</v>
      </c>
      <c r="F7" s="600"/>
      <c r="G7" s="600"/>
      <c r="H7" s="601">
        <v>473825909.29350007</v>
      </c>
      <c r="I7" s="703"/>
      <c r="J7" s="703"/>
      <c r="K7" s="703"/>
      <c r="L7" s="703"/>
      <c r="M7" s="703"/>
      <c r="N7" s="703"/>
      <c r="O7" s="703"/>
      <c r="P7" s="703"/>
      <c r="Q7" s="703"/>
      <c r="R7" s="703"/>
      <c r="S7" s="703"/>
    </row>
    <row r="8" spans="1:19">
      <c r="A8" s="339">
        <v>2</v>
      </c>
      <c r="B8" s="324" t="s">
        <v>52</v>
      </c>
      <c r="C8" s="600"/>
      <c r="D8" s="600"/>
      <c r="E8" s="600"/>
      <c r="F8" s="600"/>
      <c r="G8" s="600"/>
      <c r="H8" s="601">
        <v>0</v>
      </c>
      <c r="I8" s="703"/>
      <c r="J8" s="703"/>
      <c r="K8" s="703"/>
      <c r="L8" s="703"/>
      <c r="M8" s="703"/>
      <c r="N8" s="703"/>
      <c r="O8" s="703"/>
      <c r="P8" s="703"/>
      <c r="Q8" s="703"/>
      <c r="R8" s="703"/>
      <c r="S8" s="703"/>
    </row>
    <row r="9" spans="1:19">
      <c r="A9" s="339">
        <v>3</v>
      </c>
      <c r="B9" s="324" t="s">
        <v>152</v>
      </c>
      <c r="C9" s="600"/>
      <c r="D9" s="600"/>
      <c r="E9" s="600"/>
      <c r="F9" s="600"/>
      <c r="G9" s="600"/>
      <c r="H9" s="601">
        <v>0</v>
      </c>
      <c r="I9" s="703"/>
      <c r="J9" s="703"/>
      <c r="K9" s="703"/>
      <c r="L9" s="703"/>
      <c r="M9" s="703"/>
      <c r="N9" s="703"/>
      <c r="O9" s="703"/>
      <c r="P9" s="703"/>
      <c r="Q9" s="703"/>
      <c r="R9" s="703"/>
      <c r="S9" s="703"/>
    </row>
    <row r="10" spans="1:19">
      <c r="A10" s="339">
        <v>4</v>
      </c>
      <c r="B10" s="324" t="s">
        <v>53</v>
      </c>
      <c r="C10" s="600"/>
      <c r="D10" s="600"/>
      <c r="E10" s="600"/>
      <c r="F10" s="600"/>
      <c r="G10" s="600"/>
      <c r="H10" s="601">
        <v>0</v>
      </c>
      <c r="I10" s="703"/>
      <c r="J10" s="703"/>
      <c r="K10" s="703"/>
      <c r="L10" s="703"/>
      <c r="M10" s="703"/>
      <c r="N10" s="703"/>
      <c r="O10" s="703"/>
      <c r="P10" s="703"/>
      <c r="Q10" s="703"/>
      <c r="R10" s="703"/>
      <c r="S10" s="703"/>
    </row>
    <row r="11" spans="1:19">
      <c r="A11" s="339">
        <v>5</v>
      </c>
      <c r="B11" s="324" t="s">
        <v>54</v>
      </c>
      <c r="C11" s="600"/>
      <c r="D11" s="600"/>
      <c r="E11" s="600"/>
      <c r="F11" s="600"/>
      <c r="G11" s="600"/>
      <c r="H11" s="601">
        <v>0</v>
      </c>
      <c r="I11" s="703"/>
      <c r="J11" s="703"/>
      <c r="K11" s="703"/>
      <c r="L11" s="703"/>
      <c r="M11" s="703"/>
      <c r="N11" s="703"/>
      <c r="O11" s="703"/>
      <c r="P11" s="703"/>
      <c r="Q11" s="703"/>
      <c r="R11" s="703"/>
      <c r="S11" s="703"/>
    </row>
    <row r="12" spans="1:19">
      <c r="A12" s="339">
        <v>6</v>
      </c>
      <c r="B12" s="324" t="s">
        <v>55</v>
      </c>
      <c r="C12" s="600"/>
      <c r="D12" s="600">
        <v>190742607.20809999</v>
      </c>
      <c r="E12" s="600">
        <v>5607.4120000000003</v>
      </c>
      <c r="F12" s="600"/>
      <c r="G12" s="600"/>
      <c r="H12" s="601">
        <v>190736999.79609999</v>
      </c>
      <c r="I12" s="703"/>
      <c r="J12" s="703"/>
      <c r="K12" s="703"/>
      <c r="L12" s="703"/>
      <c r="M12" s="703"/>
      <c r="N12" s="703"/>
      <c r="O12" s="703"/>
      <c r="P12" s="703"/>
      <c r="Q12" s="703"/>
      <c r="R12" s="703"/>
      <c r="S12" s="703"/>
    </row>
    <row r="13" spans="1:19">
      <c r="A13" s="339">
        <v>7</v>
      </c>
      <c r="B13" s="324" t="s">
        <v>56</v>
      </c>
      <c r="C13" s="600">
        <v>26551349.942899998</v>
      </c>
      <c r="D13" s="600">
        <v>912755437.81000006</v>
      </c>
      <c r="E13" s="600">
        <v>21232205.9212</v>
      </c>
      <c r="F13" s="600"/>
      <c r="G13" s="600"/>
      <c r="H13" s="601">
        <v>918074581.83169997</v>
      </c>
      <c r="I13" s="703"/>
      <c r="J13" s="703"/>
      <c r="K13" s="703"/>
      <c r="L13" s="703"/>
      <c r="M13" s="703"/>
      <c r="N13" s="703"/>
      <c r="O13" s="703"/>
      <c r="P13" s="703"/>
      <c r="Q13" s="703"/>
      <c r="R13" s="703"/>
      <c r="S13" s="703"/>
    </row>
    <row r="14" spans="1:19">
      <c r="A14" s="339">
        <v>8</v>
      </c>
      <c r="B14" s="326" t="s">
        <v>57</v>
      </c>
      <c r="C14" s="600">
        <v>5953760.5820000004</v>
      </c>
      <c r="D14" s="600">
        <v>464697836.75559998</v>
      </c>
      <c r="E14" s="600">
        <v>6064974.9881999996</v>
      </c>
      <c r="F14" s="600"/>
      <c r="G14" s="600">
        <v>385167.47</v>
      </c>
      <c r="H14" s="601">
        <v>464586622.34939998</v>
      </c>
      <c r="I14" s="703"/>
      <c r="J14" s="703"/>
      <c r="K14" s="703"/>
      <c r="L14" s="703"/>
      <c r="M14" s="703"/>
      <c r="N14" s="703"/>
      <c r="O14" s="703"/>
      <c r="P14" s="703"/>
      <c r="Q14" s="703"/>
      <c r="R14" s="703"/>
      <c r="S14" s="703"/>
    </row>
    <row r="15" spans="1:19">
      <c r="A15" s="339">
        <v>9</v>
      </c>
      <c r="B15" s="324" t="s">
        <v>58</v>
      </c>
      <c r="C15" s="600">
        <v>295201.77630000003</v>
      </c>
      <c r="D15" s="600">
        <v>115129410.242</v>
      </c>
      <c r="E15" s="600">
        <v>661141.23239999998</v>
      </c>
      <c r="F15" s="600"/>
      <c r="G15" s="600"/>
      <c r="H15" s="601">
        <v>114763470.7859</v>
      </c>
      <c r="I15" s="703"/>
      <c r="J15" s="703"/>
      <c r="K15" s="703"/>
      <c r="L15" s="703"/>
      <c r="M15" s="703"/>
      <c r="N15" s="703"/>
      <c r="O15" s="703"/>
      <c r="P15" s="703"/>
      <c r="Q15" s="703"/>
      <c r="R15" s="703"/>
      <c r="S15" s="703"/>
    </row>
    <row r="16" spans="1:19">
      <c r="A16" s="339">
        <v>10</v>
      </c>
      <c r="B16" s="328" t="s">
        <v>393</v>
      </c>
      <c r="C16" s="600">
        <v>27780411.842300002</v>
      </c>
      <c r="D16" s="600"/>
      <c r="E16" s="600">
        <v>18464064.567899998</v>
      </c>
      <c r="F16" s="600"/>
      <c r="G16" s="600"/>
      <c r="H16" s="601">
        <v>9316347.2744000033</v>
      </c>
      <c r="I16" s="703"/>
      <c r="J16" s="703"/>
      <c r="K16" s="703"/>
      <c r="L16" s="703"/>
      <c r="M16" s="703"/>
      <c r="N16" s="703"/>
      <c r="O16" s="703"/>
      <c r="P16" s="703"/>
      <c r="Q16" s="703"/>
      <c r="R16" s="703"/>
      <c r="S16" s="703"/>
    </row>
    <row r="17" spans="1:19">
      <c r="A17" s="339">
        <v>11</v>
      </c>
      <c r="B17" s="324" t="s">
        <v>60</v>
      </c>
      <c r="C17" s="600"/>
      <c r="D17" s="600">
        <v>3918376.47</v>
      </c>
      <c r="E17" s="600">
        <v>0</v>
      </c>
      <c r="F17" s="600"/>
      <c r="G17" s="600"/>
      <c r="H17" s="601">
        <v>3918376.47</v>
      </c>
      <c r="I17" s="703"/>
      <c r="J17" s="703"/>
      <c r="K17" s="703"/>
      <c r="L17" s="703"/>
      <c r="M17" s="703"/>
      <c r="N17" s="703"/>
      <c r="O17" s="703"/>
      <c r="P17" s="703"/>
      <c r="Q17" s="703"/>
      <c r="R17" s="703"/>
      <c r="S17" s="703"/>
    </row>
    <row r="18" spans="1:19">
      <c r="A18" s="339">
        <v>12</v>
      </c>
      <c r="B18" s="324" t="s">
        <v>61</v>
      </c>
      <c r="C18" s="600"/>
      <c r="D18" s="600"/>
      <c r="E18" s="600"/>
      <c r="F18" s="600"/>
      <c r="G18" s="600"/>
      <c r="H18" s="601">
        <v>0</v>
      </c>
      <c r="I18" s="703"/>
      <c r="J18" s="703"/>
      <c r="K18" s="703"/>
      <c r="L18" s="703"/>
      <c r="M18" s="703"/>
      <c r="N18" s="703"/>
      <c r="O18" s="703"/>
      <c r="P18" s="703"/>
      <c r="Q18" s="703"/>
      <c r="R18" s="703"/>
      <c r="S18" s="703"/>
    </row>
    <row r="19" spans="1:19">
      <c r="A19" s="340">
        <v>13</v>
      </c>
      <c r="B19" s="326" t="s">
        <v>144</v>
      </c>
      <c r="C19" s="600"/>
      <c r="D19" s="600"/>
      <c r="E19" s="600"/>
      <c r="F19" s="600"/>
      <c r="G19" s="600"/>
      <c r="H19" s="601">
        <v>0</v>
      </c>
      <c r="I19" s="703"/>
      <c r="J19" s="703"/>
      <c r="K19" s="703"/>
      <c r="L19" s="703"/>
      <c r="M19" s="703"/>
      <c r="N19" s="703"/>
      <c r="O19" s="703"/>
      <c r="P19" s="703"/>
      <c r="Q19" s="703"/>
      <c r="R19" s="703"/>
      <c r="S19" s="703"/>
    </row>
    <row r="20" spans="1:19">
      <c r="A20" s="339">
        <v>14</v>
      </c>
      <c r="B20" s="324" t="s">
        <v>63</v>
      </c>
      <c r="C20" s="600"/>
      <c r="D20" s="600">
        <v>125487148.10429999</v>
      </c>
      <c r="E20" s="600">
        <v>24791.297430390601</v>
      </c>
      <c r="F20" s="600"/>
      <c r="G20" s="600">
        <v>0</v>
      </c>
      <c r="H20" s="601">
        <v>125462356.8068696</v>
      </c>
      <c r="I20" s="703"/>
      <c r="J20" s="703"/>
      <c r="K20" s="703"/>
      <c r="L20" s="703"/>
      <c r="M20" s="703"/>
      <c r="N20" s="703"/>
      <c r="O20" s="703"/>
      <c r="P20" s="703"/>
      <c r="Q20" s="703"/>
      <c r="R20" s="703"/>
      <c r="S20" s="703"/>
    </row>
    <row r="21" spans="1:19" s="336" customFormat="1">
      <c r="A21" s="338">
        <v>15</v>
      </c>
      <c r="B21" s="337" t="s">
        <v>64</v>
      </c>
      <c r="C21" s="602">
        <v>32800312.301199995</v>
      </c>
      <c r="D21" s="602">
        <v>2286650521.8037</v>
      </c>
      <c r="E21" s="602">
        <v>28082516.771430392</v>
      </c>
      <c r="F21" s="602">
        <v>0</v>
      </c>
      <c r="G21" s="602">
        <v>385167.47</v>
      </c>
      <c r="H21" s="601">
        <v>2291368317.3334699</v>
      </c>
      <c r="I21" s="703"/>
      <c r="J21" s="703"/>
      <c r="K21" s="703"/>
      <c r="L21" s="703"/>
      <c r="M21" s="703"/>
      <c r="N21" s="703"/>
      <c r="O21" s="703"/>
      <c r="P21" s="703"/>
      <c r="Q21" s="703"/>
      <c r="R21" s="703"/>
      <c r="S21" s="703"/>
    </row>
    <row r="22" spans="1:19">
      <c r="A22" s="335">
        <v>16</v>
      </c>
      <c r="B22" s="334" t="s">
        <v>394</v>
      </c>
      <c r="C22" s="600">
        <v>32800312.301199995</v>
      </c>
      <c r="D22" s="600">
        <v>1492582684.8076</v>
      </c>
      <c r="E22" s="600">
        <v>27958322.141800001</v>
      </c>
      <c r="F22" s="600">
        <v>0</v>
      </c>
      <c r="G22" s="600">
        <v>385167.47</v>
      </c>
      <c r="H22" s="601">
        <v>1497424674.967</v>
      </c>
      <c r="I22" s="703"/>
      <c r="J22" s="703"/>
      <c r="K22" s="703"/>
      <c r="L22" s="703"/>
      <c r="M22" s="703"/>
      <c r="N22" s="703"/>
      <c r="O22" s="703"/>
      <c r="P22" s="703"/>
      <c r="Q22" s="703"/>
      <c r="R22" s="703"/>
      <c r="S22" s="703"/>
    </row>
    <row r="23" spans="1:19">
      <c r="A23" s="335">
        <v>17</v>
      </c>
      <c r="B23" s="334" t="s">
        <v>395</v>
      </c>
      <c r="C23" s="600"/>
      <c r="D23" s="600">
        <v>140914193.27000001</v>
      </c>
      <c r="E23" s="600">
        <v>44578.14</v>
      </c>
      <c r="F23" s="600"/>
      <c r="G23" s="600"/>
      <c r="H23" s="601">
        <v>140869615.13000003</v>
      </c>
      <c r="I23" s="703"/>
      <c r="J23" s="703"/>
      <c r="K23" s="703"/>
      <c r="L23" s="703"/>
      <c r="M23" s="703"/>
      <c r="N23" s="703"/>
      <c r="O23" s="703"/>
      <c r="P23" s="703"/>
      <c r="Q23" s="703"/>
      <c r="R23" s="703"/>
      <c r="S23" s="703"/>
    </row>
    <row r="26" spans="1:19" ht="42.6" customHeight="1">
      <c r="B26" s="263" t="s">
        <v>480</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R36"/>
  <sheetViews>
    <sheetView showGridLines="0" topLeftCell="B1" zoomScale="80" zoomScaleNormal="80" workbookViewId="0">
      <selection activeCell="I41" sqref="I41"/>
    </sheetView>
  </sheetViews>
  <sheetFormatPr defaultColWidth="9.109375" defaultRowHeight="12"/>
  <cols>
    <col min="1" max="1" width="11" style="260" bestFit="1" customWidth="1"/>
    <col min="2" max="2" width="93.44140625" style="260" customWidth="1"/>
    <col min="3" max="4" width="35" style="260" customWidth="1"/>
    <col min="5" max="5" width="15.109375" style="260" bestFit="1" customWidth="1"/>
    <col min="6" max="6" width="11.88671875" style="260" bestFit="1" customWidth="1"/>
    <col min="7" max="7" width="22" style="260" customWidth="1"/>
    <col min="8" max="8" width="19.88671875" style="260" customWidth="1"/>
    <col min="9" max="16384" width="9.109375" style="260"/>
  </cols>
  <sheetData>
    <row r="1" spans="1:18" ht="13.8">
      <c r="A1" s="258" t="s">
        <v>30</v>
      </c>
      <c r="B1" s="331" t="str">
        <f>'Info '!C2</f>
        <v>JSC ProCredit Bank</v>
      </c>
      <c r="C1" s="344"/>
      <c r="D1" s="344"/>
      <c r="E1" s="344"/>
      <c r="F1" s="344"/>
      <c r="G1" s="344"/>
      <c r="H1" s="344"/>
    </row>
    <row r="2" spans="1:18">
      <c r="A2" s="258" t="s">
        <v>31</v>
      </c>
      <c r="B2" s="330">
        <f>'1. key ratios'!B2</f>
        <v>46203</v>
      </c>
      <c r="C2" s="344"/>
      <c r="D2" s="344"/>
      <c r="E2" s="344"/>
      <c r="F2" s="344"/>
      <c r="G2" s="344"/>
      <c r="H2" s="344"/>
    </row>
    <row r="3" spans="1:18">
      <c r="A3" s="259" t="s">
        <v>396</v>
      </c>
      <c r="B3" s="344"/>
      <c r="C3" s="344"/>
      <c r="D3" s="344"/>
      <c r="E3" s="344"/>
      <c r="F3" s="344"/>
      <c r="G3" s="344"/>
      <c r="H3" s="344"/>
    </row>
    <row r="4" spans="1:18">
      <c r="A4" s="345"/>
      <c r="B4" s="344"/>
      <c r="C4" s="343" t="s">
        <v>0</v>
      </c>
      <c r="D4" s="343" t="s">
        <v>1</v>
      </c>
      <c r="E4" s="343" t="s">
        <v>2</v>
      </c>
      <c r="F4" s="343" t="s">
        <v>3</v>
      </c>
      <c r="G4" s="343" t="s">
        <v>4</v>
      </c>
      <c r="H4" s="343" t="s">
        <v>5</v>
      </c>
    </row>
    <row r="5" spans="1:18" ht="41.4" customHeight="1">
      <c r="A5" s="789" t="s">
        <v>387</v>
      </c>
      <c r="B5" s="790"/>
      <c r="C5" s="803" t="s">
        <v>388</v>
      </c>
      <c r="D5" s="803"/>
      <c r="E5" s="803" t="s">
        <v>625</v>
      </c>
      <c r="F5" s="801" t="s">
        <v>389</v>
      </c>
      <c r="G5" s="801" t="s">
        <v>390</v>
      </c>
      <c r="H5" s="341" t="s">
        <v>624</v>
      </c>
    </row>
    <row r="6" spans="1:18" ht="24">
      <c r="A6" s="793"/>
      <c r="B6" s="794"/>
      <c r="C6" s="342" t="s">
        <v>391</v>
      </c>
      <c r="D6" s="342" t="s">
        <v>392</v>
      </c>
      <c r="E6" s="803"/>
      <c r="F6" s="802"/>
      <c r="G6" s="802"/>
      <c r="H6" s="341" t="s">
        <v>623</v>
      </c>
    </row>
    <row r="7" spans="1:18">
      <c r="A7" s="333">
        <v>1</v>
      </c>
      <c r="B7" s="348" t="s">
        <v>484</v>
      </c>
      <c r="C7" s="600"/>
      <c r="D7" s="600">
        <v>456688783.16360003</v>
      </c>
      <c r="E7" s="600">
        <v>103575.30100000001</v>
      </c>
      <c r="F7" s="600"/>
      <c r="G7" s="600"/>
      <c r="H7" s="601">
        <v>456585207.86260003</v>
      </c>
      <c r="I7" s="703"/>
      <c r="J7" s="703"/>
      <c r="K7" s="703"/>
      <c r="L7" s="703"/>
      <c r="M7" s="703"/>
      <c r="N7" s="703"/>
      <c r="O7" s="703"/>
      <c r="P7" s="703"/>
      <c r="Q7" s="703"/>
      <c r="R7" s="703"/>
    </row>
    <row r="8" spans="1:18">
      <c r="A8" s="333">
        <v>2</v>
      </c>
      <c r="B8" s="348" t="s">
        <v>397</v>
      </c>
      <c r="C8" s="600"/>
      <c r="D8" s="600">
        <v>202517722.36660001</v>
      </c>
      <c r="E8" s="600">
        <v>23667.8236</v>
      </c>
      <c r="F8" s="600"/>
      <c r="G8" s="600"/>
      <c r="H8" s="601">
        <v>202494054.54300001</v>
      </c>
      <c r="I8" s="703"/>
      <c r="J8" s="703"/>
      <c r="K8" s="703"/>
      <c r="L8" s="703"/>
      <c r="M8" s="703"/>
      <c r="N8" s="703"/>
      <c r="O8" s="703"/>
      <c r="P8" s="703"/>
      <c r="Q8" s="703"/>
      <c r="R8" s="703"/>
    </row>
    <row r="9" spans="1:18">
      <c r="A9" s="333">
        <v>3</v>
      </c>
      <c r="B9" s="348" t="s">
        <v>398</v>
      </c>
      <c r="C9" s="600"/>
      <c r="D9" s="600"/>
      <c r="E9" s="600"/>
      <c r="F9" s="600"/>
      <c r="G9" s="600"/>
      <c r="H9" s="601">
        <v>0</v>
      </c>
      <c r="I9" s="703"/>
      <c r="J9" s="703"/>
      <c r="K9" s="703"/>
      <c r="L9" s="703"/>
      <c r="M9" s="703"/>
      <c r="N9" s="703"/>
      <c r="O9" s="703"/>
      <c r="P9" s="703"/>
      <c r="Q9" s="703"/>
      <c r="R9" s="703"/>
    </row>
    <row r="10" spans="1:18">
      <c r="A10" s="333">
        <v>4</v>
      </c>
      <c r="B10" s="348" t="s">
        <v>485</v>
      </c>
      <c r="C10" s="600"/>
      <c r="D10" s="600">
        <v>64105767.196999997</v>
      </c>
      <c r="E10" s="600">
        <v>315215.25150000001</v>
      </c>
      <c r="F10" s="600"/>
      <c r="G10" s="600"/>
      <c r="H10" s="601">
        <v>63790551.945499994</v>
      </c>
      <c r="I10" s="703"/>
      <c r="J10" s="703"/>
      <c r="K10" s="703"/>
      <c r="L10" s="703"/>
      <c r="M10" s="703"/>
      <c r="N10" s="703"/>
      <c r="O10" s="703"/>
      <c r="P10" s="703"/>
      <c r="Q10" s="703"/>
      <c r="R10" s="703"/>
    </row>
    <row r="11" spans="1:18">
      <c r="A11" s="333">
        <v>5</v>
      </c>
      <c r="B11" s="348" t="s">
        <v>399</v>
      </c>
      <c r="C11" s="600"/>
      <c r="D11" s="600">
        <v>170627174.90979999</v>
      </c>
      <c r="E11" s="600">
        <v>831232.81180000002</v>
      </c>
      <c r="F11" s="600"/>
      <c r="G11" s="600"/>
      <c r="H11" s="601">
        <v>169795942.09799999</v>
      </c>
      <c r="I11" s="703"/>
      <c r="J11" s="703"/>
      <c r="K11" s="703"/>
      <c r="L11" s="703"/>
      <c r="M11" s="703"/>
      <c r="N11" s="703"/>
      <c r="O11" s="703"/>
      <c r="P11" s="703"/>
      <c r="Q11" s="703"/>
      <c r="R11" s="703"/>
    </row>
    <row r="12" spans="1:18">
      <c r="A12" s="333">
        <v>6</v>
      </c>
      <c r="B12" s="348" t="s">
        <v>400</v>
      </c>
      <c r="C12" s="600">
        <v>4958864.1437999997</v>
      </c>
      <c r="D12" s="600">
        <v>40506408.037799999</v>
      </c>
      <c r="E12" s="600">
        <v>4579027.9230000004</v>
      </c>
      <c r="F12" s="600"/>
      <c r="G12" s="600">
        <v>33133.78</v>
      </c>
      <c r="H12" s="601">
        <v>40886244.258599997</v>
      </c>
      <c r="I12" s="703"/>
      <c r="J12" s="703"/>
      <c r="K12" s="703"/>
      <c r="L12" s="703"/>
      <c r="M12" s="703"/>
      <c r="N12" s="703"/>
      <c r="O12" s="703"/>
      <c r="P12" s="703"/>
      <c r="Q12" s="703"/>
      <c r="R12" s="703"/>
    </row>
    <row r="13" spans="1:18">
      <c r="A13" s="333">
        <v>7</v>
      </c>
      <c r="B13" s="348" t="s">
        <v>401</v>
      </c>
      <c r="C13" s="600">
        <v>497227.67</v>
      </c>
      <c r="D13" s="600">
        <v>165659063.90290001</v>
      </c>
      <c r="E13" s="600">
        <v>731063.42960000003</v>
      </c>
      <c r="F13" s="600"/>
      <c r="G13" s="600"/>
      <c r="H13" s="601">
        <v>165425228.1433</v>
      </c>
      <c r="I13" s="703"/>
      <c r="J13" s="703"/>
      <c r="K13" s="703"/>
      <c r="L13" s="703"/>
      <c r="M13" s="703"/>
      <c r="N13" s="703"/>
      <c r="O13" s="703"/>
      <c r="P13" s="703"/>
      <c r="Q13" s="703"/>
      <c r="R13" s="703"/>
    </row>
    <row r="14" spans="1:18">
      <c r="A14" s="333">
        <v>8</v>
      </c>
      <c r="B14" s="348" t="s">
        <v>402</v>
      </c>
      <c r="C14" s="600">
        <v>213271.89629999999</v>
      </c>
      <c r="D14" s="600">
        <v>114143372.728</v>
      </c>
      <c r="E14" s="600">
        <v>452023.60849999997</v>
      </c>
      <c r="F14" s="600"/>
      <c r="G14" s="600"/>
      <c r="H14" s="601">
        <v>113904621.0158</v>
      </c>
      <c r="I14" s="703"/>
      <c r="J14" s="703"/>
      <c r="K14" s="703"/>
      <c r="L14" s="703"/>
      <c r="M14" s="703"/>
      <c r="N14" s="703"/>
      <c r="O14" s="703"/>
      <c r="P14" s="703"/>
      <c r="Q14" s="703"/>
      <c r="R14" s="703"/>
    </row>
    <row r="15" spans="1:18">
      <c r="A15" s="333">
        <v>9</v>
      </c>
      <c r="B15" s="348" t="s">
        <v>403</v>
      </c>
      <c r="C15" s="600">
        <v>12280083.698999999</v>
      </c>
      <c r="D15" s="600">
        <v>82567689.186399996</v>
      </c>
      <c r="E15" s="600">
        <v>8148858.0012999997</v>
      </c>
      <c r="F15" s="600"/>
      <c r="G15" s="600"/>
      <c r="H15" s="601">
        <v>86698914.88409999</v>
      </c>
      <c r="I15" s="703"/>
      <c r="J15" s="703"/>
      <c r="K15" s="703"/>
      <c r="L15" s="703"/>
      <c r="M15" s="703"/>
      <c r="N15" s="703"/>
      <c r="O15" s="703"/>
      <c r="P15" s="703"/>
      <c r="Q15" s="703"/>
      <c r="R15" s="703"/>
    </row>
    <row r="16" spans="1:18">
      <c r="A16" s="333">
        <v>10</v>
      </c>
      <c r="B16" s="348" t="s">
        <v>404</v>
      </c>
      <c r="C16" s="600"/>
      <c r="D16" s="600">
        <v>76589197.358199999</v>
      </c>
      <c r="E16" s="600">
        <v>684777.78449999995</v>
      </c>
      <c r="F16" s="600"/>
      <c r="G16" s="600"/>
      <c r="H16" s="601">
        <v>75904419.573699996</v>
      </c>
      <c r="I16" s="703"/>
      <c r="J16" s="703"/>
      <c r="K16" s="703"/>
      <c r="L16" s="703"/>
      <c r="M16" s="703"/>
      <c r="N16" s="703"/>
      <c r="O16" s="703"/>
      <c r="P16" s="703"/>
      <c r="Q16" s="703"/>
      <c r="R16" s="703"/>
    </row>
    <row r="17" spans="1:18">
      <c r="A17" s="333">
        <v>11</v>
      </c>
      <c r="B17" s="348" t="s">
        <v>405</v>
      </c>
      <c r="C17" s="600"/>
      <c r="D17" s="600">
        <v>17493816.300999999</v>
      </c>
      <c r="E17" s="600">
        <v>63181.7091</v>
      </c>
      <c r="F17" s="600"/>
      <c r="G17" s="600">
        <v>56465.09</v>
      </c>
      <c r="H17" s="601">
        <v>17430634.591899998</v>
      </c>
      <c r="I17" s="703"/>
      <c r="J17" s="703"/>
      <c r="K17" s="703"/>
      <c r="L17" s="703"/>
      <c r="M17" s="703"/>
      <c r="N17" s="703"/>
      <c r="O17" s="703"/>
      <c r="P17" s="703"/>
      <c r="Q17" s="703"/>
      <c r="R17" s="703"/>
    </row>
    <row r="18" spans="1:18">
      <c r="A18" s="333">
        <v>12</v>
      </c>
      <c r="B18" s="348" t="s">
        <v>406</v>
      </c>
      <c r="C18" s="600">
        <v>120912.12</v>
      </c>
      <c r="D18" s="600">
        <v>135707565.54319999</v>
      </c>
      <c r="E18" s="600">
        <v>383527.07949999999</v>
      </c>
      <c r="F18" s="600"/>
      <c r="G18" s="600">
        <v>100632.87</v>
      </c>
      <c r="H18" s="601">
        <v>135444950.5837</v>
      </c>
      <c r="I18" s="703"/>
      <c r="J18" s="703"/>
      <c r="K18" s="703"/>
      <c r="L18" s="703"/>
      <c r="M18" s="703"/>
      <c r="N18" s="703"/>
      <c r="O18" s="703"/>
      <c r="P18" s="703"/>
      <c r="Q18" s="703"/>
      <c r="R18" s="703"/>
    </row>
    <row r="19" spans="1:18">
      <c r="A19" s="333">
        <v>13</v>
      </c>
      <c r="B19" s="348" t="s">
        <v>407</v>
      </c>
      <c r="C19" s="600">
        <v>129212.3</v>
      </c>
      <c r="D19" s="600">
        <v>66321748.579800002</v>
      </c>
      <c r="E19" s="600">
        <v>389498.37390000001</v>
      </c>
      <c r="F19" s="600"/>
      <c r="G19" s="600"/>
      <c r="H19" s="601">
        <v>66061462.505899996</v>
      </c>
      <c r="I19" s="703"/>
      <c r="J19" s="703"/>
      <c r="K19" s="703"/>
      <c r="L19" s="703"/>
      <c r="M19" s="703"/>
      <c r="N19" s="703"/>
      <c r="O19" s="703"/>
      <c r="P19" s="703"/>
      <c r="Q19" s="703"/>
      <c r="R19" s="703"/>
    </row>
    <row r="20" spans="1:18">
      <c r="A20" s="333">
        <v>14</v>
      </c>
      <c r="B20" s="348" t="s">
        <v>408</v>
      </c>
      <c r="C20" s="600">
        <v>4803412.6653000005</v>
      </c>
      <c r="D20" s="600">
        <v>61615103.019199997</v>
      </c>
      <c r="E20" s="600">
        <v>3093450.0813000002</v>
      </c>
      <c r="F20" s="600"/>
      <c r="G20" s="600"/>
      <c r="H20" s="601">
        <v>63325065.603199996</v>
      </c>
      <c r="I20" s="703"/>
      <c r="J20" s="703"/>
      <c r="K20" s="703"/>
      <c r="L20" s="703"/>
      <c r="M20" s="703"/>
      <c r="N20" s="703"/>
      <c r="O20" s="703"/>
      <c r="P20" s="703"/>
      <c r="Q20" s="703"/>
      <c r="R20" s="703"/>
    </row>
    <row r="21" spans="1:18">
      <c r="A21" s="333">
        <v>15</v>
      </c>
      <c r="B21" s="348" t="s">
        <v>409</v>
      </c>
      <c r="C21" s="600">
        <v>145042.79</v>
      </c>
      <c r="D21" s="600">
        <v>20808684.5568</v>
      </c>
      <c r="E21" s="600">
        <v>184193.89629999999</v>
      </c>
      <c r="F21" s="600"/>
      <c r="G21" s="600">
        <v>42038.05</v>
      </c>
      <c r="H21" s="601">
        <v>20769533.4505</v>
      </c>
      <c r="I21" s="703"/>
      <c r="J21" s="703"/>
      <c r="K21" s="703"/>
      <c r="L21" s="703"/>
      <c r="M21" s="703"/>
      <c r="N21" s="703"/>
      <c r="O21" s="703"/>
      <c r="P21" s="703"/>
      <c r="Q21" s="703"/>
      <c r="R21" s="703"/>
    </row>
    <row r="22" spans="1:18">
      <c r="A22" s="333">
        <v>16</v>
      </c>
      <c r="B22" s="348" t="s">
        <v>410</v>
      </c>
      <c r="C22" s="600"/>
      <c r="D22" s="600">
        <v>918829.17570000002</v>
      </c>
      <c r="E22" s="600">
        <v>4691.3434999999999</v>
      </c>
      <c r="F22" s="600"/>
      <c r="G22" s="600"/>
      <c r="H22" s="601">
        <v>914137.83220000006</v>
      </c>
      <c r="I22" s="703"/>
      <c r="J22" s="703"/>
      <c r="K22" s="703"/>
      <c r="L22" s="703"/>
      <c r="M22" s="703"/>
      <c r="N22" s="703"/>
      <c r="O22" s="703"/>
      <c r="P22" s="703"/>
      <c r="Q22" s="703"/>
      <c r="R22" s="703"/>
    </row>
    <row r="23" spans="1:18">
      <c r="A23" s="333">
        <v>17</v>
      </c>
      <c r="B23" s="348" t="s">
        <v>488</v>
      </c>
      <c r="C23" s="600"/>
      <c r="D23" s="600">
        <v>1159360.26</v>
      </c>
      <c r="E23" s="600">
        <v>5861.91</v>
      </c>
      <c r="F23" s="600"/>
      <c r="G23" s="600"/>
      <c r="H23" s="601">
        <v>1153498.3500000001</v>
      </c>
      <c r="I23" s="703"/>
      <c r="J23" s="703"/>
      <c r="K23" s="703"/>
      <c r="L23" s="703"/>
      <c r="M23" s="703"/>
      <c r="N23" s="703"/>
      <c r="O23" s="703"/>
      <c r="P23" s="703"/>
      <c r="Q23" s="703"/>
      <c r="R23" s="703"/>
    </row>
    <row r="24" spans="1:18">
      <c r="A24" s="333">
        <v>18</v>
      </c>
      <c r="B24" s="348" t="s">
        <v>411</v>
      </c>
      <c r="C24" s="600"/>
      <c r="D24" s="600">
        <v>16847410.895300001</v>
      </c>
      <c r="E24" s="600">
        <v>16913.8603</v>
      </c>
      <c r="F24" s="600"/>
      <c r="G24" s="600"/>
      <c r="H24" s="601">
        <v>16830497.035</v>
      </c>
      <c r="I24" s="703"/>
      <c r="J24" s="703"/>
      <c r="K24" s="703"/>
      <c r="L24" s="703"/>
      <c r="M24" s="703"/>
      <c r="N24" s="703"/>
      <c r="O24" s="703"/>
      <c r="P24" s="703"/>
      <c r="Q24" s="703"/>
      <c r="R24" s="703"/>
    </row>
    <row r="25" spans="1:18">
      <c r="A25" s="333">
        <v>19</v>
      </c>
      <c r="B25" s="348" t="s">
        <v>412</v>
      </c>
      <c r="C25" s="600"/>
      <c r="D25" s="600">
        <v>1815033.7087999999</v>
      </c>
      <c r="E25" s="600">
        <v>880.27170000000001</v>
      </c>
      <c r="F25" s="600"/>
      <c r="G25" s="600"/>
      <c r="H25" s="601">
        <v>1814153.4371</v>
      </c>
      <c r="I25" s="703"/>
      <c r="J25" s="703"/>
      <c r="K25" s="703"/>
      <c r="L25" s="703"/>
      <c r="M25" s="703"/>
      <c r="N25" s="703"/>
      <c r="O25" s="703"/>
      <c r="P25" s="703"/>
      <c r="Q25" s="703"/>
      <c r="R25" s="703"/>
    </row>
    <row r="26" spans="1:18">
      <c r="A26" s="333">
        <v>20</v>
      </c>
      <c r="B26" s="348" t="s">
        <v>487</v>
      </c>
      <c r="C26" s="600"/>
      <c r="D26" s="600">
        <v>72312541.036899999</v>
      </c>
      <c r="E26" s="600">
        <v>161227.1911</v>
      </c>
      <c r="F26" s="600"/>
      <c r="G26" s="600"/>
      <c r="H26" s="601">
        <v>72151313.845799997</v>
      </c>
      <c r="I26" s="703"/>
      <c r="J26" s="703"/>
      <c r="K26" s="703"/>
      <c r="L26" s="703"/>
      <c r="M26" s="703"/>
      <c r="N26" s="703"/>
      <c r="O26" s="703"/>
      <c r="P26" s="703"/>
      <c r="Q26" s="703"/>
      <c r="R26" s="703"/>
    </row>
    <row r="27" spans="1:18">
      <c r="A27" s="333">
        <v>21</v>
      </c>
      <c r="B27" s="348" t="s">
        <v>413</v>
      </c>
      <c r="C27" s="600">
        <v>615897.11690000002</v>
      </c>
      <c r="D27" s="600">
        <v>31187046.919100001</v>
      </c>
      <c r="E27" s="600">
        <v>241840.9528</v>
      </c>
      <c r="F27" s="600"/>
      <c r="G27" s="600"/>
      <c r="H27" s="601">
        <v>31561103.083200004</v>
      </c>
      <c r="I27" s="703"/>
      <c r="J27" s="703"/>
      <c r="K27" s="703"/>
      <c r="L27" s="703"/>
      <c r="M27" s="703"/>
      <c r="N27" s="703"/>
      <c r="O27" s="703"/>
      <c r="P27" s="703"/>
      <c r="Q27" s="703"/>
      <c r="R27" s="703"/>
    </row>
    <row r="28" spans="1:18">
      <c r="A28" s="333">
        <v>22</v>
      </c>
      <c r="B28" s="348" t="s">
        <v>414</v>
      </c>
      <c r="C28" s="600"/>
      <c r="D28" s="600">
        <v>19093365.7302</v>
      </c>
      <c r="E28" s="600">
        <v>13497.1695</v>
      </c>
      <c r="F28" s="600"/>
      <c r="G28" s="600"/>
      <c r="H28" s="601">
        <v>19079868.560699999</v>
      </c>
      <c r="I28" s="703"/>
      <c r="J28" s="703"/>
      <c r="K28" s="703"/>
      <c r="L28" s="703"/>
      <c r="M28" s="703"/>
      <c r="N28" s="703"/>
      <c r="O28" s="703"/>
      <c r="P28" s="703"/>
      <c r="Q28" s="703"/>
      <c r="R28" s="703"/>
    </row>
    <row r="29" spans="1:18">
      <c r="A29" s="333">
        <v>23</v>
      </c>
      <c r="B29" s="348" t="s">
        <v>415</v>
      </c>
      <c r="C29" s="600">
        <v>6070327.3235999998</v>
      </c>
      <c r="D29" s="600">
        <v>182287025.90419999</v>
      </c>
      <c r="E29" s="600">
        <v>4224769.6624999996</v>
      </c>
      <c r="F29" s="600"/>
      <c r="G29" s="600">
        <v>31274.3</v>
      </c>
      <c r="H29" s="601">
        <v>184132583.56529999</v>
      </c>
      <c r="I29" s="703"/>
      <c r="J29" s="703"/>
      <c r="K29" s="703"/>
      <c r="L29" s="703"/>
      <c r="M29" s="703"/>
      <c r="N29" s="703"/>
      <c r="O29" s="703"/>
      <c r="P29" s="703"/>
      <c r="Q29" s="703"/>
      <c r="R29" s="703"/>
    </row>
    <row r="30" spans="1:18">
      <c r="A30" s="333">
        <v>24</v>
      </c>
      <c r="B30" s="348" t="s">
        <v>486</v>
      </c>
      <c r="C30" s="600">
        <v>1833490.0728</v>
      </c>
      <c r="D30" s="600">
        <v>40824669.3939</v>
      </c>
      <c r="E30" s="600">
        <v>2171390.8459000001</v>
      </c>
      <c r="F30" s="600"/>
      <c r="G30" s="600"/>
      <c r="H30" s="601">
        <v>40486768.620800003</v>
      </c>
      <c r="I30" s="703"/>
      <c r="J30" s="703"/>
      <c r="K30" s="703"/>
      <c r="L30" s="703"/>
      <c r="M30" s="703"/>
      <c r="N30" s="703"/>
      <c r="O30" s="703"/>
      <c r="P30" s="703"/>
      <c r="Q30" s="703"/>
      <c r="R30" s="703"/>
    </row>
    <row r="31" spans="1:18">
      <c r="A31" s="333">
        <v>25</v>
      </c>
      <c r="B31" s="348" t="s">
        <v>416</v>
      </c>
      <c r="C31" s="600"/>
      <c r="D31" s="600">
        <v>8043010.9479</v>
      </c>
      <c r="E31" s="600">
        <v>32431.758399999999</v>
      </c>
      <c r="F31" s="600"/>
      <c r="G31" s="600"/>
      <c r="H31" s="601">
        <v>8010579.1895000003</v>
      </c>
      <c r="I31" s="703"/>
      <c r="J31" s="703"/>
      <c r="K31" s="703"/>
      <c r="L31" s="703"/>
      <c r="M31" s="703"/>
      <c r="N31" s="703"/>
      <c r="O31" s="703"/>
      <c r="P31" s="703"/>
      <c r="Q31" s="703"/>
      <c r="R31" s="703"/>
    </row>
    <row r="32" spans="1:18">
      <c r="A32" s="333">
        <v>26</v>
      </c>
      <c r="B32" s="348" t="s">
        <v>483</v>
      </c>
      <c r="C32" s="600">
        <v>1132570.5035000001</v>
      </c>
      <c r="D32" s="600">
        <v>89369043.222399995</v>
      </c>
      <c r="E32" s="600">
        <v>1153396.0933999999</v>
      </c>
      <c r="F32" s="600"/>
      <c r="G32" s="600">
        <v>121623.38</v>
      </c>
      <c r="H32" s="601">
        <v>89348217.632499993</v>
      </c>
      <c r="I32" s="703"/>
      <c r="J32" s="703"/>
      <c r="K32" s="703"/>
      <c r="L32" s="703"/>
      <c r="M32" s="703"/>
      <c r="N32" s="703"/>
      <c r="O32" s="703"/>
      <c r="P32" s="703"/>
      <c r="Q32" s="703"/>
      <c r="R32" s="703"/>
    </row>
    <row r="33" spans="1:18">
      <c r="A33" s="333">
        <v>27</v>
      </c>
      <c r="B33" s="333" t="s">
        <v>417</v>
      </c>
      <c r="C33" s="600">
        <v>0</v>
      </c>
      <c r="D33" s="600">
        <v>147441087.75900006</v>
      </c>
      <c r="E33" s="600">
        <v>72322.63743038848</v>
      </c>
      <c r="F33" s="600"/>
      <c r="G33" s="600">
        <v>0</v>
      </c>
      <c r="H33" s="601">
        <v>147368765.12156966</v>
      </c>
      <c r="I33" s="703"/>
      <c r="J33" s="703"/>
      <c r="K33" s="703"/>
      <c r="L33" s="703"/>
      <c r="M33" s="703"/>
      <c r="N33" s="703"/>
      <c r="O33" s="703"/>
      <c r="P33" s="703"/>
      <c r="Q33" s="703"/>
      <c r="R33" s="703"/>
    </row>
    <row r="34" spans="1:18">
      <c r="A34" s="333">
        <v>28</v>
      </c>
      <c r="B34" s="337" t="s">
        <v>64</v>
      </c>
      <c r="C34" s="602">
        <v>32800312.301199999</v>
      </c>
      <c r="D34" s="602">
        <v>2286650521.8037</v>
      </c>
      <c r="E34" s="602">
        <v>28082516.771430392</v>
      </c>
      <c r="F34" s="602">
        <v>0</v>
      </c>
      <c r="G34" s="602">
        <v>385167.47</v>
      </c>
      <c r="H34" s="601">
        <v>2291368317.3334694</v>
      </c>
      <c r="I34" s="703"/>
      <c r="J34" s="703"/>
      <c r="K34" s="703"/>
      <c r="L34" s="703"/>
      <c r="M34" s="703"/>
      <c r="N34" s="703"/>
      <c r="O34" s="703"/>
      <c r="P34" s="703"/>
      <c r="Q34" s="703"/>
      <c r="R34" s="703"/>
    </row>
    <row r="36" spans="1:18">
      <c r="B36" s="347"/>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E15"/>
  <sheetViews>
    <sheetView showGridLines="0" zoomScale="80" zoomScaleNormal="80" workbookViewId="0">
      <selection activeCell="L27" sqref="L27"/>
    </sheetView>
  </sheetViews>
  <sheetFormatPr defaultColWidth="9.109375" defaultRowHeight="12"/>
  <cols>
    <col min="1" max="1" width="11.88671875" style="260" bestFit="1" customWidth="1"/>
    <col min="2" max="2" width="108" style="260" bestFit="1" customWidth="1"/>
    <col min="3" max="3" width="35.5546875" style="260" customWidth="1"/>
    <col min="4" max="4" width="38.44140625" style="260" customWidth="1"/>
    <col min="5" max="16384" width="9.109375" style="260"/>
  </cols>
  <sheetData>
    <row r="1" spans="1:5" ht="13.8">
      <c r="A1" s="258" t="s">
        <v>30</v>
      </c>
      <c r="B1" s="331" t="str">
        <f>'Info '!C2</f>
        <v>JSC ProCredit Bank</v>
      </c>
    </row>
    <row r="2" spans="1:5">
      <c r="A2" s="258" t="s">
        <v>31</v>
      </c>
      <c r="B2" s="330">
        <f>'1. key ratios'!B2</f>
        <v>46203</v>
      </c>
    </row>
    <row r="3" spans="1:5">
      <c r="A3" s="259" t="s">
        <v>418</v>
      </c>
    </row>
    <row r="5" spans="1:5">
      <c r="A5" s="804" t="s">
        <v>632</v>
      </c>
      <c r="B5" s="804"/>
      <c r="C5" s="329" t="s">
        <v>435</v>
      </c>
      <c r="D5" s="329" t="s">
        <v>476</v>
      </c>
    </row>
    <row r="6" spans="1:5">
      <c r="A6" s="356">
        <v>1</v>
      </c>
      <c r="B6" s="349" t="s">
        <v>631</v>
      </c>
      <c r="C6" s="603">
        <v>27549718.796300001</v>
      </c>
      <c r="D6" s="603"/>
      <c r="E6" s="703"/>
    </row>
    <row r="7" spans="1:5">
      <c r="A7" s="353">
        <v>2</v>
      </c>
      <c r="B7" s="349" t="s">
        <v>630</v>
      </c>
      <c r="C7" s="603">
        <v>6226834.470900001</v>
      </c>
      <c r="D7" s="603">
        <v>0</v>
      </c>
      <c r="E7" s="703"/>
    </row>
    <row r="8" spans="1:5">
      <c r="A8" s="355">
        <v>2.1</v>
      </c>
      <c r="B8" s="354" t="s">
        <v>491</v>
      </c>
      <c r="C8" s="603">
        <v>774775.93229999999</v>
      </c>
      <c r="D8" s="603"/>
      <c r="E8" s="703"/>
    </row>
    <row r="9" spans="1:5">
      <c r="A9" s="355">
        <v>2.2000000000000002</v>
      </c>
      <c r="B9" s="354" t="s">
        <v>489</v>
      </c>
      <c r="C9" s="603">
        <v>5452058.5386000006</v>
      </c>
      <c r="D9" s="603"/>
      <c r="E9" s="703"/>
    </row>
    <row r="10" spans="1:5">
      <c r="A10" s="356">
        <v>3</v>
      </c>
      <c r="B10" s="349" t="s">
        <v>629</v>
      </c>
      <c r="C10" s="603">
        <v>5341048.4665000001</v>
      </c>
      <c r="D10" s="603">
        <v>0</v>
      </c>
      <c r="E10" s="703"/>
    </row>
    <row r="11" spans="1:5">
      <c r="A11" s="355">
        <v>3.1</v>
      </c>
      <c r="B11" s="354" t="s">
        <v>420</v>
      </c>
      <c r="C11" s="603">
        <v>385167.47</v>
      </c>
      <c r="D11" s="603"/>
      <c r="E11" s="703"/>
    </row>
    <row r="12" spans="1:5">
      <c r="A12" s="355">
        <v>3.2</v>
      </c>
      <c r="B12" s="354" t="s">
        <v>628</v>
      </c>
      <c r="C12" s="603">
        <v>4051486.1309000002</v>
      </c>
      <c r="D12" s="603"/>
      <c r="E12" s="703"/>
    </row>
    <row r="13" spans="1:5">
      <c r="A13" s="355">
        <v>3.3</v>
      </c>
      <c r="B13" s="354" t="s">
        <v>490</v>
      </c>
      <c r="C13" s="603">
        <v>904394.86560000002</v>
      </c>
      <c r="D13" s="603"/>
      <c r="E13" s="703"/>
    </row>
    <row r="14" spans="1:5">
      <c r="A14" s="353">
        <v>4</v>
      </c>
      <c r="B14" s="352" t="s">
        <v>627</v>
      </c>
      <c r="C14" s="603">
        <v>-477182.65919999999</v>
      </c>
      <c r="D14" s="603"/>
      <c r="E14" s="703"/>
    </row>
    <row r="15" spans="1:5">
      <c r="A15" s="350">
        <v>5</v>
      </c>
      <c r="B15" s="349" t="s">
        <v>626</v>
      </c>
      <c r="C15" s="598">
        <v>27958322.1415</v>
      </c>
      <c r="D15" s="598">
        <v>0</v>
      </c>
      <c r="E15" s="703"/>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E23"/>
  <sheetViews>
    <sheetView showGridLines="0" zoomScale="80" zoomScaleNormal="80" workbookViewId="0">
      <selection activeCell="E7" sqref="E7:E18"/>
    </sheetView>
  </sheetViews>
  <sheetFormatPr defaultColWidth="9.109375" defaultRowHeight="12"/>
  <cols>
    <col min="1" max="1" width="11.88671875" style="260" bestFit="1" customWidth="1"/>
    <col min="2" max="2" width="128.88671875" style="260" bestFit="1" customWidth="1"/>
    <col min="3" max="3" width="37" style="260" customWidth="1"/>
    <col min="4" max="4" width="50.5546875" style="260" customWidth="1"/>
    <col min="5" max="16384" width="9.109375" style="260"/>
  </cols>
  <sheetData>
    <row r="1" spans="1:5" ht="13.8">
      <c r="A1" s="258" t="s">
        <v>30</v>
      </c>
      <c r="B1" s="331" t="str">
        <f>'Info '!C2</f>
        <v>JSC ProCredit Bank</v>
      </c>
    </row>
    <row r="2" spans="1:5">
      <c r="A2" s="258" t="s">
        <v>31</v>
      </c>
      <c r="B2" s="330">
        <f>'1. key ratios'!B2</f>
        <v>46203</v>
      </c>
    </row>
    <row r="3" spans="1:5">
      <c r="A3" s="259" t="s">
        <v>422</v>
      </c>
    </row>
    <row r="4" spans="1:5">
      <c r="A4" s="259"/>
    </row>
    <row r="5" spans="1:5" ht="15" customHeight="1">
      <c r="A5" s="805" t="s">
        <v>492</v>
      </c>
      <c r="B5" s="806"/>
      <c r="C5" s="809" t="s">
        <v>423</v>
      </c>
      <c r="D5" s="809" t="s">
        <v>424</v>
      </c>
    </row>
    <row r="6" spans="1:5">
      <c r="A6" s="807"/>
      <c r="B6" s="808"/>
      <c r="C6" s="809"/>
      <c r="D6" s="809"/>
    </row>
    <row r="7" spans="1:5">
      <c r="A7" s="322">
        <v>1</v>
      </c>
      <c r="B7" s="322" t="s">
        <v>419</v>
      </c>
      <c r="C7" s="603">
        <v>32672915.177700002</v>
      </c>
      <c r="D7" s="604"/>
      <c r="E7" s="703"/>
    </row>
    <row r="8" spans="1:5">
      <c r="A8" s="351">
        <v>2</v>
      </c>
      <c r="B8" s="351" t="s">
        <v>425</v>
      </c>
      <c r="C8" s="603">
        <v>1651425.0802</v>
      </c>
      <c r="D8" s="604"/>
      <c r="E8" s="703"/>
    </row>
    <row r="9" spans="1:5">
      <c r="A9" s="351">
        <v>3</v>
      </c>
      <c r="B9" s="359" t="s">
        <v>635</v>
      </c>
      <c r="C9" s="603"/>
      <c r="D9" s="604"/>
      <c r="E9" s="703"/>
    </row>
    <row r="10" spans="1:5">
      <c r="A10" s="351">
        <v>4</v>
      </c>
      <c r="B10" s="351" t="s">
        <v>426</v>
      </c>
      <c r="C10" s="603">
        <v>1524027.9567</v>
      </c>
      <c r="D10" s="604"/>
      <c r="E10" s="703"/>
    </row>
    <row r="11" spans="1:5">
      <c r="A11" s="351">
        <v>5</v>
      </c>
      <c r="B11" s="358" t="s">
        <v>634</v>
      </c>
      <c r="C11" s="603"/>
      <c r="D11" s="604"/>
      <c r="E11" s="703"/>
    </row>
    <row r="12" spans="1:5">
      <c r="A12" s="351">
        <v>6</v>
      </c>
      <c r="B12" s="358" t="s">
        <v>427</v>
      </c>
      <c r="C12" s="603">
        <v>495408.61729999998</v>
      </c>
      <c r="D12" s="604"/>
      <c r="E12" s="703"/>
    </row>
    <row r="13" spans="1:5">
      <c r="A13" s="351">
        <v>7</v>
      </c>
      <c r="B13" s="358" t="s">
        <v>430</v>
      </c>
      <c r="C13" s="603">
        <v>385167.47</v>
      </c>
      <c r="D13" s="604"/>
      <c r="E13" s="703"/>
    </row>
    <row r="14" spans="1:5">
      <c r="A14" s="351">
        <v>8</v>
      </c>
      <c r="B14" s="358" t="s">
        <v>428</v>
      </c>
      <c r="C14" s="603"/>
      <c r="D14" s="603"/>
      <c r="E14" s="703"/>
    </row>
    <row r="15" spans="1:5">
      <c r="A15" s="351">
        <v>9</v>
      </c>
      <c r="B15" s="358" t="s">
        <v>429</v>
      </c>
      <c r="C15" s="603"/>
      <c r="D15" s="603"/>
      <c r="E15" s="703"/>
    </row>
    <row r="16" spans="1:5">
      <c r="A16" s="351">
        <v>10</v>
      </c>
      <c r="B16" s="358" t="s">
        <v>431</v>
      </c>
      <c r="C16" s="603"/>
      <c r="D16" s="603"/>
      <c r="E16" s="703"/>
    </row>
    <row r="17" spans="1:5">
      <c r="A17" s="351">
        <v>11</v>
      </c>
      <c r="B17" s="358" t="s">
        <v>633</v>
      </c>
      <c r="C17" s="603">
        <v>643451.86939999997</v>
      </c>
      <c r="D17" s="604"/>
      <c r="E17" s="703"/>
    </row>
    <row r="18" spans="1:5">
      <c r="A18" s="322">
        <v>12</v>
      </c>
      <c r="B18" s="357" t="s">
        <v>421</v>
      </c>
      <c r="C18" s="598">
        <v>32800312.301199999</v>
      </c>
      <c r="D18" s="604"/>
      <c r="E18" s="703"/>
    </row>
    <row r="21" spans="1:5">
      <c r="B21" s="258"/>
    </row>
    <row r="22" spans="1:5">
      <c r="B22" s="258"/>
    </row>
    <row r="23" spans="1:5">
      <c r="B23" s="259"/>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48"/>
  <sheetViews>
    <sheetView showGridLines="0" topLeftCell="N2" zoomScale="80" zoomScaleNormal="80" workbookViewId="0">
      <selection activeCell="N2" sqref="A1:XFD1048576"/>
    </sheetView>
  </sheetViews>
  <sheetFormatPr defaultColWidth="9.109375" defaultRowHeight="12"/>
  <cols>
    <col min="1" max="1" width="11.88671875" style="344" bestFit="1" customWidth="1"/>
    <col min="2" max="2" width="63.88671875" style="344" customWidth="1"/>
    <col min="3" max="3" width="17.44140625" style="344" bestFit="1" customWidth="1"/>
    <col min="4" max="18" width="22.109375" style="344" customWidth="1"/>
    <col min="19" max="19" width="23.109375" style="344" bestFit="1" customWidth="1"/>
    <col min="20" max="26" width="22.109375" style="344" customWidth="1"/>
    <col min="27" max="27" width="23.109375" style="344" bestFit="1" customWidth="1"/>
    <col min="28" max="28" width="20" style="344" customWidth="1"/>
    <col min="29" max="16384" width="9.109375" style="344"/>
  </cols>
  <sheetData>
    <row r="1" spans="1:28" ht="13.8">
      <c r="A1" s="258" t="s">
        <v>30</v>
      </c>
      <c r="B1" s="331" t="str">
        <f>'Info '!C2</f>
        <v>JSC ProCredit Bank</v>
      </c>
    </row>
    <row r="2" spans="1:28">
      <c r="A2" s="258" t="s">
        <v>31</v>
      </c>
      <c r="B2" s="330">
        <f>'1. key ratios'!B2</f>
        <v>46203</v>
      </c>
      <c r="C2" s="345"/>
    </row>
    <row r="3" spans="1:28">
      <c r="A3" s="259" t="s">
        <v>432</v>
      </c>
    </row>
    <row r="5" spans="1:28" ht="15" customHeight="1">
      <c r="A5" s="811" t="s">
        <v>647</v>
      </c>
      <c r="B5" s="812"/>
      <c r="C5" s="817" t="s">
        <v>433</v>
      </c>
      <c r="D5" s="818"/>
      <c r="E5" s="818"/>
      <c r="F5" s="818"/>
      <c r="G5" s="818"/>
      <c r="H5" s="818"/>
      <c r="I5" s="818"/>
      <c r="J5" s="818"/>
      <c r="K5" s="818"/>
      <c r="L5" s="818"/>
      <c r="M5" s="818"/>
      <c r="N5" s="818"/>
      <c r="O5" s="818"/>
      <c r="P5" s="818"/>
      <c r="Q5" s="818"/>
      <c r="R5" s="818"/>
      <c r="S5" s="818"/>
      <c r="T5" s="367"/>
      <c r="U5" s="367"/>
      <c r="V5" s="367"/>
      <c r="W5" s="367"/>
      <c r="X5" s="367"/>
      <c r="Y5" s="367"/>
      <c r="Z5" s="367"/>
      <c r="AA5" s="366"/>
      <c r="AB5" s="361"/>
    </row>
    <row r="6" spans="1:28" ht="12" customHeight="1">
      <c r="A6" s="813"/>
      <c r="B6" s="814"/>
      <c r="C6" s="819" t="s">
        <v>64</v>
      </c>
      <c r="D6" s="821" t="s">
        <v>646</v>
      </c>
      <c r="E6" s="821"/>
      <c r="F6" s="821"/>
      <c r="G6" s="821"/>
      <c r="H6" s="821" t="s">
        <v>645</v>
      </c>
      <c r="I6" s="821"/>
      <c r="J6" s="821"/>
      <c r="K6" s="821"/>
      <c r="L6" s="364"/>
      <c r="M6" s="822" t="s">
        <v>644</v>
      </c>
      <c r="N6" s="822"/>
      <c r="O6" s="822"/>
      <c r="P6" s="822"/>
      <c r="Q6" s="822"/>
      <c r="R6" s="822"/>
      <c r="S6" s="802"/>
      <c r="T6" s="365"/>
      <c r="U6" s="810" t="s">
        <v>643</v>
      </c>
      <c r="V6" s="810"/>
      <c r="W6" s="810"/>
      <c r="X6" s="810"/>
      <c r="Y6" s="810"/>
      <c r="Z6" s="810"/>
      <c r="AA6" s="803"/>
      <c r="AB6" s="364"/>
    </row>
    <row r="7" spans="1:28" ht="24">
      <c r="A7" s="815"/>
      <c r="B7" s="816"/>
      <c r="C7" s="820"/>
      <c r="D7" s="363"/>
      <c r="E7" s="341" t="s">
        <v>434</v>
      </c>
      <c r="F7" s="341" t="s">
        <v>641</v>
      </c>
      <c r="G7" s="343" t="s">
        <v>642</v>
      </c>
      <c r="H7" s="345"/>
      <c r="I7" s="341" t="s">
        <v>434</v>
      </c>
      <c r="J7" s="341" t="s">
        <v>641</v>
      </c>
      <c r="K7" s="343" t="s">
        <v>642</v>
      </c>
      <c r="L7" s="362"/>
      <c r="M7" s="341" t="s">
        <v>434</v>
      </c>
      <c r="N7" s="341" t="s">
        <v>641</v>
      </c>
      <c r="O7" s="341" t="s">
        <v>640</v>
      </c>
      <c r="P7" s="341" t="s">
        <v>639</v>
      </c>
      <c r="Q7" s="341" t="s">
        <v>638</v>
      </c>
      <c r="R7" s="341" t="s">
        <v>637</v>
      </c>
      <c r="S7" s="341" t="s">
        <v>636</v>
      </c>
      <c r="T7" s="362"/>
      <c r="U7" s="341" t="s">
        <v>434</v>
      </c>
      <c r="V7" s="341" t="s">
        <v>641</v>
      </c>
      <c r="W7" s="341" t="s">
        <v>640</v>
      </c>
      <c r="X7" s="341" t="s">
        <v>639</v>
      </c>
      <c r="Y7" s="341" t="s">
        <v>638</v>
      </c>
      <c r="Z7" s="341" t="s">
        <v>637</v>
      </c>
      <c r="AA7" s="341" t="s">
        <v>636</v>
      </c>
      <c r="AB7" s="361"/>
    </row>
    <row r="8" spans="1:28">
      <c r="A8" s="360">
        <v>1</v>
      </c>
      <c r="B8" s="337" t="s">
        <v>435</v>
      </c>
      <c r="C8" s="602">
        <v>1525382997.1107001</v>
      </c>
      <c r="D8" s="600">
        <v>1402213455.9396999</v>
      </c>
      <c r="E8" s="600">
        <v>11176968.4727</v>
      </c>
      <c r="F8" s="600">
        <v>0</v>
      </c>
      <c r="G8" s="600">
        <v>0</v>
      </c>
      <c r="H8" s="600">
        <v>90369228.869800001</v>
      </c>
      <c r="I8" s="600">
        <v>7737900.2818999998</v>
      </c>
      <c r="J8" s="600">
        <v>7889002.1472000005</v>
      </c>
      <c r="K8" s="600">
        <v>0</v>
      </c>
      <c r="L8" s="600">
        <v>32675640.446699999</v>
      </c>
      <c r="M8" s="600">
        <v>547043.25939999998</v>
      </c>
      <c r="N8" s="600">
        <v>94607.44</v>
      </c>
      <c r="O8" s="600">
        <v>3240041.9834000003</v>
      </c>
      <c r="P8" s="600">
        <v>6345826.0895999996</v>
      </c>
      <c r="Q8" s="600">
        <v>5030417.5071999999</v>
      </c>
      <c r="R8" s="600">
        <v>10064991.536800001</v>
      </c>
      <c r="S8" s="600">
        <v>0</v>
      </c>
      <c r="T8" s="600">
        <v>124671.8545</v>
      </c>
      <c r="U8" s="600">
        <v>0</v>
      </c>
      <c r="V8" s="600">
        <v>0</v>
      </c>
      <c r="W8" s="600">
        <v>0</v>
      </c>
      <c r="X8" s="600">
        <v>0</v>
      </c>
      <c r="Y8" s="600">
        <v>0</v>
      </c>
      <c r="Z8" s="600">
        <v>0</v>
      </c>
      <c r="AA8" s="600">
        <v>0</v>
      </c>
    </row>
    <row r="9" spans="1:28">
      <c r="A9" s="333">
        <v>1.1000000000000001</v>
      </c>
      <c r="B9" s="353" t="s">
        <v>436</v>
      </c>
      <c r="C9" s="605">
        <v>0</v>
      </c>
      <c r="D9" s="600"/>
      <c r="E9" s="600"/>
      <c r="F9" s="600"/>
      <c r="G9" s="600"/>
      <c r="H9" s="600"/>
      <c r="I9" s="600"/>
      <c r="J9" s="600"/>
      <c r="K9" s="600"/>
      <c r="L9" s="600"/>
      <c r="M9" s="600"/>
      <c r="N9" s="600"/>
      <c r="O9" s="600"/>
      <c r="P9" s="600"/>
      <c r="Q9" s="600"/>
      <c r="R9" s="600"/>
      <c r="S9" s="600"/>
      <c r="T9" s="600"/>
      <c r="U9" s="600"/>
      <c r="V9" s="600"/>
      <c r="W9" s="600"/>
      <c r="X9" s="600"/>
      <c r="Y9" s="600"/>
      <c r="Z9" s="600"/>
      <c r="AA9" s="600"/>
    </row>
    <row r="10" spans="1:28">
      <c r="A10" s="333">
        <v>1.2</v>
      </c>
      <c r="B10" s="353" t="s">
        <v>437</v>
      </c>
      <c r="C10" s="605">
        <v>0</v>
      </c>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row>
    <row r="11" spans="1:28">
      <c r="A11" s="333">
        <v>1.3</v>
      </c>
      <c r="B11" s="353" t="s">
        <v>438</v>
      </c>
      <c r="C11" s="605">
        <v>0</v>
      </c>
      <c r="D11" s="600"/>
      <c r="E11" s="600"/>
      <c r="F11" s="600"/>
      <c r="G11" s="600"/>
      <c r="H11" s="600"/>
      <c r="I11" s="600"/>
      <c r="J11" s="600"/>
      <c r="K11" s="600"/>
      <c r="L11" s="600"/>
      <c r="M11" s="600"/>
      <c r="N11" s="600"/>
      <c r="O11" s="600"/>
      <c r="P11" s="600"/>
      <c r="Q11" s="600"/>
      <c r="R11" s="600"/>
      <c r="S11" s="600"/>
      <c r="T11" s="600"/>
      <c r="U11" s="600"/>
      <c r="V11" s="600"/>
      <c r="W11" s="600"/>
      <c r="X11" s="600"/>
      <c r="Y11" s="600"/>
      <c r="Z11" s="600"/>
      <c r="AA11" s="600"/>
    </row>
    <row r="12" spans="1:28">
      <c r="A12" s="333">
        <v>1.4</v>
      </c>
      <c r="B12" s="353" t="s">
        <v>439</v>
      </c>
      <c r="C12" s="605">
        <v>350000</v>
      </c>
      <c r="D12" s="600">
        <v>350000</v>
      </c>
      <c r="E12" s="600"/>
      <c r="F12" s="600"/>
      <c r="G12" s="600"/>
      <c r="H12" s="600"/>
      <c r="I12" s="600"/>
      <c r="J12" s="600"/>
      <c r="K12" s="600"/>
      <c r="L12" s="600"/>
      <c r="M12" s="600"/>
      <c r="N12" s="600"/>
      <c r="O12" s="600"/>
      <c r="P12" s="600"/>
      <c r="Q12" s="600"/>
      <c r="R12" s="600"/>
      <c r="S12" s="600"/>
      <c r="T12" s="600"/>
      <c r="U12" s="600"/>
      <c r="V12" s="600"/>
      <c r="W12" s="600"/>
      <c r="X12" s="600"/>
      <c r="Y12" s="600"/>
      <c r="Z12" s="600"/>
      <c r="AA12" s="600"/>
    </row>
    <row r="13" spans="1:28">
      <c r="A13" s="333">
        <v>1.5</v>
      </c>
      <c r="B13" s="353" t="s">
        <v>440</v>
      </c>
      <c r="C13" s="605">
        <v>1187270684.1361001</v>
      </c>
      <c r="D13" s="600">
        <v>1079936557.9157</v>
      </c>
      <c r="E13" s="600">
        <v>7556653.4398999996</v>
      </c>
      <c r="F13" s="600"/>
      <c r="G13" s="600"/>
      <c r="H13" s="600">
        <v>76696102.802200004</v>
      </c>
      <c r="I13" s="600">
        <v>4393618.6161000002</v>
      </c>
      <c r="J13" s="600">
        <v>7047001.9625000004</v>
      </c>
      <c r="K13" s="600"/>
      <c r="L13" s="600">
        <v>30638023.418200001</v>
      </c>
      <c r="M13" s="600">
        <v>527765.11939999997</v>
      </c>
      <c r="N13" s="600"/>
      <c r="O13" s="600">
        <v>1989709.4405</v>
      </c>
      <c r="P13" s="600">
        <v>6190022.4495999999</v>
      </c>
      <c r="Q13" s="600">
        <v>4840928.9771999996</v>
      </c>
      <c r="R13" s="600">
        <v>10064991.536800001</v>
      </c>
      <c r="S13" s="600"/>
      <c r="T13" s="600"/>
      <c r="U13" s="600"/>
      <c r="V13" s="600"/>
      <c r="W13" s="600"/>
      <c r="X13" s="600"/>
      <c r="Y13" s="600"/>
      <c r="Z13" s="600"/>
      <c r="AA13" s="600"/>
    </row>
    <row r="14" spans="1:28">
      <c r="A14" s="333">
        <v>1.6</v>
      </c>
      <c r="B14" s="353" t="s">
        <v>441</v>
      </c>
      <c r="C14" s="605">
        <v>337762312.97459996</v>
      </c>
      <c r="D14" s="600">
        <v>321926898.02399999</v>
      </c>
      <c r="E14" s="600">
        <v>3620315.0328000002</v>
      </c>
      <c r="F14" s="600"/>
      <c r="G14" s="600"/>
      <c r="H14" s="600">
        <v>13673126.067600001</v>
      </c>
      <c r="I14" s="600">
        <v>3344281.6658000001</v>
      </c>
      <c r="J14" s="600">
        <v>842000.18469999998</v>
      </c>
      <c r="K14" s="600"/>
      <c r="L14" s="600">
        <v>2037617.0285</v>
      </c>
      <c r="M14" s="600">
        <v>19278.14</v>
      </c>
      <c r="N14" s="600">
        <v>94607.44</v>
      </c>
      <c r="O14" s="600">
        <v>1250332.5429</v>
      </c>
      <c r="P14" s="600">
        <v>155803.64000000001</v>
      </c>
      <c r="Q14" s="600">
        <v>189488.53</v>
      </c>
      <c r="R14" s="600"/>
      <c r="S14" s="600"/>
      <c r="T14" s="600">
        <v>124671.8545</v>
      </c>
      <c r="U14" s="600"/>
      <c r="V14" s="600"/>
      <c r="W14" s="600"/>
      <c r="X14" s="600"/>
      <c r="Y14" s="600"/>
      <c r="Z14" s="600"/>
      <c r="AA14" s="600"/>
    </row>
    <row r="15" spans="1:28">
      <c r="A15" s="360">
        <v>2</v>
      </c>
      <c r="B15" s="337" t="s">
        <v>442</v>
      </c>
      <c r="C15" s="602">
        <v>140867584.90000001</v>
      </c>
      <c r="D15" s="600">
        <v>140867584.90000001</v>
      </c>
      <c r="E15" s="600">
        <v>0</v>
      </c>
      <c r="F15" s="600">
        <v>0</v>
      </c>
      <c r="G15" s="600">
        <v>0</v>
      </c>
      <c r="H15" s="600">
        <v>0</v>
      </c>
      <c r="I15" s="600">
        <v>0</v>
      </c>
      <c r="J15" s="600">
        <v>0</v>
      </c>
      <c r="K15" s="600">
        <v>0</v>
      </c>
      <c r="L15" s="600">
        <v>0</v>
      </c>
      <c r="M15" s="600">
        <v>0</v>
      </c>
      <c r="N15" s="600">
        <v>0</v>
      </c>
      <c r="O15" s="600">
        <v>0</v>
      </c>
      <c r="P15" s="600">
        <v>0</v>
      </c>
      <c r="Q15" s="600">
        <v>0</v>
      </c>
      <c r="R15" s="600">
        <v>0</v>
      </c>
      <c r="S15" s="600">
        <v>0</v>
      </c>
      <c r="T15" s="600">
        <v>0</v>
      </c>
      <c r="U15" s="600">
        <v>0</v>
      </c>
      <c r="V15" s="600">
        <v>0</v>
      </c>
      <c r="W15" s="600">
        <v>0</v>
      </c>
      <c r="X15" s="600">
        <v>0</v>
      </c>
      <c r="Y15" s="600">
        <v>0</v>
      </c>
      <c r="Z15" s="600">
        <v>0</v>
      </c>
      <c r="AA15" s="600">
        <v>0</v>
      </c>
    </row>
    <row r="16" spans="1:28">
      <c r="A16" s="333">
        <v>2.1</v>
      </c>
      <c r="B16" s="353" t="s">
        <v>436</v>
      </c>
      <c r="C16" s="605">
        <v>25919715.699999999</v>
      </c>
      <c r="D16" s="600">
        <v>25919715.699999999</v>
      </c>
      <c r="E16" s="600"/>
      <c r="F16" s="600"/>
      <c r="G16" s="600"/>
      <c r="H16" s="600"/>
      <c r="I16" s="600"/>
      <c r="J16" s="600"/>
      <c r="K16" s="600"/>
      <c r="L16" s="600"/>
      <c r="M16" s="600"/>
      <c r="N16" s="600"/>
      <c r="O16" s="600"/>
      <c r="P16" s="600"/>
      <c r="Q16" s="600"/>
      <c r="R16" s="600"/>
      <c r="S16" s="600"/>
      <c r="T16" s="600"/>
      <c r="U16" s="600"/>
      <c r="V16" s="600"/>
      <c r="W16" s="600"/>
      <c r="X16" s="600"/>
      <c r="Y16" s="600"/>
      <c r="Z16" s="600"/>
      <c r="AA16" s="600"/>
    </row>
    <row r="17" spans="1:27">
      <c r="A17" s="333">
        <v>2.2000000000000002</v>
      </c>
      <c r="B17" s="353" t="s">
        <v>437</v>
      </c>
      <c r="C17" s="605">
        <v>114947869.2</v>
      </c>
      <c r="D17" s="600">
        <v>114947869.2</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row>
    <row r="18" spans="1:27">
      <c r="A18" s="333">
        <v>2.2999999999999998</v>
      </c>
      <c r="B18" s="353" t="s">
        <v>438</v>
      </c>
      <c r="C18" s="605"/>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row>
    <row r="19" spans="1:27">
      <c r="A19" s="333">
        <v>2.4</v>
      </c>
      <c r="B19" s="353" t="s">
        <v>439</v>
      </c>
      <c r="C19" s="605"/>
      <c r="D19" s="600"/>
      <c r="E19" s="600"/>
      <c r="F19" s="600"/>
      <c r="G19" s="600"/>
      <c r="H19" s="600"/>
      <c r="I19" s="600"/>
      <c r="J19" s="600"/>
      <c r="K19" s="600"/>
      <c r="L19" s="600"/>
      <c r="M19" s="600"/>
      <c r="N19" s="600"/>
      <c r="O19" s="600"/>
      <c r="P19" s="600"/>
      <c r="Q19" s="600"/>
      <c r="R19" s="600"/>
      <c r="S19" s="600"/>
      <c r="T19" s="600"/>
      <c r="U19" s="600"/>
      <c r="V19" s="600"/>
      <c r="W19" s="600"/>
      <c r="X19" s="600"/>
      <c r="Y19" s="600"/>
      <c r="Z19" s="600"/>
      <c r="AA19" s="600"/>
    </row>
    <row r="20" spans="1:27">
      <c r="A20" s="333">
        <v>2.5</v>
      </c>
      <c r="B20" s="353" t="s">
        <v>440</v>
      </c>
      <c r="C20" s="605"/>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row>
    <row r="21" spans="1:27">
      <c r="A21" s="333">
        <v>2.6</v>
      </c>
      <c r="B21" s="353" t="s">
        <v>441</v>
      </c>
      <c r="C21" s="605"/>
      <c r="D21" s="600"/>
      <c r="E21" s="600"/>
      <c r="F21" s="600"/>
      <c r="G21" s="600"/>
      <c r="H21" s="600"/>
      <c r="I21" s="600"/>
      <c r="J21" s="600"/>
      <c r="K21" s="600"/>
      <c r="L21" s="600"/>
      <c r="M21" s="600"/>
      <c r="N21" s="600"/>
      <c r="O21" s="600"/>
      <c r="P21" s="600"/>
      <c r="Q21" s="600"/>
      <c r="R21" s="600"/>
      <c r="S21" s="600"/>
      <c r="T21" s="600"/>
      <c r="U21" s="600"/>
      <c r="V21" s="600"/>
      <c r="W21" s="600"/>
      <c r="X21" s="600"/>
      <c r="Y21" s="600"/>
      <c r="Z21" s="600"/>
      <c r="AA21" s="600"/>
    </row>
    <row r="22" spans="1:27">
      <c r="A22" s="360">
        <v>3</v>
      </c>
      <c r="B22" s="337" t="s">
        <v>482</v>
      </c>
      <c r="C22" s="602">
        <v>186720505.46579999</v>
      </c>
      <c r="D22" s="602">
        <v>118685088.02079999</v>
      </c>
      <c r="E22" s="606"/>
      <c r="F22" s="606"/>
      <c r="G22" s="606"/>
      <c r="H22" s="602">
        <v>2889374.7807</v>
      </c>
      <c r="I22" s="606"/>
      <c r="J22" s="606"/>
      <c r="K22" s="606"/>
      <c r="L22" s="602">
        <v>0</v>
      </c>
      <c r="M22" s="606"/>
      <c r="N22" s="606"/>
      <c r="O22" s="606"/>
      <c r="P22" s="606"/>
      <c r="Q22" s="606"/>
      <c r="R22" s="606"/>
      <c r="S22" s="606"/>
      <c r="T22" s="602">
        <v>0</v>
      </c>
      <c r="U22" s="606"/>
      <c r="V22" s="606"/>
      <c r="W22" s="606"/>
      <c r="X22" s="606"/>
      <c r="Y22" s="606"/>
      <c r="Z22" s="606"/>
      <c r="AA22" s="606"/>
    </row>
    <row r="23" spans="1:27">
      <c r="A23" s="333">
        <v>3.1</v>
      </c>
      <c r="B23" s="353" t="s">
        <v>436</v>
      </c>
      <c r="C23" s="605"/>
      <c r="D23" s="602"/>
      <c r="E23" s="606"/>
      <c r="F23" s="606"/>
      <c r="G23" s="606"/>
      <c r="H23" s="602"/>
      <c r="I23" s="606"/>
      <c r="J23" s="606"/>
      <c r="K23" s="606"/>
      <c r="L23" s="602"/>
      <c r="M23" s="606"/>
      <c r="N23" s="606"/>
      <c r="O23" s="606"/>
      <c r="P23" s="606"/>
      <c r="Q23" s="606"/>
      <c r="R23" s="606"/>
      <c r="S23" s="606"/>
      <c r="T23" s="602"/>
      <c r="U23" s="606"/>
      <c r="V23" s="606"/>
      <c r="W23" s="606"/>
      <c r="X23" s="606"/>
      <c r="Y23" s="606"/>
      <c r="Z23" s="606"/>
      <c r="AA23" s="606"/>
    </row>
    <row r="24" spans="1:27">
      <c r="A24" s="333">
        <v>3.2</v>
      </c>
      <c r="B24" s="353" t="s">
        <v>437</v>
      </c>
      <c r="C24" s="605"/>
      <c r="D24" s="602"/>
      <c r="E24" s="606"/>
      <c r="F24" s="606"/>
      <c r="G24" s="606"/>
      <c r="H24" s="602"/>
      <c r="I24" s="606"/>
      <c r="J24" s="606"/>
      <c r="K24" s="606"/>
      <c r="L24" s="602"/>
      <c r="M24" s="606"/>
      <c r="N24" s="606"/>
      <c r="O24" s="606"/>
      <c r="P24" s="606"/>
      <c r="Q24" s="606"/>
      <c r="R24" s="606"/>
      <c r="S24" s="606"/>
      <c r="T24" s="602"/>
      <c r="U24" s="606"/>
      <c r="V24" s="606"/>
      <c r="W24" s="606"/>
      <c r="X24" s="606"/>
      <c r="Y24" s="606"/>
      <c r="Z24" s="606"/>
      <c r="AA24" s="606"/>
    </row>
    <row r="25" spans="1:27">
      <c r="A25" s="333">
        <v>3.3</v>
      </c>
      <c r="B25" s="353" t="s">
        <v>438</v>
      </c>
      <c r="C25" s="605"/>
      <c r="D25" s="602"/>
      <c r="E25" s="606"/>
      <c r="F25" s="606"/>
      <c r="G25" s="606"/>
      <c r="H25" s="602"/>
      <c r="I25" s="606"/>
      <c r="J25" s="606"/>
      <c r="K25" s="606"/>
      <c r="L25" s="602"/>
      <c r="M25" s="606"/>
      <c r="N25" s="606"/>
      <c r="O25" s="606"/>
      <c r="P25" s="606"/>
      <c r="Q25" s="606"/>
      <c r="R25" s="606"/>
      <c r="S25" s="606"/>
      <c r="T25" s="602"/>
      <c r="U25" s="606"/>
      <c r="V25" s="606"/>
      <c r="W25" s="606"/>
      <c r="X25" s="606"/>
      <c r="Y25" s="606"/>
      <c r="Z25" s="606"/>
      <c r="AA25" s="606"/>
    </row>
    <row r="26" spans="1:27">
      <c r="A26" s="333">
        <v>3.4</v>
      </c>
      <c r="B26" s="353" t="s">
        <v>439</v>
      </c>
      <c r="C26" s="605">
        <v>2532687.69</v>
      </c>
      <c r="D26" s="602">
        <v>2000000</v>
      </c>
      <c r="E26" s="606"/>
      <c r="F26" s="606"/>
      <c r="G26" s="606"/>
      <c r="H26" s="602"/>
      <c r="I26" s="606"/>
      <c r="J26" s="606"/>
      <c r="K26" s="606"/>
      <c r="L26" s="602"/>
      <c r="M26" s="606"/>
      <c r="N26" s="606"/>
      <c r="O26" s="606"/>
      <c r="P26" s="606"/>
      <c r="Q26" s="606"/>
      <c r="R26" s="606"/>
      <c r="S26" s="606"/>
      <c r="T26" s="602"/>
      <c r="U26" s="606"/>
      <c r="V26" s="606"/>
      <c r="W26" s="606"/>
      <c r="X26" s="606"/>
      <c r="Y26" s="606"/>
      <c r="Z26" s="606"/>
      <c r="AA26" s="606"/>
    </row>
    <row r="27" spans="1:27">
      <c r="A27" s="333">
        <v>3.5</v>
      </c>
      <c r="B27" s="353" t="s">
        <v>440</v>
      </c>
      <c r="C27" s="605">
        <v>182722499.40239999</v>
      </c>
      <c r="D27" s="602">
        <v>115427819.64739999</v>
      </c>
      <c r="E27" s="606"/>
      <c r="F27" s="606"/>
      <c r="G27" s="606"/>
      <c r="H27" s="602">
        <v>2885324.7807</v>
      </c>
      <c r="I27" s="606"/>
      <c r="J27" s="606"/>
      <c r="K27" s="606"/>
      <c r="L27" s="602"/>
      <c r="M27" s="606"/>
      <c r="N27" s="606"/>
      <c r="O27" s="606"/>
      <c r="P27" s="606"/>
      <c r="Q27" s="606"/>
      <c r="R27" s="606"/>
      <c r="S27" s="606"/>
      <c r="T27" s="602"/>
      <c r="U27" s="606"/>
      <c r="V27" s="606"/>
      <c r="W27" s="606"/>
      <c r="X27" s="606"/>
      <c r="Y27" s="606"/>
      <c r="Z27" s="606"/>
      <c r="AA27" s="606"/>
    </row>
    <row r="28" spans="1:27">
      <c r="A28" s="333">
        <v>3.6</v>
      </c>
      <c r="B28" s="353" t="s">
        <v>441</v>
      </c>
      <c r="C28" s="605">
        <v>1465318.3733999999</v>
      </c>
      <c r="D28" s="602">
        <v>1257268.3733999999</v>
      </c>
      <c r="E28" s="606"/>
      <c r="F28" s="606"/>
      <c r="G28" s="606"/>
      <c r="H28" s="602">
        <v>4050</v>
      </c>
      <c r="I28" s="606"/>
      <c r="J28" s="606"/>
      <c r="K28" s="606"/>
      <c r="L28" s="602">
        <v>0</v>
      </c>
      <c r="M28" s="606"/>
      <c r="N28" s="606"/>
      <c r="O28" s="606"/>
      <c r="P28" s="606"/>
      <c r="Q28" s="606"/>
      <c r="R28" s="606"/>
      <c r="S28" s="606"/>
      <c r="T28" s="602"/>
      <c r="U28" s="606"/>
      <c r="V28" s="606"/>
      <c r="W28" s="606"/>
      <c r="X28" s="606"/>
      <c r="Y28" s="606"/>
      <c r="Z28" s="606"/>
      <c r="AA28" s="606"/>
    </row>
    <row r="29" spans="1:27">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row>
    <row r="30" spans="1:27">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row>
    <row r="31" spans="1:27">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row>
    <row r="32" spans="1:27">
      <c r="C32" s="704"/>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row>
    <row r="33" spans="3:27">
      <c r="C33" s="704"/>
      <c r="D33" s="704"/>
      <c r="E33" s="704"/>
      <c r="F33" s="704"/>
      <c r="G33" s="704"/>
      <c r="H33" s="704"/>
      <c r="I33" s="704"/>
      <c r="J33" s="704"/>
      <c r="K33" s="704"/>
      <c r="L33" s="704"/>
      <c r="M33" s="704"/>
      <c r="N33" s="704"/>
      <c r="O33" s="704"/>
      <c r="P33" s="704"/>
      <c r="Q33" s="704"/>
      <c r="R33" s="704"/>
      <c r="S33" s="704"/>
      <c r="T33" s="704"/>
      <c r="U33" s="704"/>
      <c r="V33" s="704"/>
      <c r="W33" s="704"/>
      <c r="X33" s="704"/>
      <c r="Y33" s="704"/>
      <c r="Z33" s="704"/>
      <c r="AA33" s="704"/>
    </row>
    <row r="34" spans="3:27">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row>
    <row r="35" spans="3:27">
      <c r="C35" s="704"/>
      <c r="D35" s="704"/>
      <c r="E35" s="704"/>
      <c r="F35" s="704"/>
      <c r="G35" s="704"/>
      <c r="H35" s="704"/>
      <c r="I35" s="704"/>
      <c r="J35" s="704"/>
      <c r="K35" s="704"/>
      <c r="L35" s="704"/>
      <c r="M35" s="704"/>
      <c r="N35" s="704"/>
      <c r="O35" s="704"/>
      <c r="P35" s="704"/>
      <c r="Q35" s="704"/>
      <c r="R35" s="704"/>
      <c r="S35" s="704"/>
      <c r="T35" s="704"/>
      <c r="U35" s="704"/>
      <c r="V35" s="704"/>
      <c r="W35" s="704"/>
      <c r="X35" s="704"/>
      <c r="Y35" s="704"/>
      <c r="Z35" s="704"/>
      <c r="AA35" s="704"/>
    </row>
    <row r="36" spans="3:27">
      <c r="C36" s="704"/>
      <c r="D36" s="704"/>
      <c r="E36" s="704"/>
      <c r="F36" s="704"/>
      <c r="G36" s="704"/>
      <c r="H36" s="704"/>
      <c r="I36" s="704"/>
      <c r="J36" s="704"/>
      <c r="K36" s="704"/>
      <c r="L36" s="704"/>
      <c r="M36" s="704"/>
      <c r="N36" s="704"/>
      <c r="O36" s="704"/>
      <c r="P36" s="704"/>
      <c r="Q36" s="704"/>
      <c r="R36" s="704"/>
      <c r="S36" s="704"/>
      <c r="T36" s="704"/>
      <c r="U36" s="704"/>
      <c r="V36" s="704"/>
      <c r="W36" s="704"/>
      <c r="X36" s="704"/>
      <c r="Y36" s="704"/>
      <c r="Z36" s="704"/>
      <c r="AA36" s="704"/>
    </row>
    <row r="37" spans="3:27">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row>
    <row r="38" spans="3:27">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row>
    <row r="39" spans="3:27">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row>
    <row r="40" spans="3:27">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row>
    <row r="41" spans="3:27">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row>
    <row r="42" spans="3:27">
      <c r="C42" s="704"/>
      <c r="D42" s="704"/>
      <c r="E42" s="704"/>
      <c r="F42" s="704"/>
      <c r="G42" s="704"/>
      <c r="H42" s="704"/>
      <c r="I42" s="704"/>
      <c r="J42" s="704"/>
      <c r="K42" s="704"/>
      <c r="L42" s="704"/>
      <c r="M42" s="704"/>
      <c r="N42" s="704"/>
      <c r="O42" s="704"/>
      <c r="P42" s="704"/>
      <c r="Q42" s="704"/>
      <c r="R42" s="704"/>
      <c r="S42" s="704"/>
      <c r="T42" s="704"/>
      <c r="U42" s="704"/>
      <c r="V42" s="704"/>
      <c r="W42" s="704"/>
      <c r="X42" s="704"/>
      <c r="Y42" s="704"/>
      <c r="Z42" s="704"/>
      <c r="AA42" s="704"/>
    </row>
    <row r="43" spans="3:27">
      <c r="C43" s="704"/>
      <c r="D43" s="704"/>
      <c r="E43" s="704"/>
      <c r="F43" s="704"/>
      <c r="G43" s="704"/>
      <c r="H43" s="704"/>
      <c r="I43" s="704"/>
      <c r="J43" s="704"/>
      <c r="K43" s="704"/>
      <c r="L43" s="704"/>
      <c r="M43" s="704"/>
      <c r="N43" s="704"/>
      <c r="O43" s="704"/>
      <c r="P43" s="704"/>
      <c r="Q43" s="704"/>
      <c r="R43" s="704"/>
      <c r="S43" s="704"/>
      <c r="T43" s="704"/>
      <c r="U43" s="704"/>
      <c r="V43" s="704"/>
      <c r="W43" s="704"/>
      <c r="X43" s="704"/>
      <c r="Y43" s="704"/>
      <c r="Z43" s="704"/>
      <c r="AA43" s="704"/>
    </row>
    <row r="44" spans="3:27">
      <c r="C44" s="704"/>
      <c r="D44" s="704"/>
      <c r="E44" s="704"/>
      <c r="F44" s="704"/>
      <c r="G44" s="704"/>
      <c r="H44" s="704"/>
      <c r="I44" s="704"/>
      <c r="J44" s="704"/>
      <c r="K44" s="704"/>
      <c r="L44" s="704"/>
      <c r="M44" s="704"/>
      <c r="N44" s="704"/>
      <c r="O44" s="704"/>
      <c r="P44" s="704"/>
      <c r="Q44" s="704"/>
      <c r="R44" s="704"/>
      <c r="S44" s="704"/>
      <c r="T44" s="704"/>
      <c r="U44" s="704"/>
      <c r="V44" s="704"/>
      <c r="W44" s="704"/>
      <c r="X44" s="704"/>
      <c r="Y44" s="704"/>
      <c r="Z44" s="704"/>
      <c r="AA44" s="704"/>
    </row>
    <row r="45" spans="3:27">
      <c r="C45" s="704"/>
      <c r="D45" s="704"/>
      <c r="E45" s="704"/>
      <c r="F45" s="704"/>
      <c r="G45" s="704"/>
      <c r="H45" s="704"/>
      <c r="I45" s="704"/>
      <c r="J45" s="704"/>
      <c r="K45" s="704"/>
      <c r="L45" s="704"/>
      <c r="M45" s="704"/>
      <c r="N45" s="704"/>
      <c r="O45" s="704"/>
      <c r="P45" s="704"/>
      <c r="Q45" s="704"/>
      <c r="R45" s="704"/>
      <c r="S45" s="704"/>
      <c r="T45" s="704"/>
      <c r="U45" s="704"/>
      <c r="V45" s="704"/>
      <c r="W45" s="704"/>
      <c r="X45" s="704"/>
      <c r="Y45" s="704"/>
      <c r="Z45" s="704"/>
      <c r="AA45" s="704"/>
    </row>
    <row r="46" spans="3:27">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row>
    <row r="47" spans="3:27">
      <c r="C47" s="704"/>
      <c r="D47" s="704"/>
      <c r="E47" s="704"/>
      <c r="F47" s="704"/>
      <c r="G47" s="704"/>
      <c r="H47" s="704"/>
      <c r="I47" s="704"/>
      <c r="J47" s="704"/>
      <c r="K47" s="704"/>
      <c r="L47" s="704"/>
      <c r="M47" s="704"/>
      <c r="N47" s="704"/>
      <c r="O47" s="704"/>
      <c r="P47" s="704"/>
      <c r="Q47" s="704"/>
      <c r="R47" s="704"/>
      <c r="S47" s="704"/>
      <c r="T47" s="704"/>
      <c r="U47" s="704"/>
      <c r="V47" s="704"/>
      <c r="W47" s="704"/>
      <c r="X47" s="704"/>
      <c r="Y47" s="704"/>
      <c r="Z47" s="704"/>
      <c r="AA47" s="704"/>
    </row>
    <row r="48" spans="3:27">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48"/>
  <sheetViews>
    <sheetView showGridLines="0" topLeftCell="M2" zoomScale="80" zoomScaleNormal="80" workbookViewId="0">
      <selection activeCell="D37" sqref="D37"/>
    </sheetView>
  </sheetViews>
  <sheetFormatPr defaultColWidth="9.109375" defaultRowHeight="12"/>
  <cols>
    <col min="1" max="1" width="11.88671875" style="344" bestFit="1" customWidth="1"/>
    <col min="2" max="2" width="90.109375" style="344" bestFit="1" customWidth="1"/>
    <col min="3" max="3" width="20.109375" style="344" customWidth="1"/>
    <col min="4" max="4" width="22.109375" style="344" customWidth="1"/>
    <col min="5" max="7" width="17.109375" style="344" customWidth="1"/>
    <col min="8" max="8" width="22.109375" style="344" customWidth="1"/>
    <col min="9" max="10" width="17.109375" style="344" customWidth="1"/>
    <col min="11" max="27" width="22.109375" style="344" customWidth="1"/>
    <col min="28" max="16384" width="9.109375" style="344"/>
  </cols>
  <sheetData>
    <row r="1" spans="1:27" ht="13.8">
      <c r="A1" s="258" t="s">
        <v>30</v>
      </c>
      <c r="B1" s="331" t="str">
        <f>'Info '!C2</f>
        <v>JSC ProCredit Bank</v>
      </c>
    </row>
    <row r="2" spans="1:27">
      <c r="A2" s="258" t="s">
        <v>31</v>
      </c>
      <c r="B2" s="330">
        <f>'1. key ratios'!B2</f>
        <v>46203</v>
      </c>
    </row>
    <row r="3" spans="1:27">
      <c r="A3" s="259" t="s">
        <v>444</v>
      </c>
      <c r="C3" s="346"/>
    </row>
    <row r="4" spans="1:27" ht="12.6" thickBot="1">
      <c r="A4" s="259"/>
      <c r="B4" s="346"/>
      <c r="C4" s="346"/>
    </row>
    <row r="5" spans="1:27" ht="13.5" customHeight="1">
      <c r="A5" s="823" t="s">
        <v>650</v>
      </c>
      <c r="B5" s="824"/>
      <c r="C5" s="832" t="s">
        <v>649</v>
      </c>
      <c r="D5" s="833"/>
      <c r="E5" s="833"/>
      <c r="F5" s="833"/>
      <c r="G5" s="833"/>
      <c r="H5" s="833"/>
      <c r="I5" s="833"/>
      <c r="J5" s="833"/>
      <c r="K5" s="833"/>
      <c r="L5" s="833"/>
      <c r="M5" s="833"/>
      <c r="N5" s="833"/>
      <c r="O5" s="833"/>
      <c r="P5" s="833"/>
      <c r="Q5" s="833"/>
      <c r="R5" s="833"/>
      <c r="S5" s="834"/>
      <c r="T5" s="367"/>
      <c r="U5" s="367"/>
      <c r="V5" s="367"/>
      <c r="W5" s="367"/>
      <c r="X5" s="367"/>
      <c r="Y5" s="367"/>
      <c r="Z5" s="367"/>
      <c r="AA5" s="366"/>
    </row>
    <row r="6" spans="1:27" ht="12" customHeight="1">
      <c r="A6" s="825"/>
      <c r="B6" s="826"/>
      <c r="C6" s="829" t="s">
        <v>64</v>
      </c>
      <c r="D6" s="821" t="s">
        <v>646</v>
      </c>
      <c r="E6" s="821"/>
      <c r="F6" s="821"/>
      <c r="G6" s="821"/>
      <c r="H6" s="821" t="s">
        <v>645</v>
      </c>
      <c r="I6" s="821"/>
      <c r="J6" s="821"/>
      <c r="K6" s="821"/>
      <c r="L6" s="364"/>
      <c r="M6" s="822" t="s">
        <v>644</v>
      </c>
      <c r="N6" s="822"/>
      <c r="O6" s="822"/>
      <c r="P6" s="822"/>
      <c r="Q6" s="822"/>
      <c r="R6" s="822"/>
      <c r="S6" s="831"/>
      <c r="T6" s="367"/>
      <c r="U6" s="810" t="s">
        <v>643</v>
      </c>
      <c r="V6" s="810"/>
      <c r="W6" s="810"/>
      <c r="X6" s="810"/>
      <c r="Y6" s="810"/>
      <c r="Z6" s="810"/>
      <c r="AA6" s="803"/>
    </row>
    <row r="7" spans="1:27" ht="24">
      <c r="A7" s="827"/>
      <c r="B7" s="828"/>
      <c r="C7" s="830"/>
      <c r="D7" s="363"/>
      <c r="E7" s="341" t="s">
        <v>434</v>
      </c>
      <c r="F7" s="341" t="s">
        <v>641</v>
      </c>
      <c r="G7" s="343" t="s">
        <v>642</v>
      </c>
      <c r="H7" s="345"/>
      <c r="I7" s="341" t="s">
        <v>434</v>
      </c>
      <c r="J7" s="341" t="s">
        <v>641</v>
      </c>
      <c r="K7" s="343" t="s">
        <v>642</v>
      </c>
      <c r="L7" s="362"/>
      <c r="M7" s="341" t="s">
        <v>434</v>
      </c>
      <c r="N7" s="341" t="s">
        <v>641</v>
      </c>
      <c r="O7" s="341" t="s">
        <v>640</v>
      </c>
      <c r="P7" s="341" t="s">
        <v>639</v>
      </c>
      <c r="Q7" s="341" t="s">
        <v>638</v>
      </c>
      <c r="R7" s="341" t="s">
        <v>637</v>
      </c>
      <c r="S7" s="387" t="s">
        <v>636</v>
      </c>
      <c r="T7" s="386"/>
      <c r="U7" s="341" t="s">
        <v>434</v>
      </c>
      <c r="V7" s="341" t="s">
        <v>641</v>
      </c>
      <c r="W7" s="341" t="s">
        <v>640</v>
      </c>
      <c r="X7" s="341" t="s">
        <v>639</v>
      </c>
      <c r="Y7" s="341" t="s">
        <v>638</v>
      </c>
      <c r="Z7" s="341" t="s">
        <v>637</v>
      </c>
      <c r="AA7" s="341" t="s">
        <v>636</v>
      </c>
    </row>
    <row r="8" spans="1:27" s="708" customFormat="1">
      <c r="A8" s="705">
        <v>1</v>
      </c>
      <c r="B8" s="385" t="s">
        <v>435</v>
      </c>
      <c r="C8" s="607">
        <v>1525382997.1107001</v>
      </c>
      <c r="D8" s="602">
        <v>1402213455.9396999</v>
      </c>
      <c r="E8" s="602">
        <v>11176968.4727</v>
      </c>
      <c r="F8" s="602"/>
      <c r="G8" s="602"/>
      <c r="H8" s="602">
        <v>90369228.869800001</v>
      </c>
      <c r="I8" s="602">
        <v>7737900.2818999998</v>
      </c>
      <c r="J8" s="602">
        <v>7889002.1471999995</v>
      </c>
      <c r="K8" s="602"/>
      <c r="L8" s="602">
        <v>32675640.446699999</v>
      </c>
      <c r="M8" s="602">
        <v>547043.25939999998</v>
      </c>
      <c r="N8" s="602">
        <v>94607.44</v>
      </c>
      <c r="O8" s="602">
        <v>3240041.9833999998</v>
      </c>
      <c r="P8" s="602">
        <v>6345826.0895999996</v>
      </c>
      <c r="Q8" s="602">
        <v>5030417.5071999999</v>
      </c>
      <c r="R8" s="602">
        <v>10064991.536800001</v>
      </c>
      <c r="S8" s="706"/>
      <c r="T8" s="707">
        <v>124671.8545</v>
      </c>
      <c r="U8" s="602"/>
      <c r="V8" s="602"/>
      <c r="W8" s="602"/>
      <c r="X8" s="602"/>
      <c r="Y8" s="602"/>
      <c r="Z8" s="602"/>
      <c r="AA8" s="706"/>
    </row>
    <row r="9" spans="1:27">
      <c r="A9" s="378">
        <v>1.1000000000000001</v>
      </c>
      <c r="B9" s="384" t="s">
        <v>445</v>
      </c>
      <c r="C9" s="610">
        <v>1476683511.5142</v>
      </c>
      <c r="D9" s="600">
        <v>1356957915.4377</v>
      </c>
      <c r="E9" s="600">
        <v>10969940.432700001</v>
      </c>
      <c r="F9" s="600"/>
      <c r="G9" s="600"/>
      <c r="H9" s="600">
        <v>89032298.013099998</v>
      </c>
      <c r="I9" s="600">
        <v>7605978.6352000004</v>
      </c>
      <c r="J9" s="600">
        <v>7691329.0672000004</v>
      </c>
      <c r="K9" s="600"/>
      <c r="L9" s="600">
        <v>30568626.208900001</v>
      </c>
      <c r="M9" s="600">
        <v>527765.11939999997</v>
      </c>
      <c r="N9" s="600">
        <v>32777.08</v>
      </c>
      <c r="O9" s="600">
        <v>2395036.9936000002</v>
      </c>
      <c r="P9" s="600">
        <v>5598954.5414000005</v>
      </c>
      <c r="Q9" s="600">
        <v>5030417.5071999999</v>
      </c>
      <c r="R9" s="600">
        <v>10064991.536800001</v>
      </c>
      <c r="S9" s="608"/>
      <c r="T9" s="609">
        <v>124671.8545</v>
      </c>
      <c r="U9" s="600"/>
      <c r="V9" s="600"/>
      <c r="W9" s="600"/>
      <c r="X9" s="600"/>
      <c r="Y9" s="600"/>
      <c r="Z9" s="600"/>
      <c r="AA9" s="608"/>
    </row>
    <row r="10" spans="1:27">
      <c r="A10" s="382" t="s">
        <v>14</v>
      </c>
      <c r="B10" s="383" t="s">
        <v>446</v>
      </c>
      <c r="C10" s="611">
        <v>1416422962.9817002</v>
      </c>
      <c r="D10" s="600">
        <v>1298467284.3789001</v>
      </c>
      <c r="E10" s="600">
        <v>10811796.2755</v>
      </c>
      <c r="F10" s="600"/>
      <c r="G10" s="600"/>
      <c r="H10" s="600">
        <v>87639144.558699995</v>
      </c>
      <c r="I10" s="600">
        <v>7515782.4652000004</v>
      </c>
      <c r="J10" s="600">
        <v>7691329.0672000004</v>
      </c>
      <c r="K10" s="600"/>
      <c r="L10" s="600">
        <v>30191862.189599998</v>
      </c>
      <c r="M10" s="600">
        <v>527765.11939999997</v>
      </c>
      <c r="N10" s="600">
        <v>32777.08</v>
      </c>
      <c r="O10" s="600">
        <v>2052814.4933</v>
      </c>
      <c r="P10" s="600">
        <v>5598954.5414000005</v>
      </c>
      <c r="Q10" s="600">
        <v>5030417.5071999999</v>
      </c>
      <c r="R10" s="600">
        <v>10064991.536800001</v>
      </c>
      <c r="S10" s="608"/>
      <c r="T10" s="609">
        <v>124671.8545</v>
      </c>
      <c r="U10" s="600"/>
      <c r="V10" s="600"/>
      <c r="W10" s="600"/>
      <c r="X10" s="600"/>
      <c r="Y10" s="600"/>
      <c r="Z10" s="600"/>
      <c r="AA10" s="608"/>
    </row>
    <row r="11" spans="1:27">
      <c r="A11" s="380" t="s">
        <v>447</v>
      </c>
      <c r="B11" s="381" t="s">
        <v>448</v>
      </c>
      <c r="C11" s="612">
        <v>698833976.26380002</v>
      </c>
      <c r="D11" s="600">
        <v>650996246.72619998</v>
      </c>
      <c r="E11" s="600">
        <v>2644427.8598000002</v>
      </c>
      <c r="F11" s="600"/>
      <c r="G11" s="600"/>
      <c r="H11" s="600">
        <v>42808484.437399998</v>
      </c>
      <c r="I11" s="600">
        <v>2843053.4322000002</v>
      </c>
      <c r="J11" s="600">
        <v>5028975.5422999999</v>
      </c>
      <c r="K11" s="600"/>
      <c r="L11" s="600">
        <v>4904573.2456999999</v>
      </c>
      <c r="M11" s="600"/>
      <c r="N11" s="600">
        <v>32777.08</v>
      </c>
      <c r="O11" s="600">
        <v>760133.21490000002</v>
      </c>
      <c r="P11" s="600">
        <v>359572.21149999998</v>
      </c>
      <c r="Q11" s="600">
        <v>594756.81000000006</v>
      </c>
      <c r="R11" s="600">
        <v>531614.51</v>
      </c>
      <c r="S11" s="608"/>
      <c r="T11" s="609">
        <v>124671.8545</v>
      </c>
      <c r="U11" s="600"/>
      <c r="V11" s="600"/>
      <c r="W11" s="600"/>
      <c r="X11" s="600"/>
      <c r="Y11" s="600"/>
      <c r="Z11" s="600"/>
      <c r="AA11" s="608"/>
    </row>
    <row r="12" spans="1:27">
      <c r="A12" s="380" t="s">
        <v>449</v>
      </c>
      <c r="B12" s="381" t="s">
        <v>450</v>
      </c>
      <c r="C12" s="612">
        <v>233381895.62270001</v>
      </c>
      <c r="D12" s="600">
        <v>218499669.50229999</v>
      </c>
      <c r="E12" s="600">
        <v>1268213.5089</v>
      </c>
      <c r="F12" s="600"/>
      <c r="G12" s="600"/>
      <c r="H12" s="600">
        <v>10362990.9937</v>
      </c>
      <c r="I12" s="600">
        <v>484303.21370000002</v>
      </c>
      <c r="J12" s="600"/>
      <c r="K12" s="600"/>
      <c r="L12" s="600">
        <v>4519235.1266999999</v>
      </c>
      <c r="M12" s="600"/>
      <c r="N12" s="600"/>
      <c r="O12" s="600"/>
      <c r="P12" s="600"/>
      <c r="Q12" s="600">
        <v>642887.23719999997</v>
      </c>
      <c r="R12" s="600"/>
      <c r="S12" s="608"/>
      <c r="T12" s="609"/>
      <c r="U12" s="600"/>
      <c r="V12" s="600"/>
      <c r="W12" s="600"/>
      <c r="X12" s="600"/>
      <c r="Y12" s="600"/>
      <c r="Z12" s="600"/>
      <c r="AA12" s="608"/>
    </row>
    <row r="13" spans="1:27">
      <c r="A13" s="380" t="s">
        <v>451</v>
      </c>
      <c r="B13" s="381" t="s">
        <v>452</v>
      </c>
      <c r="C13" s="612">
        <v>159005024.3865</v>
      </c>
      <c r="D13" s="600">
        <v>148149762.09979999</v>
      </c>
      <c r="E13" s="600">
        <v>804694.27560000005</v>
      </c>
      <c r="F13" s="600"/>
      <c r="G13" s="600"/>
      <c r="H13" s="600">
        <v>10761570.546700001</v>
      </c>
      <c r="I13" s="600">
        <v>1177973.44</v>
      </c>
      <c r="J13" s="600"/>
      <c r="K13" s="600"/>
      <c r="L13" s="600">
        <v>93691.74</v>
      </c>
      <c r="M13" s="600"/>
      <c r="N13" s="600"/>
      <c r="O13" s="600"/>
      <c r="P13" s="600"/>
      <c r="Q13" s="600">
        <v>93691.74</v>
      </c>
      <c r="R13" s="600"/>
      <c r="S13" s="608"/>
      <c r="T13" s="609"/>
      <c r="U13" s="600"/>
      <c r="V13" s="600"/>
      <c r="W13" s="600"/>
      <c r="X13" s="600"/>
      <c r="Y13" s="600"/>
      <c r="Z13" s="600"/>
      <c r="AA13" s="608"/>
    </row>
    <row r="14" spans="1:27">
      <c r="A14" s="380" t="s">
        <v>453</v>
      </c>
      <c r="B14" s="381" t="s">
        <v>454</v>
      </c>
      <c r="C14" s="612">
        <v>325202066.7087</v>
      </c>
      <c r="D14" s="600">
        <v>280821606.05059999</v>
      </c>
      <c r="E14" s="600">
        <v>6094460.6311999997</v>
      </c>
      <c r="F14" s="600"/>
      <c r="G14" s="600"/>
      <c r="H14" s="600">
        <v>23706098.580899999</v>
      </c>
      <c r="I14" s="600">
        <v>3010452.3793000001</v>
      </c>
      <c r="J14" s="600">
        <v>2662353.5249000001</v>
      </c>
      <c r="K14" s="600"/>
      <c r="L14" s="600">
        <v>20674362.077199999</v>
      </c>
      <c r="M14" s="600">
        <v>527765.11939999997</v>
      </c>
      <c r="N14" s="600"/>
      <c r="O14" s="600">
        <v>1292681.2784</v>
      </c>
      <c r="P14" s="600">
        <v>5239382.3299000002</v>
      </c>
      <c r="Q14" s="600">
        <v>3699081.72</v>
      </c>
      <c r="R14" s="600">
        <v>9533377.0267999992</v>
      </c>
      <c r="S14" s="608"/>
      <c r="T14" s="609"/>
      <c r="U14" s="600"/>
      <c r="V14" s="600"/>
      <c r="W14" s="600"/>
      <c r="X14" s="600"/>
      <c r="Y14" s="600"/>
      <c r="Z14" s="600"/>
      <c r="AA14" s="608"/>
    </row>
    <row r="15" spans="1:27">
      <c r="A15" s="379">
        <v>1.2</v>
      </c>
      <c r="B15" s="377" t="s">
        <v>648</v>
      </c>
      <c r="C15" s="610">
        <v>26103978.219700001</v>
      </c>
      <c r="D15" s="600">
        <v>3503082.5255999998</v>
      </c>
      <c r="E15" s="600">
        <v>98141.162700000001</v>
      </c>
      <c r="F15" s="600"/>
      <c r="G15" s="600"/>
      <c r="H15" s="600">
        <v>2514706.1266999999</v>
      </c>
      <c r="I15" s="600">
        <v>335199.52059999999</v>
      </c>
      <c r="J15" s="600">
        <v>633074.78570000001</v>
      </c>
      <c r="K15" s="600"/>
      <c r="L15" s="600">
        <v>20086189.556200001</v>
      </c>
      <c r="M15" s="600">
        <v>62608.14</v>
      </c>
      <c r="N15" s="600">
        <v>8358.02</v>
      </c>
      <c r="O15" s="600">
        <v>240339.8634</v>
      </c>
      <c r="P15" s="600">
        <v>3066945.1499000001</v>
      </c>
      <c r="Q15" s="600">
        <v>4148645.64</v>
      </c>
      <c r="R15" s="600">
        <v>9728684.1644000001</v>
      </c>
      <c r="S15" s="608"/>
      <c r="T15" s="609">
        <v>1.12E-2</v>
      </c>
      <c r="U15" s="600"/>
      <c r="V15" s="600"/>
      <c r="W15" s="600"/>
      <c r="X15" s="600"/>
      <c r="Y15" s="600"/>
      <c r="Z15" s="600"/>
      <c r="AA15" s="608"/>
    </row>
    <row r="16" spans="1:27">
      <c r="A16" s="378">
        <v>1.3</v>
      </c>
      <c r="B16" s="377" t="s">
        <v>493</v>
      </c>
      <c r="C16" s="613"/>
      <c r="D16" s="614">
        <v>0</v>
      </c>
      <c r="E16" s="614">
        <v>0</v>
      </c>
      <c r="F16" s="614"/>
      <c r="G16" s="614"/>
      <c r="H16" s="614">
        <v>0</v>
      </c>
      <c r="I16" s="614">
        <v>0</v>
      </c>
      <c r="J16" s="614">
        <v>0</v>
      </c>
      <c r="K16" s="614"/>
      <c r="L16" s="614">
        <v>0</v>
      </c>
      <c r="M16" s="614">
        <v>0</v>
      </c>
      <c r="N16" s="614">
        <v>0</v>
      </c>
      <c r="O16" s="614">
        <v>0</v>
      </c>
      <c r="P16" s="614">
        <v>0</v>
      </c>
      <c r="Q16" s="614">
        <v>0</v>
      </c>
      <c r="R16" s="614">
        <v>0</v>
      </c>
      <c r="S16" s="615"/>
      <c r="T16" s="616">
        <v>0</v>
      </c>
      <c r="U16" s="614"/>
      <c r="V16" s="614"/>
      <c r="W16" s="614"/>
      <c r="X16" s="614"/>
      <c r="Y16" s="614"/>
      <c r="Z16" s="614"/>
      <c r="AA16" s="615"/>
    </row>
    <row r="17" spans="1:27">
      <c r="A17" s="374" t="s">
        <v>455</v>
      </c>
      <c r="B17" s="376" t="s">
        <v>456</v>
      </c>
      <c r="C17" s="617">
        <v>1409111933.0033</v>
      </c>
      <c r="D17" s="600">
        <v>1300282662.1840999</v>
      </c>
      <c r="E17" s="600">
        <v>9922462.2533999998</v>
      </c>
      <c r="F17" s="600"/>
      <c r="G17" s="600"/>
      <c r="H17" s="600">
        <v>84821301.564099997</v>
      </c>
      <c r="I17" s="600">
        <v>7348055.7744000005</v>
      </c>
      <c r="J17" s="600">
        <v>7267105.3442000002</v>
      </c>
      <c r="K17" s="600"/>
      <c r="L17" s="600">
        <v>23883297.400600001</v>
      </c>
      <c r="M17" s="600">
        <v>125895.99980000001</v>
      </c>
      <c r="N17" s="600">
        <v>32777.08</v>
      </c>
      <c r="O17" s="600">
        <v>1810403.1251000001</v>
      </c>
      <c r="P17" s="600">
        <v>5439975.8937999997</v>
      </c>
      <c r="Q17" s="600">
        <v>4369260.4302000003</v>
      </c>
      <c r="R17" s="600">
        <v>5993571.3295999998</v>
      </c>
      <c r="S17" s="608"/>
      <c r="T17" s="609">
        <v>124671.8545</v>
      </c>
      <c r="U17" s="600"/>
      <c r="V17" s="600"/>
      <c r="W17" s="600"/>
      <c r="X17" s="600"/>
      <c r="Y17" s="600"/>
      <c r="Z17" s="600"/>
      <c r="AA17" s="608"/>
    </row>
    <row r="18" spans="1:27">
      <c r="A18" s="372" t="s">
        <v>457</v>
      </c>
      <c r="B18" s="373" t="s">
        <v>458</v>
      </c>
      <c r="C18" s="618">
        <v>1282979530.9691999</v>
      </c>
      <c r="D18" s="600">
        <v>1183748821.3125999</v>
      </c>
      <c r="E18" s="600">
        <v>9256695.2478999998</v>
      </c>
      <c r="F18" s="600"/>
      <c r="G18" s="600"/>
      <c r="H18" s="600">
        <v>78400075.680099994</v>
      </c>
      <c r="I18" s="600">
        <v>5598039.1021999996</v>
      </c>
      <c r="J18" s="600">
        <v>6603405.9134999998</v>
      </c>
      <c r="K18" s="600"/>
      <c r="L18" s="600">
        <v>20705962.122000001</v>
      </c>
      <c r="M18" s="600">
        <v>474880.44549999997</v>
      </c>
      <c r="N18" s="600">
        <v>32777.08</v>
      </c>
      <c r="O18" s="600">
        <v>1941807.5758</v>
      </c>
      <c r="P18" s="600">
        <v>505071.97570000001</v>
      </c>
      <c r="Q18" s="600">
        <v>4341284.0360000003</v>
      </c>
      <c r="R18" s="600">
        <v>6498092.3239000002</v>
      </c>
      <c r="S18" s="608"/>
      <c r="T18" s="609">
        <v>124671.8545</v>
      </c>
      <c r="U18" s="600"/>
      <c r="V18" s="600"/>
      <c r="W18" s="600"/>
      <c r="X18" s="600"/>
      <c r="Y18" s="600"/>
      <c r="Z18" s="600"/>
      <c r="AA18" s="608"/>
    </row>
    <row r="19" spans="1:27">
      <c r="A19" s="374" t="s">
        <v>459</v>
      </c>
      <c r="B19" s="375" t="s">
        <v>460</v>
      </c>
      <c r="C19" s="619">
        <v>1647369132.4475002</v>
      </c>
      <c r="D19" s="600">
        <v>1475611892.0197001</v>
      </c>
      <c r="E19" s="600">
        <v>5314009.8492999999</v>
      </c>
      <c r="F19" s="600"/>
      <c r="G19" s="600"/>
      <c r="H19" s="600">
        <v>152419388.79820001</v>
      </c>
      <c r="I19" s="600">
        <v>5248603.8623000002</v>
      </c>
      <c r="J19" s="600">
        <v>5462543.6600000001</v>
      </c>
      <c r="K19" s="600"/>
      <c r="L19" s="600">
        <v>18946553.484099999</v>
      </c>
      <c r="M19" s="600">
        <v>0</v>
      </c>
      <c r="N19" s="600">
        <v>28080.92</v>
      </c>
      <c r="O19" s="600">
        <v>2590386.0373999998</v>
      </c>
      <c r="P19" s="600">
        <v>4557716.4585999995</v>
      </c>
      <c r="Q19" s="600">
        <v>1719487.9667</v>
      </c>
      <c r="R19" s="600">
        <v>822808.89009999996</v>
      </c>
      <c r="S19" s="608"/>
      <c r="T19" s="609">
        <v>391298.14549999998</v>
      </c>
      <c r="U19" s="600"/>
      <c r="V19" s="600"/>
      <c r="W19" s="600"/>
      <c r="X19" s="600"/>
      <c r="Y19" s="600"/>
      <c r="Z19" s="600"/>
      <c r="AA19" s="608"/>
    </row>
    <row r="20" spans="1:27">
      <c r="A20" s="372" t="s">
        <v>461</v>
      </c>
      <c r="B20" s="373" t="s">
        <v>458</v>
      </c>
      <c r="C20" s="618">
        <v>1526797228.3799999</v>
      </c>
      <c r="D20" s="600">
        <v>1363967315.3271999</v>
      </c>
      <c r="E20" s="600">
        <v>4433327.0617000004</v>
      </c>
      <c r="F20" s="600"/>
      <c r="G20" s="600"/>
      <c r="H20" s="600">
        <v>144143136.2392</v>
      </c>
      <c r="I20" s="600">
        <v>3456576.9201000002</v>
      </c>
      <c r="J20" s="600">
        <v>5122931.3801999995</v>
      </c>
      <c r="K20" s="600"/>
      <c r="L20" s="600">
        <v>18295478.668099999</v>
      </c>
      <c r="M20" s="600">
        <v>0</v>
      </c>
      <c r="N20" s="600">
        <v>28080.92</v>
      </c>
      <c r="O20" s="600">
        <v>2635793.8805</v>
      </c>
      <c r="P20" s="600">
        <v>2678035.7884999998</v>
      </c>
      <c r="Q20" s="600">
        <v>1719487.9667</v>
      </c>
      <c r="R20" s="600">
        <v>1048047.49</v>
      </c>
      <c r="S20" s="608"/>
      <c r="T20" s="609">
        <v>391298.14549999998</v>
      </c>
      <c r="U20" s="600"/>
      <c r="V20" s="600"/>
      <c r="W20" s="600"/>
      <c r="X20" s="600"/>
      <c r="Y20" s="600"/>
      <c r="Z20" s="600"/>
      <c r="AA20" s="608"/>
    </row>
    <row r="21" spans="1:27">
      <c r="A21" s="371">
        <v>1.4</v>
      </c>
      <c r="B21" s="370" t="s">
        <v>462</v>
      </c>
      <c r="C21" s="620">
        <v>33619924.968599997</v>
      </c>
      <c r="D21" s="600">
        <v>32013525.478599999</v>
      </c>
      <c r="E21" s="600"/>
      <c r="F21" s="600"/>
      <c r="G21" s="600"/>
      <c r="H21" s="600">
        <v>1606399.49</v>
      </c>
      <c r="I21" s="600">
        <v>591964.67000000004</v>
      </c>
      <c r="J21" s="600">
        <v>488672.38</v>
      </c>
      <c r="K21" s="600"/>
      <c r="L21" s="600"/>
      <c r="M21" s="600"/>
      <c r="N21" s="600"/>
      <c r="O21" s="600"/>
      <c r="P21" s="600"/>
      <c r="Q21" s="600"/>
      <c r="R21" s="600"/>
      <c r="S21" s="608"/>
      <c r="T21" s="609"/>
      <c r="U21" s="600"/>
      <c r="V21" s="600"/>
      <c r="W21" s="600"/>
      <c r="X21" s="600"/>
      <c r="Y21" s="600"/>
      <c r="Z21" s="600"/>
      <c r="AA21" s="608"/>
    </row>
    <row r="22" spans="1:27" ht="12.6" thickBot="1">
      <c r="A22" s="369">
        <v>1.5</v>
      </c>
      <c r="B22" s="368" t="s">
        <v>463</v>
      </c>
      <c r="C22" s="621">
        <v>26953126.381000001</v>
      </c>
      <c r="D22" s="622">
        <v>24922499.454500001</v>
      </c>
      <c r="E22" s="622">
        <v>159780.20310000001</v>
      </c>
      <c r="F22" s="622"/>
      <c r="G22" s="622"/>
      <c r="H22" s="622">
        <v>2030626.9265000001</v>
      </c>
      <c r="I22" s="622">
        <v>393321.94260000001</v>
      </c>
      <c r="J22" s="622">
        <v>51793.389199999998</v>
      </c>
      <c r="K22" s="622"/>
      <c r="L22" s="622"/>
      <c r="M22" s="622"/>
      <c r="N22" s="622"/>
      <c r="O22" s="622"/>
      <c r="P22" s="622"/>
      <c r="Q22" s="622"/>
      <c r="R22" s="622"/>
      <c r="S22" s="623"/>
      <c r="T22" s="624"/>
      <c r="U22" s="622"/>
      <c r="V22" s="622"/>
      <c r="W22" s="622"/>
      <c r="X22" s="622"/>
      <c r="Y22" s="622"/>
      <c r="Z22" s="622"/>
      <c r="AA22" s="623"/>
    </row>
    <row r="24" spans="1:27">
      <c r="C24" s="704"/>
      <c r="D24" s="704"/>
      <c r="E24" s="704"/>
      <c r="F24" s="704"/>
      <c r="G24" s="704"/>
      <c r="H24" s="704"/>
      <c r="I24" s="704"/>
      <c r="J24" s="704"/>
      <c r="K24" s="704"/>
      <c r="L24" s="704"/>
      <c r="M24" s="704"/>
      <c r="N24" s="704"/>
      <c r="O24" s="704"/>
      <c r="P24" s="704"/>
      <c r="Q24" s="704"/>
      <c r="R24" s="704"/>
      <c r="S24" s="704"/>
      <c r="T24" s="704"/>
      <c r="U24" s="704"/>
      <c r="V24" s="704"/>
      <c r="W24" s="704"/>
      <c r="X24" s="704"/>
      <c r="Y24" s="704"/>
      <c r="Z24" s="704"/>
      <c r="AA24" s="704"/>
    </row>
    <row r="25" spans="1:27">
      <c r="C25" s="704"/>
      <c r="D25" s="704"/>
      <c r="E25" s="704"/>
      <c r="F25" s="704"/>
      <c r="G25" s="704"/>
      <c r="H25" s="704"/>
      <c r="I25" s="704"/>
      <c r="J25" s="704"/>
      <c r="K25" s="704"/>
      <c r="L25" s="704"/>
      <c r="M25" s="704"/>
      <c r="N25" s="704"/>
      <c r="O25" s="704"/>
      <c r="P25" s="704"/>
      <c r="Q25" s="704"/>
      <c r="R25" s="704"/>
      <c r="S25" s="704"/>
      <c r="T25" s="704"/>
      <c r="U25" s="704"/>
      <c r="V25" s="704"/>
      <c r="W25" s="704"/>
      <c r="X25" s="704"/>
      <c r="Y25" s="704"/>
      <c r="Z25" s="704"/>
      <c r="AA25" s="704"/>
    </row>
    <row r="26" spans="1:27">
      <c r="C26" s="704"/>
      <c r="D26" s="704"/>
      <c r="E26" s="704"/>
      <c r="F26" s="704"/>
      <c r="G26" s="704"/>
      <c r="H26" s="704"/>
      <c r="I26" s="704"/>
      <c r="J26" s="704"/>
      <c r="K26" s="704"/>
      <c r="L26" s="704"/>
      <c r="M26" s="704"/>
      <c r="N26" s="704"/>
      <c r="O26" s="704"/>
      <c r="P26" s="704"/>
      <c r="Q26" s="704"/>
      <c r="R26" s="704"/>
      <c r="S26" s="704"/>
      <c r="T26" s="704"/>
      <c r="U26" s="704"/>
      <c r="V26" s="704"/>
      <c r="W26" s="704"/>
      <c r="X26" s="704"/>
      <c r="Y26" s="704"/>
      <c r="Z26" s="704"/>
      <c r="AA26" s="704"/>
    </row>
    <row r="27" spans="1:27">
      <c r="C27" s="704"/>
      <c r="D27" s="704"/>
      <c r="E27" s="704"/>
      <c r="F27" s="704"/>
      <c r="G27" s="704"/>
      <c r="H27" s="704"/>
      <c r="I27" s="704"/>
      <c r="J27" s="704"/>
      <c r="K27" s="704"/>
      <c r="L27" s="704"/>
      <c r="M27" s="704"/>
      <c r="N27" s="704"/>
      <c r="O27" s="704"/>
      <c r="P27" s="704"/>
      <c r="Q27" s="704"/>
      <c r="R27" s="704"/>
      <c r="S27" s="704"/>
      <c r="T27" s="704"/>
      <c r="U27" s="704"/>
      <c r="V27" s="704"/>
      <c r="W27" s="704"/>
      <c r="X27" s="704"/>
      <c r="Y27" s="704"/>
      <c r="Z27" s="704"/>
      <c r="AA27" s="704"/>
    </row>
    <row r="28" spans="1:27">
      <c r="C28" s="704"/>
      <c r="D28" s="704"/>
      <c r="E28" s="704"/>
      <c r="F28" s="704"/>
      <c r="G28" s="704"/>
      <c r="H28" s="704"/>
      <c r="I28" s="704"/>
      <c r="J28" s="704"/>
      <c r="K28" s="704"/>
      <c r="L28" s="704"/>
      <c r="M28" s="704"/>
      <c r="N28" s="704"/>
      <c r="O28" s="704"/>
      <c r="P28" s="704"/>
      <c r="Q28" s="704"/>
      <c r="R28" s="704"/>
      <c r="S28" s="704"/>
      <c r="T28" s="704"/>
      <c r="U28" s="704"/>
      <c r="V28" s="704"/>
      <c r="W28" s="704"/>
      <c r="X28" s="704"/>
      <c r="Y28" s="704"/>
      <c r="Z28" s="704"/>
      <c r="AA28" s="704"/>
    </row>
    <row r="29" spans="1:27">
      <c r="C29" s="704"/>
      <c r="D29" s="704"/>
      <c r="E29" s="704"/>
      <c r="F29" s="704"/>
      <c r="G29" s="704"/>
      <c r="H29" s="704"/>
      <c r="I29" s="704"/>
      <c r="J29" s="704"/>
      <c r="K29" s="704"/>
      <c r="L29" s="704"/>
      <c r="M29" s="704"/>
      <c r="N29" s="704"/>
      <c r="O29" s="704"/>
      <c r="P29" s="704"/>
      <c r="Q29" s="704"/>
      <c r="R29" s="704"/>
      <c r="S29" s="704"/>
      <c r="T29" s="704"/>
      <c r="U29" s="704"/>
      <c r="V29" s="704"/>
      <c r="W29" s="704"/>
      <c r="X29" s="704"/>
      <c r="Y29" s="704"/>
      <c r="Z29" s="704"/>
      <c r="AA29" s="704"/>
    </row>
    <row r="30" spans="1:27">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row>
    <row r="31" spans="1:27">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Z31" s="704"/>
      <c r="AA31" s="704"/>
    </row>
    <row r="32" spans="1:27">
      <c r="C32" s="704"/>
      <c r="D32" s="704"/>
      <c r="E32" s="704"/>
      <c r="F32" s="704"/>
      <c r="G32" s="704"/>
      <c r="H32" s="704"/>
      <c r="I32" s="704"/>
      <c r="J32" s="704"/>
      <c r="K32" s="704"/>
      <c r="L32" s="704"/>
      <c r="M32" s="704"/>
      <c r="N32" s="704"/>
      <c r="O32" s="704"/>
      <c r="P32" s="704"/>
      <c r="Q32" s="704"/>
      <c r="R32" s="704"/>
      <c r="S32" s="704"/>
      <c r="T32" s="704"/>
      <c r="U32" s="704"/>
      <c r="V32" s="704"/>
      <c r="W32" s="704"/>
      <c r="X32" s="704"/>
      <c r="Y32" s="704"/>
      <c r="Z32" s="704"/>
      <c r="AA32" s="704"/>
    </row>
    <row r="33" spans="3:27">
      <c r="C33" s="704"/>
      <c r="D33" s="704"/>
      <c r="E33" s="704"/>
      <c r="F33" s="704"/>
      <c r="G33" s="704"/>
      <c r="H33" s="704"/>
      <c r="I33" s="704"/>
      <c r="J33" s="704"/>
      <c r="K33" s="704"/>
      <c r="L33" s="704"/>
      <c r="M33" s="704"/>
      <c r="N33" s="704"/>
      <c r="O33" s="704"/>
      <c r="P33" s="704"/>
      <c r="Q33" s="704"/>
      <c r="R33" s="704"/>
      <c r="S33" s="704"/>
      <c r="T33" s="704"/>
      <c r="U33" s="704"/>
      <c r="V33" s="704"/>
      <c r="W33" s="704"/>
      <c r="X33" s="704"/>
      <c r="Y33" s="704"/>
      <c r="Z33" s="704"/>
      <c r="AA33" s="704"/>
    </row>
    <row r="34" spans="3:27">
      <c r="C34" s="704"/>
      <c r="D34" s="704"/>
      <c r="E34" s="704"/>
      <c r="F34" s="704"/>
      <c r="G34" s="704"/>
      <c r="H34" s="704"/>
      <c r="I34" s="704"/>
      <c r="J34" s="704"/>
      <c r="K34" s="704"/>
      <c r="L34" s="704"/>
      <c r="M34" s="704"/>
      <c r="N34" s="704"/>
      <c r="O34" s="704"/>
      <c r="P34" s="704"/>
      <c r="Q34" s="704"/>
      <c r="R34" s="704"/>
      <c r="S34" s="704"/>
      <c r="T34" s="704"/>
      <c r="U34" s="704"/>
      <c r="V34" s="704"/>
      <c r="W34" s="704"/>
      <c r="X34" s="704"/>
      <c r="Y34" s="704"/>
      <c r="Z34" s="704"/>
      <c r="AA34" s="704"/>
    </row>
    <row r="35" spans="3:27">
      <c r="C35" s="704"/>
      <c r="D35" s="704"/>
      <c r="E35" s="704"/>
      <c r="F35" s="704"/>
      <c r="G35" s="704"/>
      <c r="H35" s="704"/>
      <c r="I35" s="704"/>
      <c r="J35" s="704"/>
      <c r="K35" s="704"/>
      <c r="L35" s="704"/>
      <c r="M35" s="704"/>
      <c r="N35" s="704"/>
      <c r="O35" s="704"/>
      <c r="P35" s="704"/>
      <c r="Q35" s="704"/>
      <c r="R35" s="704"/>
      <c r="S35" s="704"/>
      <c r="T35" s="704"/>
      <c r="U35" s="704"/>
      <c r="V35" s="704"/>
      <c r="W35" s="704"/>
      <c r="X35" s="704"/>
      <c r="Y35" s="704"/>
      <c r="Z35" s="704"/>
      <c r="AA35" s="704"/>
    </row>
    <row r="36" spans="3:27">
      <c r="C36" s="704"/>
      <c r="D36" s="704"/>
      <c r="E36" s="704"/>
      <c r="F36" s="704"/>
      <c r="G36" s="704"/>
      <c r="H36" s="704"/>
      <c r="I36" s="704"/>
      <c r="J36" s="704"/>
      <c r="K36" s="704"/>
      <c r="L36" s="704"/>
      <c r="M36" s="704"/>
      <c r="N36" s="704"/>
      <c r="O36" s="704"/>
      <c r="P36" s="704"/>
      <c r="Q36" s="704"/>
      <c r="R36" s="704"/>
      <c r="S36" s="704"/>
      <c r="T36" s="704"/>
      <c r="U36" s="704"/>
      <c r="V36" s="704"/>
      <c r="W36" s="704"/>
      <c r="X36" s="704"/>
      <c r="Y36" s="704"/>
      <c r="Z36" s="704"/>
      <c r="AA36" s="704"/>
    </row>
    <row r="37" spans="3:27">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row>
    <row r="38" spans="3:27">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row>
    <row r="39" spans="3:27">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row>
    <row r="40" spans="3:27">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row>
    <row r="41" spans="3:27">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row>
    <row r="42" spans="3:27">
      <c r="C42" s="704"/>
      <c r="D42" s="704"/>
      <c r="E42" s="704"/>
      <c r="F42" s="704"/>
      <c r="G42" s="704"/>
      <c r="H42" s="704"/>
      <c r="I42" s="704"/>
      <c r="J42" s="704"/>
      <c r="K42" s="704"/>
      <c r="L42" s="704"/>
      <c r="M42" s="704"/>
      <c r="N42" s="704"/>
      <c r="O42" s="704"/>
      <c r="P42" s="704"/>
      <c r="Q42" s="704"/>
      <c r="R42" s="704"/>
      <c r="S42" s="704"/>
      <c r="T42" s="704"/>
      <c r="U42" s="704"/>
      <c r="V42" s="704"/>
      <c r="W42" s="704"/>
      <c r="X42" s="704"/>
      <c r="Y42" s="704"/>
      <c r="Z42" s="704"/>
      <c r="AA42" s="704"/>
    </row>
    <row r="43" spans="3:27">
      <c r="C43" s="704"/>
      <c r="D43" s="704"/>
      <c r="E43" s="704"/>
      <c r="F43" s="704"/>
      <c r="G43" s="704"/>
      <c r="H43" s="704"/>
      <c r="I43" s="704"/>
      <c r="J43" s="704"/>
      <c r="K43" s="704"/>
      <c r="L43" s="704"/>
      <c r="M43" s="704"/>
      <c r="N43" s="704"/>
      <c r="O43" s="704"/>
      <c r="P43" s="704"/>
      <c r="Q43" s="704"/>
      <c r="R43" s="704"/>
      <c r="S43" s="704"/>
      <c r="T43" s="704"/>
      <c r="U43" s="704"/>
      <c r="V43" s="704"/>
      <c r="W43" s="704"/>
      <c r="X43" s="704"/>
      <c r="Y43" s="704"/>
      <c r="Z43" s="704"/>
      <c r="AA43" s="704"/>
    </row>
    <row r="44" spans="3:27">
      <c r="C44" s="704"/>
      <c r="D44" s="704"/>
      <c r="E44" s="704"/>
      <c r="F44" s="704"/>
      <c r="G44" s="704"/>
      <c r="H44" s="704"/>
      <c r="I44" s="704"/>
      <c r="J44" s="704"/>
      <c r="K44" s="704"/>
      <c r="L44" s="704"/>
      <c r="M44" s="704"/>
      <c r="N44" s="704"/>
      <c r="O44" s="704"/>
      <c r="P44" s="704"/>
      <c r="Q44" s="704"/>
      <c r="R44" s="704"/>
      <c r="S44" s="704"/>
      <c r="T44" s="704"/>
      <c r="U44" s="704"/>
      <c r="V44" s="704"/>
      <c r="W44" s="704"/>
      <c r="X44" s="704"/>
      <c r="Y44" s="704"/>
      <c r="Z44" s="704"/>
      <c r="AA44" s="704"/>
    </row>
    <row r="45" spans="3:27">
      <c r="C45" s="704"/>
      <c r="D45" s="704"/>
      <c r="E45" s="704"/>
      <c r="F45" s="704"/>
      <c r="G45" s="704"/>
      <c r="H45" s="704"/>
      <c r="I45" s="704"/>
      <c r="J45" s="704"/>
      <c r="K45" s="704"/>
      <c r="L45" s="704"/>
      <c r="M45" s="704"/>
      <c r="N45" s="704"/>
      <c r="O45" s="704"/>
      <c r="P45" s="704"/>
      <c r="Q45" s="704"/>
      <c r="R45" s="704"/>
      <c r="S45" s="704"/>
      <c r="T45" s="704"/>
      <c r="U45" s="704"/>
      <c r="V45" s="704"/>
      <c r="W45" s="704"/>
      <c r="X45" s="704"/>
      <c r="Y45" s="704"/>
      <c r="Z45" s="704"/>
      <c r="AA45" s="704"/>
    </row>
    <row r="46" spans="3:27">
      <c r="C46" s="704"/>
      <c r="D46" s="704"/>
      <c r="E46" s="704"/>
      <c r="F46" s="704"/>
      <c r="G46" s="704"/>
      <c r="H46" s="704"/>
      <c r="I46" s="704"/>
      <c r="J46" s="704"/>
      <c r="K46" s="704"/>
      <c r="L46" s="704"/>
      <c r="M46" s="704"/>
      <c r="N46" s="704"/>
      <c r="O46" s="704"/>
      <c r="P46" s="704"/>
      <c r="Q46" s="704"/>
      <c r="R46" s="704"/>
      <c r="S46" s="704"/>
      <c r="T46" s="704"/>
      <c r="U46" s="704"/>
      <c r="V46" s="704"/>
      <c r="W46" s="704"/>
      <c r="X46" s="704"/>
      <c r="Y46" s="704"/>
      <c r="Z46" s="704"/>
      <c r="AA46" s="704"/>
    </row>
    <row r="47" spans="3:27">
      <c r="C47" s="704"/>
      <c r="D47" s="704"/>
      <c r="E47" s="704"/>
      <c r="F47" s="704"/>
      <c r="G47" s="704"/>
      <c r="H47" s="704"/>
      <c r="I47" s="704"/>
      <c r="J47" s="704"/>
      <c r="K47" s="704"/>
      <c r="L47" s="704"/>
      <c r="M47" s="704"/>
      <c r="N47" s="704"/>
      <c r="O47" s="704"/>
      <c r="P47" s="704"/>
      <c r="Q47" s="704"/>
      <c r="R47" s="704"/>
      <c r="S47" s="704"/>
      <c r="T47" s="704"/>
      <c r="U47" s="704"/>
      <c r="V47" s="704"/>
      <c r="W47" s="704"/>
      <c r="X47" s="704"/>
      <c r="Y47" s="704"/>
      <c r="Z47" s="704"/>
      <c r="AA47" s="704"/>
    </row>
    <row r="48" spans="3:27">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N72"/>
  <sheetViews>
    <sheetView topLeftCell="A49" zoomScale="80" zoomScaleNormal="80" workbookViewId="0">
      <selection activeCell="P12" sqref="P12"/>
    </sheetView>
  </sheetViews>
  <sheetFormatPr defaultColWidth="8.88671875" defaultRowHeight="13.8"/>
  <cols>
    <col min="1" max="1" width="8.88671875" style="472"/>
    <col min="2" max="2" width="69.109375" style="473" customWidth="1"/>
    <col min="3" max="3" width="13.44140625" style="441" bestFit="1" customWidth="1"/>
    <col min="4" max="5" width="15.109375" style="441" bestFit="1" customWidth="1"/>
    <col min="6" max="6" width="13.44140625" style="441" bestFit="1" customWidth="1"/>
    <col min="7" max="8" width="15.109375" style="441" bestFit="1" customWidth="1"/>
    <col min="9" max="16384" width="8.88671875" style="441"/>
  </cols>
  <sheetData>
    <row r="1" spans="1:14">
      <c r="A1" s="113" t="s">
        <v>30</v>
      </c>
      <c r="B1" s="440" t="str">
        <f>'Info '!C2</f>
        <v>JSC ProCredit Bank</v>
      </c>
      <c r="C1" s="440"/>
    </row>
    <row r="2" spans="1:14">
      <c r="A2" s="113" t="s">
        <v>31</v>
      </c>
      <c r="B2" s="442">
        <f>'1. key ratios'!B2</f>
        <v>46203</v>
      </c>
      <c r="C2" s="440"/>
    </row>
    <row r="3" spans="1:14">
      <c r="A3" s="113"/>
      <c r="B3" s="440"/>
      <c r="C3" s="440"/>
    </row>
    <row r="4" spans="1:14" ht="21" customHeight="1">
      <c r="A4" s="725" t="s">
        <v>6</v>
      </c>
      <c r="B4" s="726" t="s">
        <v>519</v>
      </c>
      <c r="C4" s="728" t="s">
        <v>520</v>
      </c>
      <c r="D4" s="728"/>
      <c r="E4" s="728"/>
      <c r="F4" s="728" t="s">
        <v>521</v>
      </c>
      <c r="G4" s="728"/>
      <c r="H4" s="729"/>
    </row>
    <row r="5" spans="1:14" ht="21" customHeight="1">
      <c r="A5" s="725"/>
      <c r="B5" s="727"/>
      <c r="C5" s="443" t="s">
        <v>32</v>
      </c>
      <c r="D5" s="443" t="s">
        <v>33</v>
      </c>
      <c r="E5" s="443" t="s">
        <v>34</v>
      </c>
      <c r="F5" s="443" t="s">
        <v>32</v>
      </c>
      <c r="G5" s="443" t="s">
        <v>33</v>
      </c>
      <c r="H5" s="443" t="s">
        <v>34</v>
      </c>
    </row>
    <row r="6" spans="1:14" ht="26.4" customHeight="1">
      <c r="A6" s="725"/>
      <c r="B6" s="444" t="s">
        <v>522</v>
      </c>
      <c r="C6" s="730"/>
      <c r="D6" s="731"/>
      <c r="E6" s="731"/>
      <c r="F6" s="731"/>
      <c r="G6" s="731"/>
      <c r="H6" s="732"/>
    </row>
    <row r="7" spans="1:14" ht="23.1" customHeight="1">
      <c r="A7" s="445">
        <v>1</v>
      </c>
      <c r="B7" s="446" t="s">
        <v>523</v>
      </c>
      <c r="C7" s="522">
        <v>131090463.73</v>
      </c>
      <c r="D7" s="522">
        <v>427156917.0942511</v>
      </c>
      <c r="E7" s="523">
        <v>558247380.82425106</v>
      </c>
      <c r="F7" s="522">
        <v>71521188.969999999</v>
      </c>
      <c r="G7" s="522">
        <v>392358675.81419504</v>
      </c>
      <c r="H7" s="523">
        <v>463879864.78419507</v>
      </c>
      <c r="I7" s="692"/>
      <c r="J7" s="692"/>
      <c r="K7" s="692"/>
      <c r="L7" s="692"/>
      <c r="M7" s="692"/>
      <c r="N7" s="692"/>
    </row>
    <row r="8" spans="1:14">
      <c r="A8" s="445">
        <v>1.1000000000000001</v>
      </c>
      <c r="B8" s="447" t="s">
        <v>524</v>
      </c>
      <c r="C8" s="522">
        <v>19981703.039999999</v>
      </c>
      <c r="D8" s="522">
        <v>34749063.9375</v>
      </c>
      <c r="E8" s="523">
        <v>54730766.977499999</v>
      </c>
      <c r="F8" s="522">
        <v>18598477.949999999</v>
      </c>
      <c r="G8" s="522">
        <v>29947982.723300006</v>
      </c>
      <c r="H8" s="523">
        <v>48546460.673300005</v>
      </c>
      <c r="I8" s="692"/>
      <c r="J8" s="692"/>
      <c r="K8" s="692"/>
      <c r="L8" s="692"/>
      <c r="M8" s="692"/>
      <c r="N8" s="692"/>
    </row>
    <row r="9" spans="1:14">
      <c r="A9" s="445">
        <v>1.2</v>
      </c>
      <c r="B9" s="447" t="s">
        <v>525</v>
      </c>
      <c r="C9" s="522">
        <v>97016828.269999996</v>
      </c>
      <c r="D9" s="522">
        <v>217981769.89350799</v>
      </c>
      <c r="E9" s="523">
        <v>314998598.163508</v>
      </c>
      <c r="F9" s="522">
        <v>30770876.049999997</v>
      </c>
      <c r="G9" s="522">
        <v>267088728.52159199</v>
      </c>
      <c r="H9" s="523">
        <v>297859604.57159197</v>
      </c>
      <c r="I9" s="692"/>
      <c r="J9" s="692"/>
      <c r="K9" s="692"/>
      <c r="L9" s="692"/>
      <c r="M9" s="692"/>
      <c r="N9" s="692"/>
    </row>
    <row r="10" spans="1:14">
      <c r="A10" s="445">
        <v>1.3</v>
      </c>
      <c r="B10" s="447" t="s">
        <v>526</v>
      </c>
      <c r="C10" s="522">
        <v>14091932.420000002</v>
      </c>
      <c r="D10" s="522">
        <v>174426083.26324311</v>
      </c>
      <c r="E10" s="523">
        <v>188518015.6832431</v>
      </c>
      <c r="F10" s="522">
        <v>22151834.970000003</v>
      </c>
      <c r="G10" s="522">
        <v>95321964.569303006</v>
      </c>
      <c r="H10" s="523">
        <v>117473799.539303</v>
      </c>
      <c r="I10" s="692"/>
      <c r="J10" s="692"/>
      <c r="K10" s="692"/>
      <c r="L10" s="692"/>
      <c r="M10" s="692"/>
      <c r="N10" s="692"/>
    </row>
    <row r="11" spans="1:14">
      <c r="A11" s="445">
        <v>2</v>
      </c>
      <c r="B11" s="448" t="s">
        <v>527</v>
      </c>
      <c r="C11" s="522"/>
      <c r="D11" s="522"/>
      <c r="E11" s="523">
        <v>0</v>
      </c>
      <c r="F11" s="522">
        <v>0</v>
      </c>
      <c r="G11" s="522">
        <v>0</v>
      </c>
      <c r="H11" s="523">
        <v>0</v>
      </c>
      <c r="I11" s="692"/>
      <c r="J11" s="692"/>
      <c r="K11" s="692"/>
      <c r="L11" s="692"/>
      <c r="M11" s="692"/>
      <c r="N11" s="692"/>
    </row>
    <row r="12" spans="1:14">
      <c r="A12" s="445">
        <v>2.1</v>
      </c>
      <c r="B12" s="449" t="s">
        <v>528</v>
      </c>
      <c r="C12" s="522"/>
      <c r="D12" s="522"/>
      <c r="E12" s="523">
        <v>0</v>
      </c>
      <c r="F12" s="522">
        <v>0</v>
      </c>
      <c r="G12" s="522">
        <v>0</v>
      </c>
      <c r="H12" s="523">
        <v>0</v>
      </c>
      <c r="I12" s="692"/>
      <c r="J12" s="692"/>
      <c r="K12" s="692"/>
      <c r="L12" s="692"/>
      <c r="M12" s="692"/>
      <c r="N12" s="692"/>
    </row>
    <row r="13" spans="1:14" ht="26.4" customHeight="1">
      <c r="A13" s="445">
        <v>3</v>
      </c>
      <c r="B13" s="450" t="s">
        <v>529</v>
      </c>
      <c r="C13" s="522"/>
      <c r="D13" s="522"/>
      <c r="E13" s="523">
        <v>0</v>
      </c>
      <c r="F13" s="522">
        <v>0</v>
      </c>
      <c r="G13" s="522">
        <v>0</v>
      </c>
      <c r="H13" s="523">
        <v>0</v>
      </c>
      <c r="I13" s="692"/>
      <c r="J13" s="692"/>
      <c r="K13" s="692"/>
      <c r="L13" s="692"/>
      <c r="M13" s="692"/>
      <c r="N13" s="692"/>
    </row>
    <row r="14" spans="1:14" ht="26.4" customHeight="1">
      <c r="A14" s="445">
        <v>4</v>
      </c>
      <c r="B14" s="451" t="s">
        <v>530</v>
      </c>
      <c r="C14" s="522"/>
      <c r="D14" s="522"/>
      <c r="E14" s="523">
        <v>0</v>
      </c>
      <c r="F14" s="522">
        <v>0</v>
      </c>
      <c r="G14" s="522">
        <v>0</v>
      </c>
      <c r="H14" s="523">
        <v>0</v>
      </c>
      <c r="I14" s="692"/>
      <c r="J14" s="692"/>
      <c r="K14" s="692"/>
      <c r="L14" s="692"/>
      <c r="M14" s="692"/>
      <c r="N14" s="692"/>
    </row>
    <row r="15" spans="1:14" ht="24.6" customHeight="1">
      <c r="A15" s="445">
        <v>5</v>
      </c>
      <c r="B15" s="452" t="s">
        <v>531</v>
      </c>
      <c r="C15" s="524">
        <v>669250.60533084907</v>
      </c>
      <c r="D15" s="524">
        <v>0</v>
      </c>
      <c r="E15" s="525">
        <v>669250.60533084907</v>
      </c>
      <c r="F15" s="524">
        <v>139527.79999999999</v>
      </c>
      <c r="G15" s="524">
        <v>0</v>
      </c>
      <c r="H15" s="525">
        <v>139527.79999999999</v>
      </c>
      <c r="I15" s="692"/>
      <c r="J15" s="692"/>
      <c r="K15" s="692"/>
      <c r="L15" s="692"/>
      <c r="M15" s="692"/>
      <c r="N15" s="692"/>
    </row>
    <row r="16" spans="1:14">
      <c r="A16" s="445">
        <v>5.0999999999999996</v>
      </c>
      <c r="B16" s="453" t="s">
        <v>532</v>
      </c>
      <c r="C16" s="522">
        <v>669250.60533084907</v>
      </c>
      <c r="D16" s="522"/>
      <c r="E16" s="523">
        <v>669250.60533084907</v>
      </c>
      <c r="F16" s="522">
        <v>139527.79999999999</v>
      </c>
      <c r="G16" s="522">
        <v>0</v>
      </c>
      <c r="H16" s="523">
        <v>139527.79999999999</v>
      </c>
      <c r="I16" s="692"/>
      <c r="J16" s="692"/>
      <c r="K16" s="692"/>
      <c r="L16" s="692"/>
      <c r="M16" s="692"/>
      <c r="N16" s="692"/>
    </row>
    <row r="17" spans="1:14">
      <c r="A17" s="445">
        <v>5.2</v>
      </c>
      <c r="B17" s="453" t="s">
        <v>533</v>
      </c>
      <c r="C17" s="522"/>
      <c r="D17" s="522"/>
      <c r="E17" s="523">
        <v>0</v>
      </c>
      <c r="F17" s="522">
        <v>0</v>
      </c>
      <c r="G17" s="522">
        <v>0</v>
      </c>
      <c r="H17" s="523">
        <v>0</v>
      </c>
      <c r="I17" s="692"/>
      <c r="J17" s="692"/>
      <c r="K17" s="692"/>
      <c r="L17" s="692"/>
      <c r="M17" s="692"/>
      <c r="N17" s="692"/>
    </row>
    <row r="18" spans="1:14">
      <c r="A18" s="445">
        <v>5.3</v>
      </c>
      <c r="B18" s="454" t="s">
        <v>534</v>
      </c>
      <c r="C18" s="522"/>
      <c r="D18" s="522"/>
      <c r="E18" s="523">
        <v>0</v>
      </c>
      <c r="F18" s="522">
        <v>0</v>
      </c>
      <c r="G18" s="522">
        <v>0</v>
      </c>
      <c r="H18" s="523">
        <v>0</v>
      </c>
      <c r="I18" s="692"/>
      <c r="J18" s="692"/>
      <c r="K18" s="692"/>
      <c r="L18" s="692"/>
      <c r="M18" s="692"/>
      <c r="N18" s="692"/>
    </row>
    <row r="19" spans="1:14">
      <c r="A19" s="445">
        <v>6</v>
      </c>
      <c r="B19" s="450" t="s">
        <v>535</v>
      </c>
      <c r="C19" s="522">
        <v>671285370.7170589</v>
      </c>
      <c r="D19" s="522">
        <v>973905463.49137402</v>
      </c>
      <c r="E19" s="523">
        <v>1645190834.2084329</v>
      </c>
      <c r="F19" s="522">
        <v>588183280.29377604</v>
      </c>
      <c r="G19" s="522">
        <v>898776266.92584705</v>
      </c>
      <c r="H19" s="523">
        <v>1486959547.2196231</v>
      </c>
      <c r="I19" s="692"/>
      <c r="J19" s="692"/>
      <c r="K19" s="692"/>
      <c r="L19" s="692"/>
      <c r="M19" s="692"/>
      <c r="N19" s="692"/>
    </row>
    <row r="20" spans="1:14">
      <c r="A20" s="445">
        <v>6.1</v>
      </c>
      <c r="B20" s="453" t="s">
        <v>533</v>
      </c>
      <c r="C20" s="522">
        <v>140869615.13</v>
      </c>
      <c r="D20" s="522"/>
      <c r="E20" s="523">
        <v>140869615.13</v>
      </c>
      <c r="F20" s="522">
        <v>107089798.27</v>
      </c>
      <c r="G20" s="522">
        <v>0</v>
      </c>
      <c r="H20" s="523">
        <v>107089798.27</v>
      </c>
      <c r="I20" s="692"/>
      <c r="J20" s="692"/>
      <c r="K20" s="692"/>
      <c r="L20" s="692"/>
      <c r="M20" s="692"/>
      <c r="N20" s="692"/>
    </row>
    <row r="21" spans="1:14">
      <c r="A21" s="445">
        <v>6.2</v>
      </c>
      <c r="B21" s="454" t="s">
        <v>534</v>
      </c>
      <c r="C21" s="522">
        <v>530415755.58705884</v>
      </c>
      <c r="D21" s="522">
        <v>973905463.49137402</v>
      </c>
      <c r="E21" s="523">
        <v>1504321219.0784328</v>
      </c>
      <c r="F21" s="522">
        <v>481093482.02377599</v>
      </c>
      <c r="G21" s="522">
        <v>898776266.92584705</v>
      </c>
      <c r="H21" s="523">
        <v>1379869748.9496231</v>
      </c>
      <c r="I21" s="692"/>
      <c r="J21" s="692"/>
      <c r="K21" s="692"/>
      <c r="L21" s="692"/>
      <c r="M21" s="692"/>
      <c r="N21" s="692"/>
    </row>
    <row r="22" spans="1:14">
      <c r="A22" s="445">
        <v>7</v>
      </c>
      <c r="B22" s="448" t="s">
        <v>536</v>
      </c>
      <c r="C22" s="522">
        <v>9378316.1600000001</v>
      </c>
      <c r="D22" s="522"/>
      <c r="E22" s="523">
        <v>9378316.1600000001</v>
      </c>
      <c r="F22" s="522">
        <v>8994161.3200000003</v>
      </c>
      <c r="G22" s="522">
        <v>0</v>
      </c>
      <c r="H22" s="523">
        <v>8994161.3200000003</v>
      </c>
      <c r="I22" s="692"/>
      <c r="J22" s="692"/>
      <c r="K22" s="692"/>
      <c r="L22" s="692"/>
      <c r="M22" s="692"/>
      <c r="N22" s="692"/>
    </row>
    <row r="23" spans="1:14">
      <c r="A23" s="445">
        <v>8</v>
      </c>
      <c r="B23" s="455" t="s">
        <v>537</v>
      </c>
      <c r="C23" s="522"/>
      <c r="D23" s="522"/>
      <c r="E23" s="523">
        <v>0</v>
      </c>
      <c r="F23" s="522">
        <v>0</v>
      </c>
      <c r="G23" s="522">
        <v>0</v>
      </c>
      <c r="H23" s="523">
        <v>0</v>
      </c>
      <c r="I23" s="692"/>
      <c r="J23" s="692"/>
      <c r="K23" s="692"/>
      <c r="L23" s="692"/>
      <c r="M23" s="692"/>
      <c r="N23" s="692"/>
    </row>
    <row r="24" spans="1:14">
      <c r="A24" s="445">
        <v>9</v>
      </c>
      <c r="B24" s="451" t="s">
        <v>538</v>
      </c>
      <c r="C24" s="522">
        <v>47602493.980000012</v>
      </c>
      <c r="D24" s="522">
        <v>0</v>
      </c>
      <c r="E24" s="523">
        <v>47602493.980000012</v>
      </c>
      <c r="F24" s="522">
        <v>48693733.769999981</v>
      </c>
      <c r="G24" s="522">
        <v>0</v>
      </c>
      <c r="H24" s="523">
        <v>48693733.769999981</v>
      </c>
      <c r="I24" s="692"/>
      <c r="J24" s="692"/>
      <c r="K24" s="692"/>
      <c r="L24" s="692"/>
      <c r="M24" s="692"/>
      <c r="N24" s="692"/>
    </row>
    <row r="25" spans="1:14">
      <c r="A25" s="445">
        <v>9.1</v>
      </c>
      <c r="B25" s="453" t="s">
        <v>539</v>
      </c>
      <c r="C25" s="522">
        <v>43684117.510000013</v>
      </c>
      <c r="D25" s="522"/>
      <c r="E25" s="523">
        <v>43684117.510000013</v>
      </c>
      <c r="F25" s="522">
        <v>44633271.05999998</v>
      </c>
      <c r="G25" s="522">
        <v>0</v>
      </c>
      <c r="H25" s="523">
        <v>44633271.05999998</v>
      </c>
      <c r="I25" s="692"/>
      <c r="J25" s="692"/>
      <c r="K25" s="692"/>
      <c r="L25" s="692"/>
      <c r="M25" s="692"/>
      <c r="N25" s="692"/>
    </row>
    <row r="26" spans="1:14">
      <c r="A26" s="445">
        <v>9.1999999999999993</v>
      </c>
      <c r="B26" s="453" t="s">
        <v>540</v>
      </c>
      <c r="C26" s="522">
        <v>3918376.4699999997</v>
      </c>
      <c r="D26" s="522"/>
      <c r="E26" s="523">
        <v>3918376.4699999997</v>
      </c>
      <c r="F26" s="522">
        <v>4060462.71</v>
      </c>
      <c r="G26" s="522">
        <v>0</v>
      </c>
      <c r="H26" s="523">
        <v>4060462.71</v>
      </c>
      <c r="I26" s="692"/>
      <c r="J26" s="692"/>
      <c r="K26" s="692"/>
      <c r="L26" s="692"/>
      <c r="M26" s="692"/>
      <c r="N26" s="692"/>
    </row>
    <row r="27" spans="1:14">
      <c r="A27" s="445">
        <v>10</v>
      </c>
      <c r="B27" s="451" t="s">
        <v>541</v>
      </c>
      <c r="C27" s="522">
        <v>5857388.3499999996</v>
      </c>
      <c r="D27" s="522">
        <v>0</v>
      </c>
      <c r="E27" s="523">
        <v>5857388.3499999996</v>
      </c>
      <c r="F27" s="522">
        <v>2784712.9</v>
      </c>
      <c r="G27" s="522">
        <v>0</v>
      </c>
      <c r="H27" s="523">
        <v>2784712.9</v>
      </c>
      <c r="I27" s="692"/>
      <c r="J27" s="692"/>
      <c r="K27" s="692"/>
      <c r="L27" s="692"/>
      <c r="M27" s="692"/>
      <c r="N27" s="692"/>
    </row>
    <row r="28" spans="1:14">
      <c r="A28" s="445">
        <v>10.1</v>
      </c>
      <c r="B28" s="453" t="s">
        <v>542</v>
      </c>
      <c r="C28" s="522"/>
      <c r="D28" s="522"/>
      <c r="E28" s="523">
        <v>0</v>
      </c>
      <c r="F28" s="522">
        <v>0</v>
      </c>
      <c r="G28" s="522">
        <v>0</v>
      </c>
      <c r="H28" s="523">
        <v>0</v>
      </c>
      <c r="I28" s="692"/>
      <c r="J28" s="692"/>
      <c r="K28" s="692"/>
      <c r="L28" s="692"/>
      <c r="M28" s="692"/>
      <c r="N28" s="692"/>
    </row>
    <row r="29" spans="1:14">
      <c r="A29" s="445">
        <v>10.199999999999999</v>
      </c>
      <c r="B29" s="453" t="s">
        <v>543</v>
      </c>
      <c r="C29" s="522">
        <v>5857388.3499999996</v>
      </c>
      <c r="D29" s="522"/>
      <c r="E29" s="523">
        <v>5857388.3499999996</v>
      </c>
      <c r="F29" s="522">
        <v>2784712.9</v>
      </c>
      <c r="G29" s="522">
        <v>0</v>
      </c>
      <c r="H29" s="523">
        <v>2784712.9</v>
      </c>
      <c r="I29" s="692"/>
      <c r="J29" s="692"/>
      <c r="K29" s="692"/>
      <c r="L29" s="692"/>
      <c r="M29" s="692"/>
      <c r="N29" s="692"/>
    </row>
    <row r="30" spans="1:14">
      <c r="A30" s="445">
        <v>11</v>
      </c>
      <c r="B30" s="451" t="s">
        <v>544</v>
      </c>
      <c r="C30" s="522">
        <v>0</v>
      </c>
      <c r="D30" s="522">
        <v>0</v>
      </c>
      <c r="E30" s="523">
        <v>0</v>
      </c>
      <c r="F30" s="522">
        <v>2346724.1999999997</v>
      </c>
      <c r="G30" s="522">
        <v>0</v>
      </c>
      <c r="H30" s="523">
        <v>2346724.1999999997</v>
      </c>
      <c r="I30" s="692"/>
      <c r="J30" s="692"/>
      <c r="K30" s="692"/>
      <c r="L30" s="692"/>
      <c r="M30" s="692"/>
      <c r="N30" s="692"/>
    </row>
    <row r="31" spans="1:14">
      <c r="A31" s="445">
        <v>11.1</v>
      </c>
      <c r="B31" s="453" t="s">
        <v>545</v>
      </c>
      <c r="C31" s="522"/>
      <c r="D31" s="522"/>
      <c r="E31" s="523">
        <v>0</v>
      </c>
      <c r="F31" s="522">
        <v>2346724.1999999997</v>
      </c>
      <c r="G31" s="522">
        <v>0</v>
      </c>
      <c r="H31" s="523">
        <v>2346724.1999999997</v>
      </c>
      <c r="I31" s="692"/>
      <c r="J31" s="692"/>
      <c r="K31" s="692"/>
      <c r="L31" s="692"/>
      <c r="M31" s="692"/>
      <c r="N31" s="692"/>
    </row>
    <row r="32" spans="1:14">
      <c r="A32" s="445">
        <v>11.2</v>
      </c>
      <c r="B32" s="453" t="s">
        <v>546</v>
      </c>
      <c r="C32" s="522"/>
      <c r="D32" s="522"/>
      <c r="E32" s="523">
        <v>0</v>
      </c>
      <c r="F32" s="522">
        <v>0</v>
      </c>
      <c r="G32" s="522">
        <v>0</v>
      </c>
      <c r="H32" s="523">
        <v>0</v>
      </c>
      <c r="I32" s="692"/>
      <c r="J32" s="692"/>
      <c r="K32" s="692"/>
      <c r="L32" s="692"/>
      <c r="M32" s="692"/>
      <c r="N32" s="692"/>
    </row>
    <row r="33" spans="1:14">
      <c r="A33" s="445">
        <v>13</v>
      </c>
      <c r="B33" s="451" t="s">
        <v>547</v>
      </c>
      <c r="C33" s="522">
        <v>23635741.083170008</v>
      </c>
      <c r="D33" s="522">
        <v>786912.23243500001</v>
      </c>
      <c r="E33" s="523">
        <v>24422653.315605007</v>
      </c>
      <c r="F33" s="522">
        <v>7045231.5106600001</v>
      </c>
      <c r="G33" s="522">
        <v>465753.98198399995</v>
      </c>
      <c r="H33" s="523">
        <v>7510985.4926439999</v>
      </c>
      <c r="I33" s="692"/>
      <c r="J33" s="692"/>
      <c r="K33" s="692"/>
      <c r="L33" s="692"/>
      <c r="M33" s="692"/>
      <c r="N33" s="692"/>
    </row>
    <row r="34" spans="1:14">
      <c r="A34" s="445">
        <v>13.1</v>
      </c>
      <c r="B34" s="456" t="s">
        <v>548</v>
      </c>
      <c r="C34" s="522"/>
      <c r="D34" s="522"/>
      <c r="E34" s="523">
        <v>0</v>
      </c>
      <c r="F34" s="522">
        <v>13200</v>
      </c>
      <c r="G34" s="522">
        <v>0</v>
      </c>
      <c r="H34" s="523">
        <v>13200</v>
      </c>
      <c r="I34" s="692"/>
      <c r="J34" s="692"/>
      <c r="K34" s="692"/>
      <c r="L34" s="692"/>
      <c r="M34" s="692"/>
      <c r="N34" s="692"/>
    </row>
    <row r="35" spans="1:14">
      <c r="A35" s="445">
        <v>13.2</v>
      </c>
      <c r="B35" s="456" t="s">
        <v>549</v>
      </c>
      <c r="C35" s="522"/>
      <c r="D35" s="522"/>
      <c r="E35" s="523">
        <v>0</v>
      </c>
      <c r="F35" s="522">
        <v>0</v>
      </c>
      <c r="G35" s="522">
        <v>0</v>
      </c>
      <c r="H35" s="523">
        <v>0</v>
      </c>
      <c r="I35" s="692"/>
      <c r="J35" s="692"/>
      <c r="K35" s="692"/>
      <c r="L35" s="692"/>
      <c r="M35" s="692"/>
      <c r="N35" s="692"/>
    </row>
    <row r="36" spans="1:14">
      <c r="A36" s="445">
        <v>14</v>
      </c>
      <c r="B36" s="457" t="s">
        <v>550</v>
      </c>
      <c r="C36" s="522">
        <v>889519024.62555969</v>
      </c>
      <c r="D36" s="522">
        <v>1401849292.8180602</v>
      </c>
      <c r="E36" s="523">
        <v>2291368317.4436197</v>
      </c>
      <c r="F36" s="522">
        <v>729708560.76443601</v>
      </c>
      <c r="G36" s="522">
        <v>1291600696.7220261</v>
      </c>
      <c r="H36" s="523">
        <v>2021309257.4864621</v>
      </c>
      <c r="I36" s="692"/>
      <c r="J36" s="692"/>
      <c r="K36" s="692"/>
      <c r="L36" s="692"/>
      <c r="M36" s="692"/>
      <c r="N36" s="692"/>
    </row>
    <row r="37" spans="1:14" ht="22.5" customHeight="1">
      <c r="A37" s="445"/>
      <c r="B37" s="458" t="s">
        <v>551</v>
      </c>
      <c r="C37" s="733"/>
      <c r="D37" s="734"/>
      <c r="E37" s="734"/>
      <c r="F37" s="734"/>
      <c r="G37" s="734"/>
      <c r="H37" s="735"/>
      <c r="I37" s="692"/>
      <c r="J37" s="692"/>
      <c r="K37" s="692"/>
      <c r="L37" s="692"/>
      <c r="M37" s="692"/>
      <c r="N37" s="692"/>
    </row>
    <row r="38" spans="1:14">
      <c r="A38" s="445">
        <v>15</v>
      </c>
      <c r="B38" s="459" t="s">
        <v>552</v>
      </c>
      <c r="C38" s="526">
        <v>0</v>
      </c>
      <c r="D38" s="526"/>
      <c r="E38" s="527">
        <v>0</v>
      </c>
      <c r="F38" s="526">
        <v>0</v>
      </c>
      <c r="G38" s="526">
        <v>0</v>
      </c>
      <c r="H38" s="527">
        <v>0</v>
      </c>
      <c r="I38" s="692"/>
      <c r="J38" s="692"/>
      <c r="K38" s="692"/>
      <c r="L38" s="692"/>
      <c r="M38" s="692"/>
      <c r="N38" s="692"/>
    </row>
    <row r="39" spans="1:14">
      <c r="A39" s="460">
        <v>15.1</v>
      </c>
      <c r="B39" s="461" t="s">
        <v>528</v>
      </c>
      <c r="C39" s="526"/>
      <c r="D39" s="526"/>
      <c r="E39" s="527">
        <v>0</v>
      </c>
      <c r="F39" s="526">
        <v>0</v>
      </c>
      <c r="G39" s="526">
        <v>0</v>
      </c>
      <c r="H39" s="527">
        <v>0</v>
      </c>
      <c r="I39" s="692"/>
      <c r="J39" s="692"/>
      <c r="K39" s="692"/>
      <c r="L39" s="692"/>
      <c r="M39" s="692"/>
      <c r="N39" s="692"/>
    </row>
    <row r="40" spans="1:14" ht="24" customHeight="1">
      <c r="A40" s="460">
        <v>16</v>
      </c>
      <c r="B40" s="448" t="s">
        <v>553</v>
      </c>
      <c r="C40" s="526"/>
      <c r="D40" s="526"/>
      <c r="E40" s="527">
        <v>0</v>
      </c>
      <c r="F40" s="526">
        <v>0</v>
      </c>
      <c r="G40" s="526">
        <v>0</v>
      </c>
      <c r="H40" s="527">
        <v>0</v>
      </c>
      <c r="I40" s="692"/>
      <c r="J40" s="692"/>
      <c r="K40" s="692"/>
      <c r="L40" s="692"/>
      <c r="M40" s="692"/>
      <c r="N40" s="692"/>
    </row>
    <row r="41" spans="1:14">
      <c r="A41" s="460">
        <v>17</v>
      </c>
      <c r="B41" s="448" t="s">
        <v>554</v>
      </c>
      <c r="C41" s="526">
        <v>556668850.01999784</v>
      </c>
      <c r="D41" s="526">
        <v>1324566033.3985682</v>
      </c>
      <c r="E41" s="527">
        <v>1881234883.418566</v>
      </c>
      <c r="F41" s="526">
        <v>417187474.9488138</v>
      </c>
      <c r="G41" s="526">
        <v>1245344951.8256056</v>
      </c>
      <c r="H41" s="527">
        <v>1662532426.7744193</v>
      </c>
      <c r="I41" s="692"/>
      <c r="J41" s="692"/>
      <c r="K41" s="692"/>
      <c r="L41" s="692"/>
      <c r="M41" s="692"/>
      <c r="N41" s="692"/>
    </row>
    <row r="42" spans="1:14">
      <c r="A42" s="460">
        <v>17.100000000000001</v>
      </c>
      <c r="B42" s="462" t="s">
        <v>555</v>
      </c>
      <c r="C42" s="526">
        <v>534985705.77999783</v>
      </c>
      <c r="D42" s="526">
        <v>1016217624.4355681</v>
      </c>
      <c r="E42" s="527">
        <v>1551203330.2155659</v>
      </c>
      <c r="F42" s="526">
        <v>408702765.86999875</v>
      </c>
      <c r="G42" s="526">
        <v>901081676.25638878</v>
      </c>
      <c r="H42" s="527">
        <v>1309784442.1263876</v>
      </c>
      <c r="I42" s="692"/>
      <c r="J42" s="692"/>
      <c r="K42" s="692"/>
      <c r="L42" s="692"/>
      <c r="M42" s="692"/>
      <c r="N42" s="692"/>
    </row>
    <row r="43" spans="1:14">
      <c r="A43" s="460">
        <v>17.2</v>
      </c>
      <c r="B43" s="463" t="s">
        <v>556</v>
      </c>
      <c r="C43" s="526">
        <v>2493804.6800000002</v>
      </c>
      <c r="D43" s="526">
        <v>304094078.80894011</v>
      </c>
      <c r="E43" s="527">
        <v>306587883.48894012</v>
      </c>
      <c r="F43" s="526">
        <v>7475634.2800000012</v>
      </c>
      <c r="G43" s="526">
        <v>340015623.53973097</v>
      </c>
      <c r="H43" s="527">
        <v>347491257.819731</v>
      </c>
      <c r="I43" s="692"/>
      <c r="J43" s="692"/>
      <c r="K43" s="692"/>
      <c r="L43" s="692"/>
      <c r="M43" s="692"/>
      <c r="N43" s="692"/>
    </row>
    <row r="44" spans="1:14">
      <c r="A44" s="460">
        <v>17.3</v>
      </c>
      <c r="B44" s="462" t="s">
        <v>557</v>
      </c>
      <c r="C44" s="526"/>
      <c r="D44" s="526"/>
      <c r="E44" s="527">
        <v>0</v>
      </c>
      <c r="F44" s="526">
        <v>0</v>
      </c>
      <c r="G44" s="526">
        <v>0</v>
      </c>
      <c r="H44" s="527">
        <v>0</v>
      </c>
      <c r="I44" s="692"/>
      <c r="J44" s="692"/>
      <c r="K44" s="692"/>
      <c r="L44" s="692"/>
      <c r="M44" s="692"/>
      <c r="N44" s="692"/>
    </row>
    <row r="45" spans="1:14">
      <c r="A45" s="460">
        <v>17.399999999999999</v>
      </c>
      <c r="B45" s="462" t="s">
        <v>558</v>
      </c>
      <c r="C45" s="526">
        <v>19189339.560000002</v>
      </c>
      <c r="D45" s="526">
        <v>4254330.1540600006</v>
      </c>
      <c r="E45" s="527">
        <v>23443669.714060001</v>
      </c>
      <c r="F45" s="526">
        <v>1009074.7988149999</v>
      </c>
      <c r="G45" s="526">
        <v>4247652.0294859996</v>
      </c>
      <c r="H45" s="527">
        <v>5256726.8283009995</v>
      </c>
      <c r="I45" s="692"/>
      <c r="J45" s="692"/>
      <c r="K45" s="692"/>
      <c r="L45" s="692"/>
      <c r="M45" s="692"/>
      <c r="N45" s="692"/>
    </row>
    <row r="46" spans="1:14">
      <c r="A46" s="460">
        <v>18</v>
      </c>
      <c r="B46" s="451" t="s">
        <v>559</v>
      </c>
      <c r="C46" s="526">
        <v>922353.31000000075</v>
      </c>
      <c r="D46" s="526">
        <v>3806856.0518799997</v>
      </c>
      <c r="E46" s="527">
        <v>4729209.3618800007</v>
      </c>
      <c r="F46" s="526">
        <v>960285.32000000053</v>
      </c>
      <c r="G46" s="526">
        <v>2315959.9693799992</v>
      </c>
      <c r="H46" s="527">
        <v>3276245.28938</v>
      </c>
      <c r="I46" s="692"/>
      <c r="J46" s="692"/>
      <c r="K46" s="692"/>
      <c r="L46" s="692"/>
      <c r="M46" s="692"/>
      <c r="N46" s="692"/>
    </row>
    <row r="47" spans="1:14">
      <c r="A47" s="460">
        <v>19</v>
      </c>
      <c r="B47" s="451" t="s">
        <v>560</v>
      </c>
      <c r="C47" s="526">
        <v>3350392.8210661686</v>
      </c>
      <c r="D47" s="526">
        <v>0</v>
      </c>
      <c r="E47" s="527">
        <v>3350392.8210661686</v>
      </c>
      <c r="F47" s="526">
        <v>2225017.65</v>
      </c>
      <c r="G47" s="526">
        <v>0</v>
      </c>
      <c r="H47" s="527">
        <v>2225017.65</v>
      </c>
      <c r="I47" s="692"/>
      <c r="J47" s="692"/>
      <c r="K47" s="692"/>
      <c r="L47" s="692"/>
      <c r="M47" s="692"/>
      <c r="N47" s="692"/>
    </row>
    <row r="48" spans="1:14">
      <c r="A48" s="460">
        <v>19.100000000000001</v>
      </c>
      <c r="B48" s="464" t="s">
        <v>561</v>
      </c>
      <c r="C48" s="526">
        <v>1206519.3899999997</v>
      </c>
      <c r="D48" s="526"/>
      <c r="E48" s="527">
        <v>1206519.3899999997</v>
      </c>
      <c r="F48" s="526">
        <v>0</v>
      </c>
      <c r="G48" s="526">
        <v>0</v>
      </c>
      <c r="H48" s="527">
        <v>0</v>
      </c>
      <c r="I48" s="692"/>
      <c r="J48" s="692"/>
      <c r="K48" s="692"/>
      <c r="L48" s="692"/>
      <c r="M48" s="692"/>
      <c r="N48" s="692"/>
    </row>
    <row r="49" spans="1:14">
      <c r="A49" s="460">
        <v>19.2</v>
      </c>
      <c r="B49" s="465" t="s">
        <v>562</v>
      </c>
      <c r="C49" s="526">
        <v>2143873.4310661689</v>
      </c>
      <c r="D49" s="526"/>
      <c r="E49" s="527">
        <v>2143873.4310661689</v>
      </c>
      <c r="F49" s="526">
        <v>2225017.65</v>
      </c>
      <c r="G49" s="526">
        <v>0</v>
      </c>
      <c r="H49" s="527">
        <v>2225017.65</v>
      </c>
      <c r="I49" s="692"/>
      <c r="J49" s="692"/>
      <c r="K49" s="692"/>
      <c r="L49" s="692"/>
      <c r="M49" s="692"/>
      <c r="N49" s="692"/>
    </row>
    <row r="50" spans="1:14">
      <c r="A50" s="460">
        <v>20</v>
      </c>
      <c r="B50" s="466" t="s">
        <v>563</v>
      </c>
      <c r="C50" s="526"/>
      <c r="D50" s="526">
        <v>58563608.251848005</v>
      </c>
      <c r="E50" s="527">
        <v>58563608.251848005</v>
      </c>
      <c r="F50" s="526">
        <v>0</v>
      </c>
      <c r="G50" s="526">
        <v>22685099.383822002</v>
      </c>
      <c r="H50" s="527">
        <v>22685099.383822002</v>
      </c>
      <c r="I50" s="692"/>
      <c r="J50" s="692"/>
      <c r="K50" s="692"/>
      <c r="L50" s="692"/>
      <c r="M50" s="692"/>
      <c r="N50" s="692"/>
    </row>
    <row r="51" spans="1:14">
      <c r="A51" s="460">
        <v>21</v>
      </c>
      <c r="B51" s="455" t="s">
        <v>564</v>
      </c>
      <c r="C51" s="526">
        <v>96949.172400000083</v>
      </c>
      <c r="D51" s="526">
        <v>4458.8393150000002</v>
      </c>
      <c r="E51" s="527">
        <v>101408.01171500009</v>
      </c>
      <c r="F51" s="526">
        <v>48644.177839999997</v>
      </c>
      <c r="G51" s="526">
        <v>7147.3836809999975</v>
      </c>
      <c r="H51" s="527">
        <v>55791.561520999996</v>
      </c>
      <c r="I51" s="692"/>
      <c r="J51" s="692"/>
      <c r="K51" s="692"/>
      <c r="L51" s="692"/>
      <c r="M51" s="692"/>
      <c r="N51" s="692"/>
    </row>
    <row r="52" spans="1:14">
      <c r="A52" s="460">
        <v>21.1</v>
      </c>
      <c r="B52" s="463" t="s">
        <v>565</v>
      </c>
      <c r="C52" s="526"/>
      <c r="D52" s="526"/>
      <c r="E52" s="527">
        <v>0</v>
      </c>
      <c r="F52" s="526">
        <v>0</v>
      </c>
      <c r="G52" s="526">
        <v>0</v>
      </c>
      <c r="H52" s="527">
        <v>0</v>
      </c>
      <c r="I52" s="692"/>
      <c r="J52" s="692"/>
      <c r="K52" s="692"/>
      <c r="L52" s="692"/>
      <c r="M52" s="692"/>
      <c r="N52" s="692"/>
    </row>
    <row r="53" spans="1:14">
      <c r="A53" s="460">
        <v>22</v>
      </c>
      <c r="B53" s="467" t="s">
        <v>566</v>
      </c>
      <c r="C53" s="526">
        <v>561038545.32346392</v>
      </c>
      <c r="D53" s="526">
        <v>1386940956.541611</v>
      </c>
      <c r="E53" s="527">
        <v>1947979501.8650749</v>
      </c>
      <c r="F53" s="526">
        <v>420421422.09665376</v>
      </c>
      <c r="G53" s="526">
        <v>1270353158.5624886</v>
      </c>
      <c r="H53" s="527">
        <v>1690774580.6591423</v>
      </c>
      <c r="I53" s="692"/>
      <c r="J53" s="692"/>
      <c r="K53" s="692"/>
      <c r="L53" s="692"/>
      <c r="M53" s="692"/>
      <c r="N53" s="692"/>
    </row>
    <row r="54" spans="1:14" ht="24" customHeight="1">
      <c r="A54" s="460"/>
      <c r="B54" s="468" t="s">
        <v>567</v>
      </c>
      <c r="C54" s="722"/>
      <c r="D54" s="723"/>
      <c r="E54" s="723"/>
      <c r="F54" s="723"/>
      <c r="G54" s="723"/>
      <c r="H54" s="724"/>
      <c r="I54" s="692"/>
      <c r="J54" s="692"/>
      <c r="K54" s="692"/>
      <c r="L54" s="692"/>
      <c r="M54" s="692"/>
      <c r="N54" s="692"/>
    </row>
    <row r="55" spans="1:14">
      <c r="A55" s="460">
        <v>23</v>
      </c>
      <c r="B55" s="476" t="s">
        <v>707</v>
      </c>
      <c r="C55" s="526">
        <v>112482804.99000001</v>
      </c>
      <c r="D55" s="526"/>
      <c r="E55" s="527">
        <v>112482804.99000001</v>
      </c>
      <c r="F55" s="526">
        <v>112482804.99000001</v>
      </c>
      <c r="G55" s="526">
        <v>0</v>
      </c>
      <c r="H55" s="527">
        <v>112482804.99000001</v>
      </c>
      <c r="I55" s="692"/>
      <c r="J55" s="692"/>
      <c r="K55" s="692"/>
      <c r="L55" s="692"/>
      <c r="M55" s="692"/>
      <c r="N55" s="692"/>
    </row>
    <row r="56" spans="1:14">
      <c r="A56" s="460">
        <v>24</v>
      </c>
      <c r="B56" s="466" t="s">
        <v>569</v>
      </c>
      <c r="C56" s="526">
        <v>0</v>
      </c>
      <c r="D56" s="526"/>
      <c r="E56" s="527">
        <v>0</v>
      </c>
      <c r="F56" s="526">
        <v>0</v>
      </c>
      <c r="G56" s="526">
        <v>0</v>
      </c>
      <c r="H56" s="527">
        <v>0</v>
      </c>
      <c r="I56" s="692"/>
      <c r="J56" s="692"/>
      <c r="K56" s="692"/>
      <c r="L56" s="692"/>
      <c r="M56" s="692"/>
      <c r="N56" s="692"/>
    </row>
    <row r="57" spans="1:14">
      <c r="A57" s="460">
        <v>25</v>
      </c>
      <c r="B57" s="451" t="s">
        <v>570</v>
      </c>
      <c r="C57" s="526">
        <v>72117569.839999989</v>
      </c>
      <c r="D57" s="526"/>
      <c r="E57" s="527">
        <v>72117569.839999989</v>
      </c>
      <c r="F57" s="526">
        <v>72117569.839999989</v>
      </c>
      <c r="G57" s="526">
        <v>0</v>
      </c>
      <c r="H57" s="527">
        <v>72117569.839999989</v>
      </c>
      <c r="I57" s="692"/>
      <c r="J57" s="692"/>
      <c r="K57" s="692"/>
      <c r="L57" s="692"/>
      <c r="M57" s="692"/>
      <c r="N57" s="692"/>
    </row>
    <row r="58" spans="1:14">
      <c r="A58" s="460">
        <v>26</v>
      </c>
      <c r="B58" s="451" t="s">
        <v>571</v>
      </c>
      <c r="C58" s="526"/>
      <c r="D58" s="526"/>
      <c r="E58" s="527">
        <v>0</v>
      </c>
      <c r="F58" s="526">
        <v>0</v>
      </c>
      <c r="G58" s="526">
        <v>0</v>
      </c>
      <c r="H58" s="527">
        <v>0</v>
      </c>
      <c r="I58" s="692"/>
      <c r="J58" s="692"/>
      <c r="K58" s="692"/>
      <c r="L58" s="692"/>
      <c r="M58" s="692"/>
      <c r="N58" s="692"/>
    </row>
    <row r="59" spans="1:14">
      <c r="A59" s="460">
        <v>27</v>
      </c>
      <c r="B59" s="451" t="s">
        <v>572</v>
      </c>
      <c r="C59" s="526"/>
      <c r="D59" s="526"/>
      <c r="E59" s="527">
        <v>0</v>
      </c>
      <c r="F59" s="526">
        <v>0</v>
      </c>
      <c r="G59" s="526">
        <v>0</v>
      </c>
      <c r="H59" s="527">
        <v>0</v>
      </c>
      <c r="I59" s="692"/>
      <c r="J59" s="692"/>
      <c r="K59" s="692"/>
      <c r="L59" s="692"/>
      <c r="M59" s="692"/>
      <c r="N59" s="692"/>
    </row>
    <row r="60" spans="1:14">
      <c r="A60" s="460">
        <v>27.1</v>
      </c>
      <c r="B60" s="462" t="s">
        <v>573</v>
      </c>
      <c r="C60" s="526"/>
      <c r="D60" s="526"/>
      <c r="E60" s="527">
        <v>0</v>
      </c>
      <c r="F60" s="526">
        <v>0</v>
      </c>
      <c r="G60" s="526">
        <v>0</v>
      </c>
      <c r="H60" s="527">
        <v>0</v>
      </c>
      <c r="I60" s="692"/>
      <c r="J60" s="692"/>
      <c r="K60" s="692"/>
      <c r="L60" s="692"/>
      <c r="M60" s="692"/>
      <c r="N60" s="692"/>
    </row>
    <row r="61" spans="1:14">
      <c r="A61" s="460">
        <v>27.2</v>
      </c>
      <c r="B61" s="462" t="s">
        <v>574</v>
      </c>
      <c r="C61" s="526"/>
      <c r="D61" s="526"/>
      <c r="E61" s="527">
        <v>0</v>
      </c>
      <c r="F61" s="526">
        <v>0</v>
      </c>
      <c r="G61" s="526">
        <v>0</v>
      </c>
      <c r="H61" s="527">
        <v>0</v>
      </c>
      <c r="I61" s="692"/>
      <c r="J61" s="692"/>
      <c r="K61" s="692"/>
      <c r="L61" s="692"/>
      <c r="M61" s="692"/>
      <c r="N61" s="692"/>
    </row>
    <row r="62" spans="1:14">
      <c r="A62" s="460">
        <v>28</v>
      </c>
      <c r="B62" s="469" t="s">
        <v>575</v>
      </c>
      <c r="C62" s="526"/>
      <c r="D62" s="526"/>
      <c r="E62" s="527">
        <v>0</v>
      </c>
      <c r="F62" s="526">
        <v>0</v>
      </c>
      <c r="G62" s="526">
        <v>0</v>
      </c>
      <c r="H62" s="527">
        <v>0</v>
      </c>
      <c r="I62" s="692"/>
      <c r="J62" s="692"/>
      <c r="K62" s="692"/>
      <c r="L62" s="692"/>
      <c r="M62" s="692"/>
      <c r="N62" s="692"/>
    </row>
    <row r="63" spans="1:14">
      <c r="A63" s="460">
        <v>29</v>
      </c>
      <c r="B63" s="451" t="s">
        <v>576</v>
      </c>
      <c r="C63" s="526">
        <v>423778.23955887905</v>
      </c>
      <c r="D63" s="526">
        <v>0</v>
      </c>
      <c r="E63" s="527">
        <v>423778.23955887905</v>
      </c>
      <c r="F63" s="526">
        <v>0</v>
      </c>
      <c r="G63" s="526">
        <v>0</v>
      </c>
      <c r="H63" s="527">
        <v>0</v>
      </c>
      <c r="I63" s="692"/>
      <c r="J63" s="692"/>
      <c r="K63" s="692"/>
      <c r="L63" s="692"/>
      <c r="M63" s="692"/>
      <c r="N63" s="692"/>
    </row>
    <row r="64" spans="1:14">
      <c r="A64" s="460">
        <v>29.1</v>
      </c>
      <c r="B64" s="454" t="s">
        <v>577</v>
      </c>
      <c r="C64" s="526"/>
      <c r="D64" s="526"/>
      <c r="E64" s="527">
        <v>0</v>
      </c>
      <c r="F64" s="526">
        <v>0</v>
      </c>
      <c r="G64" s="526">
        <v>0</v>
      </c>
      <c r="H64" s="527">
        <v>0</v>
      </c>
      <c r="I64" s="692"/>
      <c r="J64" s="692"/>
      <c r="K64" s="692"/>
      <c r="L64" s="692"/>
      <c r="M64" s="692"/>
      <c r="N64" s="692"/>
    </row>
    <row r="65" spans="1:14" ht="24.9" customHeight="1">
      <c r="A65" s="460">
        <v>29.2</v>
      </c>
      <c r="B65" s="464" t="s">
        <v>578</v>
      </c>
      <c r="C65" s="526">
        <v>423778.23955887905</v>
      </c>
      <c r="D65" s="526"/>
      <c r="E65" s="527">
        <v>423778.23955887905</v>
      </c>
      <c r="F65" s="526">
        <v>0</v>
      </c>
      <c r="G65" s="526">
        <v>0</v>
      </c>
      <c r="H65" s="527">
        <v>0</v>
      </c>
      <c r="I65" s="692"/>
      <c r="J65" s="692"/>
      <c r="K65" s="692"/>
      <c r="L65" s="692"/>
      <c r="M65" s="692"/>
      <c r="N65" s="692"/>
    </row>
    <row r="66" spans="1:14" ht="22.5" customHeight="1">
      <c r="A66" s="460">
        <v>29.3</v>
      </c>
      <c r="B66" s="464" t="s">
        <v>579</v>
      </c>
      <c r="C66" s="526"/>
      <c r="D66" s="526"/>
      <c r="E66" s="527">
        <v>0</v>
      </c>
      <c r="F66" s="526">
        <v>0</v>
      </c>
      <c r="G66" s="526">
        <v>0</v>
      </c>
      <c r="H66" s="527">
        <v>0</v>
      </c>
      <c r="I66" s="692"/>
      <c r="J66" s="692"/>
      <c r="K66" s="692"/>
      <c r="L66" s="692"/>
      <c r="M66" s="692"/>
      <c r="N66" s="692"/>
    </row>
    <row r="67" spans="1:14">
      <c r="A67" s="460">
        <v>30</v>
      </c>
      <c r="B67" s="451" t="s">
        <v>580</v>
      </c>
      <c r="C67" s="526">
        <v>158364662.4442142</v>
      </c>
      <c r="D67" s="526"/>
      <c r="E67" s="527">
        <v>158364662.4442142</v>
      </c>
      <c r="F67" s="526">
        <v>145934301.99731961</v>
      </c>
      <c r="G67" s="526">
        <v>0</v>
      </c>
      <c r="H67" s="527">
        <v>145934301.99731961</v>
      </c>
      <c r="I67" s="692"/>
      <c r="J67" s="692"/>
      <c r="K67" s="692"/>
      <c r="L67" s="692"/>
      <c r="M67" s="692"/>
      <c r="N67" s="692"/>
    </row>
    <row r="68" spans="1:14">
      <c r="A68" s="460">
        <v>31</v>
      </c>
      <c r="B68" s="470" t="s">
        <v>581</v>
      </c>
      <c r="C68" s="526">
        <v>343388815.51377308</v>
      </c>
      <c r="D68" s="526">
        <v>0</v>
      </c>
      <c r="E68" s="527">
        <v>343388815.51377308</v>
      </c>
      <c r="F68" s="526">
        <v>330534676.82731962</v>
      </c>
      <c r="G68" s="526">
        <v>0</v>
      </c>
      <c r="H68" s="527">
        <v>330534676.82731962</v>
      </c>
      <c r="I68" s="692"/>
      <c r="J68" s="692"/>
      <c r="K68" s="692"/>
      <c r="L68" s="692"/>
      <c r="M68" s="692"/>
      <c r="N68" s="692"/>
    </row>
    <row r="69" spans="1:14">
      <c r="A69" s="460">
        <v>32</v>
      </c>
      <c r="B69" s="471" t="s">
        <v>582</v>
      </c>
      <c r="C69" s="526">
        <v>904427360.837237</v>
      </c>
      <c r="D69" s="526">
        <v>1386940956.541611</v>
      </c>
      <c r="E69" s="527">
        <v>2291368317.3788481</v>
      </c>
      <c r="F69" s="526">
        <v>750956098.92397332</v>
      </c>
      <c r="G69" s="526">
        <v>1270353158.5624886</v>
      </c>
      <c r="H69" s="527">
        <v>2021309257.4864619</v>
      </c>
      <c r="I69" s="692"/>
      <c r="J69" s="692"/>
      <c r="K69" s="692"/>
      <c r="L69" s="692"/>
      <c r="M69" s="692"/>
      <c r="N69" s="692"/>
    </row>
    <row r="72" spans="1:14">
      <c r="B72" s="672" t="s">
        <v>767</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AJ35"/>
  <sheetViews>
    <sheetView showGridLines="0" zoomScale="80" zoomScaleNormal="80" workbookViewId="0">
      <selection activeCell="L40" sqref="L40"/>
    </sheetView>
  </sheetViews>
  <sheetFormatPr defaultColWidth="9.109375" defaultRowHeight="12"/>
  <cols>
    <col min="1" max="1" width="11.88671875" style="344" bestFit="1" customWidth="1"/>
    <col min="2" max="2" width="93.44140625" style="344" customWidth="1"/>
    <col min="3" max="4" width="17.109375" style="344" bestFit="1" customWidth="1"/>
    <col min="5" max="5" width="16.109375" style="344" customWidth="1"/>
    <col min="6" max="6" width="16.109375" style="361" customWidth="1"/>
    <col min="7" max="7" width="10.88671875" style="361" bestFit="1" customWidth="1"/>
    <col min="8" max="8" width="16.109375" style="344" customWidth="1"/>
    <col min="9" max="11" width="16.109375" style="361" customWidth="1"/>
    <col min="12" max="12" width="9.33203125" style="361" customWidth="1"/>
    <col min="13" max="16384" width="9.109375" style="344"/>
  </cols>
  <sheetData>
    <row r="1" spans="1:36" ht="13.8">
      <c r="A1" s="258" t="s">
        <v>30</v>
      </c>
      <c r="B1" s="331" t="str">
        <f>'Info '!C2</f>
        <v>JSC ProCredit Bank</v>
      </c>
      <c r="F1" s="344"/>
      <c r="G1" s="344"/>
      <c r="I1" s="344"/>
      <c r="J1" s="344"/>
      <c r="K1" s="344"/>
      <c r="L1" s="344"/>
    </row>
    <row r="2" spans="1:36">
      <c r="A2" s="258" t="s">
        <v>31</v>
      </c>
      <c r="B2" s="330">
        <f>'1. key ratios'!B2</f>
        <v>46203</v>
      </c>
      <c r="F2" s="344"/>
      <c r="G2" s="344"/>
      <c r="I2" s="344"/>
      <c r="J2" s="344"/>
      <c r="K2" s="344"/>
      <c r="L2" s="344"/>
    </row>
    <row r="3" spans="1:36">
      <c r="A3" s="259" t="s">
        <v>464</v>
      </c>
      <c r="F3" s="344"/>
      <c r="G3" s="344"/>
      <c r="I3" s="344"/>
      <c r="J3" s="344"/>
      <c r="K3" s="344"/>
      <c r="L3" s="344"/>
    </row>
    <row r="4" spans="1:36">
      <c r="F4" s="344"/>
      <c r="G4" s="344"/>
      <c r="I4" s="344"/>
      <c r="J4" s="344"/>
      <c r="K4" s="344"/>
      <c r="L4" s="344"/>
    </row>
    <row r="5" spans="1:36" ht="37.5" customHeight="1">
      <c r="A5" s="789" t="s">
        <v>481</v>
      </c>
      <c r="B5" s="790"/>
      <c r="C5" s="835" t="s">
        <v>465</v>
      </c>
      <c r="D5" s="836"/>
      <c r="E5" s="836"/>
      <c r="F5" s="836"/>
      <c r="G5" s="836"/>
      <c r="H5" s="835" t="s">
        <v>625</v>
      </c>
      <c r="I5" s="837"/>
      <c r="J5" s="837"/>
      <c r="K5" s="837"/>
      <c r="L5" s="838"/>
    </row>
    <row r="6" spans="1:36" ht="39.6" customHeight="1">
      <c r="A6" s="793"/>
      <c r="B6" s="794"/>
      <c r="C6" s="261"/>
      <c r="D6" s="342" t="s">
        <v>646</v>
      </c>
      <c r="E6" s="342" t="s">
        <v>645</v>
      </c>
      <c r="F6" s="342" t="s">
        <v>644</v>
      </c>
      <c r="G6" s="342" t="s">
        <v>643</v>
      </c>
      <c r="H6" s="362"/>
      <c r="I6" s="342" t="s">
        <v>646</v>
      </c>
      <c r="J6" s="342" t="s">
        <v>645</v>
      </c>
      <c r="K6" s="342" t="s">
        <v>644</v>
      </c>
      <c r="L6" s="342" t="s">
        <v>643</v>
      </c>
    </row>
    <row r="7" spans="1:36">
      <c r="A7" s="333">
        <v>1</v>
      </c>
      <c r="B7" s="348" t="s">
        <v>484</v>
      </c>
      <c r="C7" s="625">
        <v>769077.94990000001</v>
      </c>
      <c r="D7" s="599">
        <v>355071.76520000002</v>
      </c>
      <c r="E7" s="599">
        <v>414006.18469999998</v>
      </c>
      <c r="F7" s="626"/>
      <c r="G7" s="626"/>
      <c r="H7" s="599">
        <v>52083.380799999999</v>
      </c>
      <c r="I7" s="626">
        <v>732.54780000000005</v>
      </c>
      <c r="J7" s="626">
        <v>51350.832999999999</v>
      </c>
      <c r="K7" s="626"/>
      <c r="L7" s="626"/>
      <c r="M7" s="711"/>
      <c r="N7" s="711"/>
      <c r="O7" s="711"/>
      <c r="P7" s="711"/>
      <c r="Q7" s="711"/>
      <c r="R7" s="711"/>
      <c r="S7" s="711"/>
      <c r="T7" s="711"/>
      <c r="U7" s="711"/>
      <c r="V7" s="711"/>
      <c r="W7" s="711"/>
      <c r="X7" s="711"/>
      <c r="Y7" s="711"/>
      <c r="Z7" s="711"/>
      <c r="AA7" s="711"/>
      <c r="AB7" s="711"/>
      <c r="AC7" s="711"/>
      <c r="AD7" s="711"/>
      <c r="AE7" s="711"/>
      <c r="AF7" s="711"/>
      <c r="AG7" s="711"/>
      <c r="AH7" s="711"/>
      <c r="AI7" s="711"/>
      <c r="AJ7" s="711"/>
    </row>
    <row r="8" spans="1:36">
      <c r="A8" s="333">
        <v>2</v>
      </c>
      <c r="B8" s="348" t="s">
        <v>397</v>
      </c>
      <c r="C8" s="625">
        <v>11810678.345100001</v>
      </c>
      <c r="D8" s="599">
        <v>11751306.7885</v>
      </c>
      <c r="E8" s="599">
        <v>59371.556600000004</v>
      </c>
      <c r="F8" s="626"/>
      <c r="G8" s="626"/>
      <c r="H8" s="599">
        <v>23287.751500000002</v>
      </c>
      <c r="I8" s="626">
        <v>22798.820800000001</v>
      </c>
      <c r="J8" s="626">
        <v>488.9307</v>
      </c>
      <c r="K8" s="626"/>
      <c r="L8" s="626"/>
      <c r="M8" s="711"/>
      <c r="N8" s="711"/>
      <c r="O8" s="711"/>
      <c r="P8" s="711"/>
      <c r="Q8" s="711"/>
      <c r="R8" s="711"/>
      <c r="S8" s="711"/>
      <c r="T8" s="711"/>
      <c r="U8" s="711"/>
      <c r="V8" s="711"/>
      <c r="W8" s="711"/>
      <c r="X8" s="711"/>
      <c r="Y8" s="711"/>
      <c r="Z8" s="711"/>
      <c r="AA8" s="711"/>
      <c r="AB8" s="711"/>
      <c r="AC8" s="711"/>
      <c r="AD8" s="711"/>
      <c r="AE8" s="711"/>
      <c r="AF8" s="711"/>
      <c r="AG8" s="711"/>
      <c r="AH8" s="711"/>
      <c r="AI8" s="711"/>
      <c r="AJ8" s="711"/>
    </row>
    <row r="9" spans="1:36">
      <c r="A9" s="333">
        <v>3</v>
      </c>
      <c r="B9" s="348" t="s">
        <v>398</v>
      </c>
      <c r="C9" s="625">
        <v>0</v>
      </c>
      <c r="D9" s="599"/>
      <c r="E9" s="599"/>
      <c r="F9" s="627"/>
      <c r="G9" s="627"/>
      <c r="H9" s="599">
        <v>0</v>
      </c>
      <c r="I9" s="627"/>
      <c r="J9" s="627"/>
      <c r="K9" s="627"/>
      <c r="L9" s="627"/>
      <c r="M9" s="711"/>
      <c r="N9" s="711"/>
      <c r="O9" s="711"/>
      <c r="P9" s="711"/>
      <c r="Q9" s="711"/>
      <c r="R9" s="711"/>
      <c r="S9" s="711"/>
      <c r="T9" s="711"/>
      <c r="U9" s="711"/>
      <c r="V9" s="711"/>
      <c r="W9" s="711"/>
      <c r="X9" s="711"/>
      <c r="Y9" s="711"/>
      <c r="Z9" s="711"/>
      <c r="AA9" s="711"/>
      <c r="AB9" s="711"/>
      <c r="AC9" s="711"/>
      <c r="AD9" s="711"/>
      <c r="AE9" s="711"/>
      <c r="AF9" s="711"/>
      <c r="AG9" s="711"/>
      <c r="AH9" s="711"/>
      <c r="AI9" s="711"/>
      <c r="AJ9" s="711"/>
    </row>
    <row r="10" spans="1:36">
      <c r="A10" s="333">
        <v>4</v>
      </c>
      <c r="B10" s="348" t="s">
        <v>485</v>
      </c>
      <c r="C10" s="625">
        <v>64105767.196999997</v>
      </c>
      <c r="D10" s="599">
        <v>59793086.729099996</v>
      </c>
      <c r="E10" s="599">
        <v>4312680.4678999996</v>
      </c>
      <c r="F10" s="627"/>
      <c r="G10" s="627"/>
      <c r="H10" s="599">
        <v>315215.25150000001</v>
      </c>
      <c r="I10" s="627">
        <v>283324.82459999999</v>
      </c>
      <c r="J10" s="627">
        <v>31890.426899999999</v>
      </c>
      <c r="K10" s="627"/>
      <c r="L10" s="627"/>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row>
    <row r="11" spans="1:36">
      <c r="A11" s="333">
        <v>5</v>
      </c>
      <c r="B11" s="348" t="s">
        <v>399</v>
      </c>
      <c r="C11" s="625">
        <v>170627174.90979999</v>
      </c>
      <c r="D11" s="599">
        <v>169494482.27289999</v>
      </c>
      <c r="E11" s="599">
        <v>1132692.6369</v>
      </c>
      <c r="F11" s="627"/>
      <c r="G11" s="627"/>
      <c r="H11" s="599">
        <v>831232.81180000002</v>
      </c>
      <c r="I11" s="627">
        <v>801564.8898</v>
      </c>
      <c r="J11" s="627">
        <v>29667.921999999999</v>
      </c>
      <c r="K11" s="627"/>
      <c r="L11" s="627"/>
      <c r="M11" s="711"/>
      <c r="N11" s="711"/>
      <c r="O11" s="711"/>
      <c r="P11" s="711"/>
      <c r="Q11" s="711"/>
      <c r="R11" s="711"/>
      <c r="S11" s="711"/>
      <c r="T11" s="711"/>
      <c r="U11" s="711"/>
      <c r="V11" s="711"/>
      <c r="W11" s="711"/>
      <c r="X11" s="711"/>
      <c r="Y11" s="711"/>
      <c r="Z11" s="711"/>
      <c r="AA11" s="711"/>
      <c r="AB11" s="711"/>
      <c r="AC11" s="711"/>
      <c r="AD11" s="711"/>
      <c r="AE11" s="711"/>
      <c r="AF11" s="711"/>
      <c r="AG11" s="711"/>
      <c r="AH11" s="711"/>
      <c r="AI11" s="711"/>
      <c r="AJ11" s="711"/>
    </row>
    <row r="12" spans="1:36">
      <c r="A12" s="333">
        <v>6</v>
      </c>
      <c r="B12" s="348" t="s">
        <v>400</v>
      </c>
      <c r="C12" s="625">
        <v>45465272.181599997</v>
      </c>
      <c r="D12" s="599">
        <v>35003839.783200003</v>
      </c>
      <c r="E12" s="599">
        <v>5502568.2545999996</v>
      </c>
      <c r="F12" s="627">
        <v>4958864.1437999997</v>
      </c>
      <c r="G12" s="627"/>
      <c r="H12" s="599">
        <v>4579027.9230000004</v>
      </c>
      <c r="I12" s="627">
        <v>72589.083199999994</v>
      </c>
      <c r="J12" s="627">
        <v>78956.291200000007</v>
      </c>
      <c r="K12" s="627">
        <v>4427482.5486000003</v>
      </c>
      <c r="L12" s="627"/>
      <c r="M12" s="711"/>
      <c r="N12" s="711"/>
      <c r="O12" s="711"/>
      <c r="P12" s="711"/>
      <c r="Q12" s="711"/>
      <c r="R12" s="711"/>
      <c r="S12" s="711"/>
      <c r="T12" s="711"/>
      <c r="U12" s="711"/>
      <c r="V12" s="711"/>
      <c r="W12" s="711"/>
      <c r="X12" s="711"/>
      <c r="Y12" s="711"/>
      <c r="Z12" s="711"/>
      <c r="AA12" s="711"/>
      <c r="AB12" s="711"/>
      <c r="AC12" s="711"/>
      <c r="AD12" s="711"/>
      <c r="AE12" s="711"/>
      <c r="AF12" s="711"/>
      <c r="AG12" s="711"/>
      <c r="AH12" s="711"/>
      <c r="AI12" s="711"/>
      <c r="AJ12" s="711"/>
    </row>
    <row r="13" spans="1:36">
      <c r="A13" s="333">
        <v>7</v>
      </c>
      <c r="B13" s="348" t="s">
        <v>401</v>
      </c>
      <c r="C13" s="625">
        <v>166156291.57289997</v>
      </c>
      <c r="D13" s="599">
        <v>148826271.94729999</v>
      </c>
      <c r="E13" s="599">
        <v>16832791.955600001</v>
      </c>
      <c r="F13" s="627">
        <v>497227.67</v>
      </c>
      <c r="G13" s="627"/>
      <c r="H13" s="599">
        <v>731063.42960000003</v>
      </c>
      <c r="I13" s="627">
        <v>281115.3273</v>
      </c>
      <c r="J13" s="627">
        <v>347462.31229999999</v>
      </c>
      <c r="K13" s="627">
        <v>102485.79</v>
      </c>
      <c r="L13" s="627"/>
      <c r="M13" s="711"/>
      <c r="N13" s="711"/>
      <c r="O13" s="711"/>
      <c r="P13" s="711"/>
      <c r="Q13" s="711"/>
      <c r="R13" s="711"/>
      <c r="S13" s="711"/>
      <c r="T13" s="711"/>
      <c r="U13" s="711"/>
      <c r="V13" s="711"/>
      <c r="W13" s="711"/>
      <c r="X13" s="711"/>
      <c r="Y13" s="711"/>
      <c r="Z13" s="711"/>
      <c r="AA13" s="711"/>
      <c r="AB13" s="711"/>
      <c r="AC13" s="711"/>
      <c r="AD13" s="711"/>
      <c r="AE13" s="711"/>
      <c r="AF13" s="711"/>
      <c r="AG13" s="711"/>
      <c r="AH13" s="711"/>
      <c r="AI13" s="711"/>
      <c r="AJ13" s="711"/>
    </row>
    <row r="14" spans="1:36">
      <c r="A14" s="333">
        <v>8</v>
      </c>
      <c r="B14" s="348" t="s">
        <v>402</v>
      </c>
      <c r="C14" s="625">
        <v>114356644.6243</v>
      </c>
      <c r="D14" s="599">
        <v>112195689.4754</v>
      </c>
      <c r="E14" s="599">
        <v>1947683.2526</v>
      </c>
      <c r="F14" s="627">
        <v>213271.89629999999</v>
      </c>
      <c r="G14" s="627"/>
      <c r="H14" s="599">
        <v>452023.60850000003</v>
      </c>
      <c r="I14" s="627">
        <v>239077.87280000001</v>
      </c>
      <c r="J14" s="627">
        <v>41460.1682</v>
      </c>
      <c r="K14" s="627">
        <v>171485.5675</v>
      </c>
      <c r="L14" s="627"/>
      <c r="M14" s="711"/>
      <c r="N14" s="711"/>
      <c r="O14" s="711"/>
      <c r="P14" s="711"/>
      <c r="Q14" s="711"/>
      <c r="R14" s="711"/>
      <c r="S14" s="711"/>
      <c r="T14" s="711"/>
      <c r="U14" s="711"/>
      <c r="V14" s="711"/>
      <c r="W14" s="711"/>
      <c r="X14" s="711"/>
      <c r="Y14" s="711"/>
      <c r="Z14" s="711"/>
      <c r="AA14" s="711"/>
      <c r="AB14" s="711"/>
      <c r="AC14" s="711"/>
      <c r="AD14" s="711"/>
      <c r="AE14" s="711"/>
      <c r="AF14" s="711"/>
      <c r="AG14" s="711"/>
      <c r="AH14" s="711"/>
      <c r="AI14" s="711"/>
      <c r="AJ14" s="711"/>
    </row>
    <row r="15" spans="1:36">
      <c r="A15" s="333">
        <v>9</v>
      </c>
      <c r="B15" s="348" t="s">
        <v>403</v>
      </c>
      <c r="C15" s="625">
        <v>94847772.885399997</v>
      </c>
      <c r="D15" s="599">
        <v>76119099.724399999</v>
      </c>
      <c r="E15" s="599">
        <v>6448589.4620000003</v>
      </c>
      <c r="F15" s="627">
        <v>12280083.698999999</v>
      </c>
      <c r="G15" s="627"/>
      <c r="H15" s="599">
        <v>8148858.0012999997</v>
      </c>
      <c r="I15" s="627">
        <v>163732.2488</v>
      </c>
      <c r="J15" s="627">
        <v>285722.45480000001</v>
      </c>
      <c r="K15" s="627">
        <v>7699403.2977</v>
      </c>
      <c r="L15" s="627"/>
      <c r="M15" s="711"/>
      <c r="N15" s="711"/>
      <c r="O15" s="711"/>
      <c r="P15" s="711"/>
      <c r="Q15" s="711"/>
      <c r="R15" s="711"/>
      <c r="S15" s="711"/>
      <c r="T15" s="711"/>
      <c r="U15" s="711"/>
      <c r="V15" s="711"/>
      <c r="W15" s="711"/>
      <c r="X15" s="711"/>
      <c r="Y15" s="711"/>
      <c r="Z15" s="711"/>
      <c r="AA15" s="711"/>
      <c r="AB15" s="711"/>
      <c r="AC15" s="711"/>
      <c r="AD15" s="711"/>
      <c r="AE15" s="711"/>
      <c r="AF15" s="711"/>
      <c r="AG15" s="711"/>
      <c r="AH15" s="711"/>
      <c r="AI15" s="711"/>
      <c r="AJ15" s="711"/>
    </row>
    <row r="16" spans="1:36">
      <c r="A16" s="333">
        <v>10</v>
      </c>
      <c r="B16" s="348" t="s">
        <v>404</v>
      </c>
      <c r="C16" s="625">
        <v>76589197.358199999</v>
      </c>
      <c r="D16" s="599">
        <v>63266563.217600003</v>
      </c>
      <c r="E16" s="599">
        <v>13322634.1406</v>
      </c>
      <c r="F16" s="627"/>
      <c r="G16" s="627"/>
      <c r="H16" s="599">
        <v>684777.78450000007</v>
      </c>
      <c r="I16" s="627">
        <v>134872.76430000001</v>
      </c>
      <c r="J16" s="627">
        <v>549905.02020000003</v>
      </c>
      <c r="K16" s="627"/>
      <c r="L16" s="627"/>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row>
    <row r="17" spans="1:36">
      <c r="A17" s="333">
        <v>11</v>
      </c>
      <c r="B17" s="348" t="s">
        <v>405</v>
      </c>
      <c r="C17" s="625">
        <v>17493816.300999999</v>
      </c>
      <c r="D17" s="599">
        <v>17409408.421</v>
      </c>
      <c r="E17" s="599">
        <v>84407.88</v>
      </c>
      <c r="F17" s="627"/>
      <c r="G17" s="627"/>
      <c r="H17" s="599">
        <v>63181.7091</v>
      </c>
      <c r="I17" s="627">
        <v>58512.659099999997</v>
      </c>
      <c r="J17" s="627">
        <v>4669.05</v>
      </c>
      <c r="K17" s="627"/>
      <c r="L17" s="627"/>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row>
    <row r="18" spans="1:36">
      <c r="A18" s="333">
        <v>12</v>
      </c>
      <c r="B18" s="348" t="s">
        <v>406</v>
      </c>
      <c r="C18" s="625">
        <v>135828477.66319999</v>
      </c>
      <c r="D18" s="599">
        <v>127039362.9778</v>
      </c>
      <c r="E18" s="599">
        <v>8668202.5654000007</v>
      </c>
      <c r="F18" s="627">
        <v>120912.12</v>
      </c>
      <c r="G18" s="627"/>
      <c r="H18" s="599">
        <v>383527.07949999999</v>
      </c>
      <c r="I18" s="627">
        <v>242128.6765</v>
      </c>
      <c r="J18" s="627">
        <v>81304.782999999996</v>
      </c>
      <c r="K18" s="627">
        <v>60093.62</v>
      </c>
      <c r="L18" s="627"/>
      <c r="M18" s="711"/>
      <c r="N18" s="711"/>
      <c r="O18" s="711"/>
      <c r="P18" s="711"/>
      <c r="Q18" s="711"/>
      <c r="R18" s="711"/>
      <c r="S18" s="711"/>
      <c r="T18" s="711"/>
      <c r="U18" s="711"/>
      <c r="V18" s="711"/>
      <c r="W18" s="711"/>
      <c r="X18" s="711"/>
      <c r="Y18" s="711"/>
      <c r="Z18" s="711"/>
      <c r="AA18" s="711"/>
      <c r="AB18" s="711"/>
      <c r="AC18" s="711"/>
      <c r="AD18" s="711"/>
      <c r="AE18" s="711"/>
      <c r="AF18" s="711"/>
      <c r="AG18" s="711"/>
      <c r="AH18" s="711"/>
      <c r="AI18" s="711"/>
      <c r="AJ18" s="711"/>
    </row>
    <row r="19" spans="1:36">
      <c r="A19" s="333">
        <v>13</v>
      </c>
      <c r="B19" s="348" t="s">
        <v>407</v>
      </c>
      <c r="C19" s="625">
        <v>66450960.879799999</v>
      </c>
      <c r="D19" s="599">
        <v>52254692.668200001</v>
      </c>
      <c r="E19" s="599">
        <v>14067055.911599999</v>
      </c>
      <c r="F19" s="627">
        <v>129212.3</v>
      </c>
      <c r="G19" s="627"/>
      <c r="H19" s="599">
        <v>389498.37390000001</v>
      </c>
      <c r="I19" s="627">
        <v>144880.57680000001</v>
      </c>
      <c r="J19" s="627">
        <v>155652.65710000001</v>
      </c>
      <c r="K19" s="627">
        <v>88965.14</v>
      </c>
      <c r="L19" s="627"/>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row>
    <row r="20" spans="1:36">
      <c r="A20" s="333">
        <v>14</v>
      </c>
      <c r="B20" s="348" t="s">
        <v>408</v>
      </c>
      <c r="C20" s="625">
        <v>66418515.684500001</v>
      </c>
      <c r="D20" s="599">
        <v>60955093.616599999</v>
      </c>
      <c r="E20" s="599">
        <v>660009.40260000003</v>
      </c>
      <c r="F20" s="627">
        <v>4678740.8108000001</v>
      </c>
      <c r="G20" s="627">
        <v>124671.8545</v>
      </c>
      <c r="H20" s="599">
        <v>3093450.0812999997</v>
      </c>
      <c r="I20" s="627">
        <v>146489.4473</v>
      </c>
      <c r="J20" s="627">
        <v>20055.520199999999</v>
      </c>
      <c r="K20" s="627">
        <v>2926905.1025999999</v>
      </c>
      <c r="L20" s="627">
        <v>1.12E-2</v>
      </c>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row>
    <row r="21" spans="1:36">
      <c r="A21" s="333">
        <v>15</v>
      </c>
      <c r="B21" s="348" t="s">
        <v>409</v>
      </c>
      <c r="C21" s="625">
        <v>20953727.346799996</v>
      </c>
      <c r="D21" s="599">
        <v>19750915.189599998</v>
      </c>
      <c r="E21" s="599">
        <v>1057769.3672</v>
      </c>
      <c r="F21" s="627">
        <v>145042.79</v>
      </c>
      <c r="G21" s="627"/>
      <c r="H21" s="599">
        <v>184193.89629999999</v>
      </c>
      <c r="I21" s="627">
        <v>63105.165099999998</v>
      </c>
      <c r="J21" s="627">
        <v>43837.861199999999</v>
      </c>
      <c r="K21" s="627">
        <v>77250.87</v>
      </c>
      <c r="L21" s="627"/>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row>
    <row r="22" spans="1:36">
      <c r="A22" s="333">
        <v>16</v>
      </c>
      <c r="B22" s="348" t="s">
        <v>410</v>
      </c>
      <c r="C22" s="625">
        <v>918829.17570000002</v>
      </c>
      <c r="D22" s="599">
        <v>918829.17570000002</v>
      </c>
      <c r="E22" s="599"/>
      <c r="F22" s="627"/>
      <c r="G22" s="627"/>
      <c r="H22" s="599">
        <v>4691.3434999999999</v>
      </c>
      <c r="I22" s="627">
        <v>4691.3434999999999</v>
      </c>
      <c r="J22" s="627"/>
      <c r="K22" s="627"/>
      <c r="L22" s="627"/>
      <c r="M22" s="711"/>
      <c r="N22" s="711"/>
      <c r="O22" s="711"/>
      <c r="P22" s="711"/>
      <c r="Q22" s="711"/>
      <c r="R22" s="711"/>
      <c r="S22" s="711"/>
      <c r="T22" s="711"/>
      <c r="U22" s="711"/>
      <c r="V22" s="711"/>
      <c r="W22" s="711"/>
      <c r="X22" s="711"/>
      <c r="Y22" s="711"/>
      <c r="Z22" s="711"/>
      <c r="AA22" s="711"/>
      <c r="AB22" s="711"/>
      <c r="AC22" s="711"/>
      <c r="AD22" s="711"/>
      <c r="AE22" s="711"/>
      <c r="AF22" s="711"/>
      <c r="AG22" s="711"/>
      <c r="AH22" s="711"/>
      <c r="AI22" s="711"/>
      <c r="AJ22" s="711"/>
    </row>
    <row r="23" spans="1:36">
      <c r="A23" s="333">
        <v>17</v>
      </c>
      <c r="B23" s="348" t="s">
        <v>488</v>
      </c>
      <c r="C23" s="625">
        <v>1159360.26</v>
      </c>
      <c r="D23" s="599">
        <v>1159360.26</v>
      </c>
      <c r="E23" s="599"/>
      <c r="F23" s="627"/>
      <c r="G23" s="627"/>
      <c r="H23" s="599">
        <v>5861.91</v>
      </c>
      <c r="I23" s="627">
        <v>5861.91</v>
      </c>
      <c r="J23" s="627"/>
      <c r="K23" s="627"/>
      <c r="L23" s="627"/>
      <c r="M23" s="711"/>
      <c r="N23" s="711"/>
      <c r="O23" s="711"/>
      <c r="P23" s="711"/>
      <c r="Q23" s="711"/>
      <c r="R23" s="711"/>
      <c r="S23" s="711"/>
      <c r="T23" s="711"/>
      <c r="U23" s="711"/>
      <c r="V23" s="711"/>
      <c r="W23" s="711"/>
      <c r="X23" s="711"/>
      <c r="Y23" s="711"/>
      <c r="Z23" s="711"/>
      <c r="AA23" s="711"/>
      <c r="AB23" s="711"/>
      <c r="AC23" s="711"/>
      <c r="AD23" s="711"/>
      <c r="AE23" s="711"/>
      <c r="AF23" s="711"/>
      <c r="AG23" s="711"/>
      <c r="AH23" s="711"/>
      <c r="AI23" s="711"/>
      <c r="AJ23" s="711"/>
    </row>
    <row r="24" spans="1:36">
      <c r="A24" s="333">
        <v>18</v>
      </c>
      <c r="B24" s="348" t="s">
        <v>411</v>
      </c>
      <c r="C24" s="625">
        <v>16847410.895300001</v>
      </c>
      <c r="D24" s="599">
        <v>16847410.895300001</v>
      </c>
      <c r="E24" s="599"/>
      <c r="F24" s="627"/>
      <c r="G24" s="627"/>
      <c r="H24" s="599">
        <v>16913.8603</v>
      </c>
      <c r="I24" s="627">
        <v>16913.8603</v>
      </c>
      <c r="J24" s="627"/>
      <c r="K24" s="627"/>
      <c r="L24" s="627"/>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row>
    <row r="25" spans="1:36">
      <c r="A25" s="333">
        <v>19</v>
      </c>
      <c r="B25" s="348" t="s">
        <v>412</v>
      </c>
      <c r="C25" s="625">
        <v>1815033.7087999999</v>
      </c>
      <c r="D25" s="599">
        <v>1815033.7087999999</v>
      </c>
      <c r="E25" s="599"/>
      <c r="F25" s="627"/>
      <c r="G25" s="627"/>
      <c r="H25" s="599">
        <v>880.27170000000001</v>
      </c>
      <c r="I25" s="627">
        <v>880.27170000000001</v>
      </c>
      <c r="J25" s="627"/>
      <c r="K25" s="627"/>
      <c r="L25" s="627"/>
      <c r="M25" s="711"/>
      <c r="N25" s="711"/>
      <c r="O25" s="711"/>
      <c r="P25" s="711"/>
      <c r="Q25" s="711"/>
      <c r="R25" s="711"/>
      <c r="S25" s="711"/>
      <c r="T25" s="711"/>
      <c r="U25" s="711"/>
      <c r="V25" s="711"/>
      <c r="W25" s="711"/>
      <c r="X25" s="711"/>
      <c r="Y25" s="711"/>
      <c r="Z25" s="711"/>
      <c r="AA25" s="711"/>
      <c r="AB25" s="711"/>
      <c r="AC25" s="711"/>
      <c r="AD25" s="711"/>
      <c r="AE25" s="711"/>
      <c r="AF25" s="711"/>
      <c r="AG25" s="711"/>
      <c r="AH25" s="711"/>
      <c r="AI25" s="711"/>
      <c r="AJ25" s="711"/>
    </row>
    <row r="26" spans="1:36">
      <c r="A26" s="333">
        <v>20</v>
      </c>
      <c r="B26" s="348" t="s">
        <v>487</v>
      </c>
      <c r="C26" s="625">
        <v>72312541.036899999</v>
      </c>
      <c r="D26" s="599">
        <v>72312541.036899999</v>
      </c>
      <c r="E26" s="599"/>
      <c r="F26" s="627"/>
      <c r="G26" s="627"/>
      <c r="H26" s="599">
        <v>161227.1911</v>
      </c>
      <c r="I26" s="627">
        <v>161227.1911</v>
      </c>
      <c r="J26" s="627"/>
      <c r="K26" s="627"/>
      <c r="L26" s="627"/>
      <c r="M26" s="711"/>
      <c r="N26" s="711"/>
      <c r="O26" s="711"/>
      <c r="P26" s="711"/>
      <c r="Q26" s="711"/>
      <c r="R26" s="711"/>
      <c r="S26" s="711"/>
      <c r="T26" s="711"/>
      <c r="U26" s="711"/>
      <c r="V26" s="711"/>
      <c r="W26" s="711"/>
      <c r="X26" s="711"/>
      <c r="Y26" s="711"/>
      <c r="Z26" s="711"/>
      <c r="AA26" s="711"/>
      <c r="AB26" s="711"/>
      <c r="AC26" s="711"/>
      <c r="AD26" s="711"/>
      <c r="AE26" s="711"/>
      <c r="AF26" s="711"/>
      <c r="AG26" s="711"/>
      <c r="AH26" s="711"/>
      <c r="AI26" s="711"/>
      <c r="AJ26" s="711"/>
    </row>
    <row r="27" spans="1:36">
      <c r="A27" s="333">
        <v>21</v>
      </c>
      <c r="B27" s="348" t="s">
        <v>413</v>
      </c>
      <c r="C27" s="625">
        <v>31802944.036000002</v>
      </c>
      <c r="D27" s="599">
        <v>30055257.3979</v>
      </c>
      <c r="E27" s="599">
        <v>1131789.5212000001</v>
      </c>
      <c r="F27" s="627">
        <v>615897.11690000002</v>
      </c>
      <c r="G27" s="627"/>
      <c r="H27" s="599">
        <v>241840.9528</v>
      </c>
      <c r="I27" s="627">
        <v>48978.874499999998</v>
      </c>
      <c r="J27" s="627">
        <v>48158.53</v>
      </c>
      <c r="K27" s="627">
        <v>144703.54829999999</v>
      </c>
      <c r="L27" s="627"/>
      <c r="M27" s="711"/>
      <c r="N27" s="711"/>
      <c r="O27" s="711"/>
      <c r="P27" s="711"/>
      <c r="Q27" s="711"/>
      <c r="R27" s="711"/>
      <c r="S27" s="711"/>
      <c r="T27" s="711"/>
      <c r="U27" s="711"/>
      <c r="V27" s="711"/>
      <c r="W27" s="711"/>
      <c r="X27" s="711"/>
      <c r="Y27" s="711"/>
      <c r="Z27" s="711"/>
      <c r="AA27" s="711"/>
      <c r="AB27" s="711"/>
      <c r="AC27" s="711"/>
      <c r="AD27" s="711"/>
      <c r="AE27" s="711"/>
      <c r="AF27" s="711"/>
      <c r="AG27" s="711"/>
      <c r="AH27" s="711"/>
      <c r="AI27" s="711"/>
      <c r="AJ27" s="711"/>
    </row>
    <row r="28" spans="1:36">
      <c r="A28" s="333">
        <v>22</v>
      </c>
      <c r="B28" s="348" t="s">
        <v>414</v>
      </c>
      <c r="C28" s="625">
        <v>19093365.7302</v>
      </c>
      <c r="D28" s="599">
        <v>19007272.560199998</v>
      </c>
      <c r="E28" s="599">
        <v>86093.17</v>
      </c>
      <c r="F28" s="627"/>
      <c r="G28" s="627"/>
      <c r="H28" s="599">
        <v>13497.1695</v>
      </c>
      <c r="I28" s="627">
        <v>12906.209500000001</v>
      </c>
      <c r="J28" s="627">
        <v>590.96</v>
      </c>
      <c r="K28" s="627"/>
      <c r="L28" s="627"/>
      <c r="M28" s="711"/>
      <c r="N28" s="711"/>
      <c r="O28" s="711"/>
      <c r="P28" s="711"/>
      <c r="Q28" s="711"/>
      <c r="R28" s="711"/>
      <c r="S28" s="711"/>
      <c r="T28" s="711"/>
      <c r="U28" s="711"/>
      <c r="V28" s="711"/>
      <c r="W28" s="711"/>
      <c r="X28" s="711"/>
      <c r="Y28" s="711"/>
      <c r="Z28" s="711"/>
      <c r="AA28" s="711"/>
      <c r="AB28" s="711"/>
      <c r="AC28" s="711"/>
      <c r="AD28" s="711"/>
      <c r="AE28" s="711"/>
      <c r="AF28" s="711"/>
      <c r="AG28" s="711"/>
      <c r="AH28" s="711"/>
      <c r="AI28" s="711"/>
      <c r="AJ28" s="711"/>
    </row>
    <row r="29" spans="1:36">
      <c r="A29" s="333">
        <v>23</v>
      </c>
      <c r="B29" s="348" t="s">
        <v>415</v>
      </c>
      <c r="C29" s="625">
        <v>188357353.22780001</v>
      </c>
      <c r="D29" s="599">
        <v>176174542.38530001</v>
      </c>
      <c r="E29" s="599">
        <v>6112483.5188999996</v>
      </c>
      <c r="F29" s="627">
        <v>6070327.3235999998</v>
      </c>
      <c r="G29" s="627"/>
      <c r="H29" s="599">
        <v>4224769.6624999996</v>
      </c>
      <c r="I29" s="627">
        <v>501702.83630000002</v>
      </c>
      <c r="J29" s="627">
        <v>362752.60389999999</v>
      </c>
      <c r="K29" s="627">
        <v>3360314.2223</v>
      </c>
      <c r="L29" s="627"/>
      <c r="M29" s="711"/>
      <c r="N29" s="711"/>
      <c r="O29" s="711"/>
      <c r="P29" s="711"/>
      <c r="Q29" s="711"/>
      <c r="R29" s="711"/>
      <c r="S29" s="711"/>
      <c r="T29" s="711"/>
      <c r="U29" s="711"/>
      <c r="V29" s="711"/>
      <c r="W29" s="711"/>
      <c r="X29" s="711"/>
      <c r="Y29" s="711"/>
      <c r="Z29" s="711"/>
      <c r="AA29" s="711"/>
      <c r="AB29" s="711"/>
      <c r="AC29" s="711"/>
      <c r="AD29" s="711"/>
      <c r="AE29" s="711"/>
      <c r="AF29" s="711"/>
      <c r="AG29" s="711"/>
      <c r="AH29" s="711"/>
      <c r="AI29" s="711"/>
      <c r="AJ29" s="711"/>
    </row>
    <row r="30" spans="1:36">
      <c r="A30" s="333">
        <v>24</v>
      </c>
      <c r="B30" s="348" t="s">
        <v>486</v>
      </c>
      <c r="C30" s="625">
        <v>42658159.466700003</v>
      </c>
      <c r="D30" s="599">
        <v>37154926.818700001</v>
      </c>
      <c r="E30" s="599">
        <v>3669742.5751999998</v>
      </c>
      <c r="F30" s="627">
        <v>1833490.0728</v>
      </c>
      <c r="G30" s="627"/>
      <c r="H30" s="599">
        <v>2171390.8459000001</v>
      </c>
      <c r="I30" s="627">
        <v>187250.58410000001</v>
      </c>
      <c r="J30" s="627">
        <v>166953.32269999999</v>
      </c>
      <c r="K30" s="627">
        <v>1817186.9391000001</v>
      </c>
      <c r="L30" s="627"/>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row>
    <row r="31" spans="1:36">
      <c r="A31" s="333">
        <v>25</v>
      </c>
      <c r="B31" s="348" t="s">
        <v>416</v>
      </c>
      <c r="C31" s="625">
        <v>8043010.9479</v>
      </c>
      <c r="D31" s="599">
        <v>7931955.5214999998</v>
      </c>
      <c r="E31" s="599">
        <v>111055.4264</v>
      </c>
      <c r="F31" s="627"/>
      <c r="G31" s="627"/>
      <c r="H31" s="599">
        <v>32431.758399999999</v>
      </c>
      <c r="I31" s="627">
        <v>22392.976699999999</v>
      </c>
      <c r="J31" s="627">
        <v>10038.7817</v>
      </c>
      <c r="K31" s="627"/>
      <c r="L31" s="627"/>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row>
    <row r="32" spans="1:36">
      <c r="A32" s="333">
        <v>26</v>
      </c>
      <c r="B32" s="348" t="s">
        <v>483</v>
      </c>
      <c r="C32" s="625">
        <v>90501613.725899994</v>
      </c>
      <c r="D32" s="599">
        <v>84621441.602599993</v>
      </c>
      <c r="E32" s="599">
        <v>4747601.6198000005</v>
      </c>
      <c r="F32" s="627">
        <v>1132570.5035000001</v>
      </c>
      <c r="G32" s="627"/>
      <c r="H32" s="599">
        <v>1153396.0934000001</v>
      </c>
      <c r="I32" s="627">
        <v>378416.23070000001</v>
      </c>
      <c r="J32" s="627">
        <v>335322.82980000001</v>
      </c>
      <c r="K32" s="627">
        <v>439657.03289999999</v>
      </c>
      <c r="L32" s="627"/>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row>
    <row r="33" spans="1:36">
      <c r="A33" s="333">
        <v>27</v>
      </c>
      <c r="B33" s="389" t="s">
        <v>64</v>
      </c>
      <c r="C33" s="709">
        <v>1525382997.1106997</v>
      </c>
      <c r="D33" s="602">
        <v>1402213455.9397001</v>
      </c>
      <c r="E33" s="602">
        <v>90369228.869800016</v>
      </c>
      <c r="F33" s="710">
        <v>32675640.446700003</v>
      </c>
      <c r="G33" s="710">
        <v>124671.8545</v>
      </c>
      <c r="H33" s="602">
        <v>27958322.1417</v>
      </c>
      <c r="I33" s="710">
        <v>3996147.1925999997</v>
      </c>
      <c r="J33" s="710">
        <v>2646241.2588999998</v>
      </c>
      <c r="K33" s="710">
        <v>21315933.678999998</v>
      </c>
      <c r="L33" s="710">
        <v>1.12E-2</v>
      </c>
      <c r="M33" s="711"/>
      <c r="N33" s="711"/>
      <c r="O33" s="711"/>
      <c r="P33" s="711"/>
      <c r="Q33" s="711"/>
      <c r="R33" s="711"/>
      <c r="S33" s="711"/>
      <c r="T33" s="711"/>
      <c r="U33" s="711"/>
      <c r="V33" s="711"/>
      <c r="W33" s="711"/>
      <c r="X33" s="711"/>
      <c r="Y33" s="711"/>
      <c r="Z33" s="711"/>
      <c r="AA33" s="711"/>
      <c r="AB33" s="711"/>
      <c r="AC33" s="711"/>
      <c r="AD33" s="711"/>
      <c r="AE33" s="711"/>
      <c r="AF33" s="711"/>
      <c r="AG33" s="711"/>
      <c r="AH33" s="711"/>
      <c r="AI33" s="711"/>
      <c r="AJ33" s="711"/>
    </row>
    <row r="35" spans="1:36">
      <c r="B35" s="388"/>
      <c r="C35" s="388"/>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28"/>
  <sheetViews>
    <sheetView showGridLines="0" topLeftCell="B1" zoomScale="80" zoomScaleNormal="80" workbookViewId="0">
      <selection activeCell="G31" sqref="G31"/>
    </sheetView>
  </sheetViews>
  <sheetFormatPr defaultColWidth="8.88671875" defaultRowHeight="12"/>
  <cols>
    <col min="1" max="1" width="11.88671875" style="390" bestFit="1" customWidth="1"/>
    <col min="2" max="2" width="68.88671875" style="390" customWidth="1"/>
    <col min="3" max="11" width="28.109375" style="390" customWidth="1"/>
    <col min="12" max="16384" width="8.88671875" style="390"/>
  </cols>
  <sheetData>
    <row r="1" spans="1:11" s="344" customFormat="1" ht="13.8">
      <c r="A1" s="258" t="s">
        <v>30</v>
      </c>
      <c r="B1" s="331" t="str">
        <f>'Info '!C2</f>
        <v>JSC ProCredit Bank</v>
      </c>
    </row>
    <row r="2" spans="1:11" s="344" customFormat="1">
      <c r="A2" s="258" t="s">
        <v>31</v>
      </c>
      <c r="B2" s="330">
        <f>'1. key ratios'!B2</f>
        <v>46203</v>
      </c>
    </row>
    <row r="3" spans="1:11" s="344" customFormat="1">
      <c r="A3" s="259" t="s">
        <v>466</v>
      </c>
    </row>
    <row r="4" spans="1:11">
      <c r="C4" s="393" t="s">
        <v>660</v>
      </c>
      <c r="D4" s="393" t="s">
        <v>659</v>
      </c>
      <c r="E4" s="393" t="s">
        <v>658</v>
      </c>
      <c r="F4" s="393" t="s">
        <v>657</v>
      </c>
      <c r="G4" s="393" t="s">
        <v>656</v>
      </c>
      <c r="H4" s="393" t="s">
        <v>655</v>
      </c>
      <c r="I4" s="393" t="s">
        <v>654</v>
      </c>
      <c r="J4" s="393" t="s">
        <v>653</v>
      </c>
      <c r="K4" s="393" t="s">
        <v>652</v>
      </c>
    </row>
    <row r="5" spans="1:11" ht="104.1" customHeight="1">
      <c r="A5" s="839" t="s">
        <v>651</v>
      </c>
      <c r="B5" s="840"/>
      <c r="C5" s="392" t="s">
        <v>467</v>
      </c>
      <c r="D5" s="392" t="s">
        <v>468</v>
      </c>
      <c r="E5" s="392" t="s">
        <v>469</v>
      </c>
      <c r="F5" s="392" t="s">
        <v>470</v>
      </c>
      <c r="G5" s="392" t="s">
        <v>471</v>
      </c>
      <c r="H5" s="392" t="s">
        <v>472</v>
      </c>
      <c r="I5" s="392" t="s">
        <v>473</v>
      </c>
      <c r="J5" s="392" t="s">
        <v>474</v>
      </c>
      <c r="K5" s="392" t="s">
        <v>475</v>
      </c>
    </row>
    <row r="6" spans="1:11">
      <c r="A6" s="333">
        <v>1</v>
      </c>
      <c r="B6" s="333" t="s">
        <v>435</v>
      </c>
      <c r="C6" s="600">
        <v>22429065.771200001</v>
      </c>
      <c r="D6" s="600">
        <v>33619924.968599997</v>
      </c>
      <c r="E6" s="600">
        <v>26953126.381000001</v>
      </c>
      <c r="F6" s="600">
        <v>0</v>
      </c>
      <c r="G6" s="600">
        <v>1275046680.1963</v>
      </c>
      <c r="H6" s="600">
        <v>0</v>
      </c>
      <c r="I6" s="600">
        <v>51454433.831699997</v>
      </c>
      <c r="J6" s="600">
        <v>72862273.568000004</v>
      </c>
      <c r="K6" s="600">
        <v>43017492.3939</v>
      </c>
    </row>
    <row r="7" spans="1:11">
      <c r="A7" s="333">
        <v>2</v>
      </c>
      <c r="B7" s="333" t="s">
        <v>476</v>
      </c>
      <c r="C7" s="600">
        <v>0</v>
      </c>
      <c r="D7" s="600">
        <v>0</v>
      </c>
      <c r="E7" s="600">
        <v>0</v>
      </c>
      <c r="F7" s="600">
        <v>0</v>
      </c>
      <c r="G7" s="600">
        <v>0</v>
      </c>
      <c r="H7" s="600">
        <v>0</v>
      </c>
      <c r="I7" s="600">
        <v>0</v>
      </c>
      <c r="J7" s="600">
        <v>0</v>
      </c>
      <c r="K7" s="600">
        <v>0</v>
      </c>
    </row>
    <row r="8" spans="1:11">
      <c r="A8" s="333">
        <v>3</v>
      </c>
      <c r="B8" s="333" t="s">
        <v>443</v>
      </c>
      <c r="C8" s="600">
        <v>9472273.5159000009</v>
      </c>
      <c r="D8" s="600">
        <v>0</v>
      </c>
      <c r="E8" s="600">
        <v>0</v>
      </c>
      <c r="F8" s="600">
        <v>0</v>
      </c>
      <c r="G8" s="600">
        <v>70845168.685000002</v>
      </c>
      <c r="H8" s="600">
        <v>0</v>
      </c>
      <c r="I8" s="600">
        <v>14112599.9871</v>
      </c>
      <c r="J8" s="600">
        <v>17824932.661800001</v>
      </c>
      <c r="K8" s="600">
        <v>74465530.615999997</v>
      </c>
    </row>
    <row r="9" spans="1:11">
      <c r="A9" s="333">
        <v>4</v>
      </c>
      <c r="B9" s="353" t="s">
        <v>477</v>
      </c>
      <c r="C9" s="628">
        <v>342222.50030000001</v>
      </c>
      <c r="D9" s="628">
        <v>0</v>
      </c>
      <c r="E9" s="628">
        <v>0</v>
      </c>
      <c r="F9" s="628">
        <v>0</v>
      </c>
      <c r="G9" s="628">
        <v>19030710.463300001</v>
      </c>
      <c r="H9" s="628">
        <v>0</v>
      </c>
      <c r="I9" s="628">
        <v>5026334.4369999999</v>
      </c>
      <c r="J9" s="628">
        <v>7551182.2993000001</v>
      </c>
      <c r="K9" s="628">
        <v>849862.60129999998</v>
      </c>
    </row>
    <row r="10" spans="1:11">
      <c r="A10" s="333">
        <v>5</v>
      </c>
      <c r="B10" s="353" t="s">
        <v>478</v>
      </c>
      <c r="C10" s="628">
        <v>0</v>
      </c>
      <c r="D10" s="628">
        <v>0</v>
      </c>
      <c r="E10" s="628">
        <v>0</v>
      </c>
      <c r="F10" s="628">
        <v>0</v>
      </c>
      <c r="G10" s="628">
        <v>0</v>
      </c>
      <c r="H10" s="628">
        <v>0</v>
      </c>
      <c r="I10" s="628">
        <v>0</v>
      </c>
      <c r="J10" s="628">
        <v>0</v>
      </c>
      <c r="K10" s="628">
        <v>0</v>
      </c>
    </row>
    <row r="11" spans="1:11">
      <c r="A11" s="333">
        <v>6</v>
      </c>
      <c r="B11" s="353" t="s">
        <v>479</v>
      </c>
      <c r="C11" s="628"/>
      <c r="D11" s="628"/>
      <c r="E11" s="628"/>
      <c r="F11" s="628"/>
      <c r="G11" s="628"/>
      <c r="H11" s="628"/>
      <c r="I11" s="628"/>
      <c r="J11" s="628"/>
      <c r="K11" s="628">
        <v>0</v>
      </c>
    </row>
    <row r="12" spans="1:11">
      <c r="C12" s="712"/>
      <c r="D12" s="712"/>
      <c r="E12" s="712"/>
      <c r="F12" s="712"/>
      <c r="G12" s="712"/>
      <c r="H12" s="712"/>
      <c r="I12" s="712"/>
      <c r="J12" s="712"/>
      <c r="K12" s="712"/>
    </row>
    <row r="13" spans="1:11" ht="13.8">
      <c r="B13" s="391"/>
      <c r="C13" s="712"/>
      <c r="D13" s="712"/>
      <c r="E13" s="712"/>
      <c r="F13" s="712"/>
      <c r="G13" s="712"/>
      <c r="H13" s="712"/>
      <c r="I13" s="712"/>
      <c r="J13" s="712"/>
      <c r="K13" s="712"/>
    </row>
    <row r="14" spans="1:11">
      <c r="C14" s="712"/>
      <c r="D14" s="712"/>
      <c r="E14" s="712"/>
      <c r="F14" s="712"/>
      <c r="G14" s="712"/>
      <c r="H14" s="712"/>
      <c r="I14" s="712"/>
      <c r="J14" s="712"/>
      <c r="K14" s="712"/>
    </row>
    <row r="15" spans="1:11">
      <c r="C15" s="712"/>
      <c r="D15" s="712"/>
      <c r="E15" s="712"/>
      <c r="F15" s="712"/>
      <c r="G15" s="712"/>
      <c r="H15" s="712"/>
      <c r="I15" s="712"/>
      <c r="J15" s="712"/>
      <c r="K15" s="712"/>
    </row>
    <row r="16" spans="1:11">
      <c r="C16" s="712"/>
      <c r="D16" s="712"/>
      <c r="E16" s="712"/>
      <c r="F16" s="712"/>
      <c r="G16" s="712"/>
      <c r="H16" s="712"/>
      <c r="I16" s="712"/>
      <c r="J16" s="712"/>
      <c r="K16" s="712"/>
    </row>
    <row r="17" spans="3:11">
      <c r="C17" s="712"/>
      <c r="D17" s="712"/>
      <c r="E17" s="712"/>
      <c r="F17" s="712"/>
      <c r="G17" s="712"/>
      <c r="H17" s="712"/>
      <c r="I17" s="712"/>
      <c r="J17" s="712"/>
      <c r="K17" s="712"/>
    </row>
    <row r="18" spans="3:11">
      <c r="C18" s="712"/>
      <c r="D18" s="712"/>
      <c r="E18" s="712"/>
      <c r="F18" s="712"/>
      <c r="G18" s="712"/>
      <c r="H18" s="712"/>
      <c r="I18" s="712"/>
      <c r="J18" s="712"/>
      <c r="K18" s="712"/>
    </row>
    <row r="19" spans="3:11">
      <c r="C19" s="712"/>
      <c r="D19" s="712"/>
      <c r="E19" s="712"/>
      <c r="F19" s="712"/>
      <c r="G19" s="712"/>
      <c r="H19" s="712"/>
      <c r="I19" s="712"/>
      <c r="J19" s="712"/>
      <c r="K19" s="712"/>
    </row>
    <row r="20" spans="3:11">
      <c r="C20" s="712"/>
      <c r="D20" s="712"/>
      <c r="E20" s="712"/>
      <c r="F20" s="712"/>
      <c r="G20" s="712"/>
      <c r="H20" s="712"/>
      <c r="I20" s="712"/>
      <c r="J20" s="712"/>
      <c r="K20" s="712"/>
    </row>
    <row r="21" spans="3:11">
      <c r="C21" s="712"/>
      <c r="D21" s="712"/>
      <c r="E21" s="712"/>
      <c r="F21" s="712"/>
      <c r="G21" s="712"/>
      <c r="H21" s="712"/>
      <c r="I21" s="712"/>
      <c r="J21" s="712"/>
      <c r="K21" s="712"/>
    </row>
    <row r="22" spans="3:11">
      <c r="C22" s="712"/>
      <c r="D22" s="712"/>
      <c r="E22" s="712"/>
      <c r="F22" s="712"/>
      <c r="G22" s="712"/>
      <c r="H22" s="712"/>
      <c r="I22" s="712"/>
      <c r="J22" s="712"/>
      <c r="K22" s="712"/>
    </row>
    <row r="23" spans="3:11">
      <c r="C23" s="712"/>
      <c r="D23" s="712"/>
      <c r="E23" s="712"/>
      <c r="F23" s="712"/>
      <c r="G23" s="712"/>
      <c r="H23" s="712"/>
      <c r="I23" s="712"/>
      <c r="J23" s="712"/>
      <c r="K23" s="712"/>
    </row>
    <row r="24" spans="3:11">
      <c r="C24" s="712"/>
      <c r="D24" s="712"/>
      <c r="E24" s="712"/>
      <c r="F24" s="712"/>
      <c r="G24" s="712"/>
      <c r="H24" s="712"/>
      <c r="I24" s="712"/>
      <c r="J24" s="712"/>
      <c r="K24" s="712"/>
    </row>
    <row r="25" spans="3:11">
      <c r="C25" s="712"/>
      <c r="D25" s="712"/>
      <c r="E25" s="712"/>
      <c r="F25" s="712"/>
      <c r="G25" s="712"/>
      <c r="H25" s="712"/>
      <c r="I25" s="712"/>
      <c r="J25" s="712"/>
      <c r="K25" s="712"/>
    </row>
    <row r="26" spans="3:11">
      <c r="C26" s="712"/>
      <c r="D26" s="712"/>
      <c r="E26" s="712"/>
      <c r="F26" s="712"/>
      <c r="G26" s="712"/>
      <c r="H26" s="712"/>
      <c r="I26" s="712"/>
      <c r="J26" s="712"/>
      <c r="K26" s="712"/>
    </row>
    <row r="27" spans="3:11">
      <c r="C27" s="712"/>
      <c r="D27" s="712"/>
      <c r="E27" s="712"/>
      <c r="F27" s="712"/>
      <c r="G27" s="712"/>
      <c r="H27" s="712"/>
      <c r="I27" s="712"/>
      <c r="J27" s="712"/>
      <c r="K27" s="712"/>
    </row>
    <row r="28" spans="3:11">
      <c r="C28" s="712"/>
      <c r="D28" s="712"/>
      <c r="E28" s="712"/>
      <c r="F28" s="712"/>
      <c r="G28" s="712"/>
      <c r="H28" s="712"/>
      <c r="I28" s="712"/>
      <c r="J28" s="712"/>
      <c r="K28" s="712"/>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44"/>
  <sheetViews>
    <sheetView showGridLines="0" topLeftCell="F1" zoomScale="80" zoomScaleNormal="80" workbookViewId="0">
      <selection activeCell="S7" sqref="S7:U19"/>
    </sheetView>
  </sheetViews>
  <sheetFormatPr defaultColWidth="8.88671875" defaultRowHeight="14.4"/>
  <cols>
    <col min="1" max="1" width="10" style="394" bestFit="1" customWidth="1"/>
    <col min="2" max="2" width="71.88671875" style="394" customWidth="1"/>
    <col min="3" max="3" width="12.33203125" style="394" bestFit="1" customWidth="1"/>
    <col min="4" max="4" width="12.6640625" style="394" bestFit="1" customWidth="1"/>
    <col min="5" max="5" width="10.88671875" style="394" bestFit="1" customWidth="1"/>
    <col min="6" max="6" width="10.5546875" style="394" bestFit="1" customWidth="1"/>
    <col min="7" max="7" width="5.5546875" style="394" bestFit="1" customWidth="1"/>
    <col min="8" max="9" width="12.6640625" style="394" bestFit="1" customWidth="1"/>
    <col min="10" max="10" width="10.88671875" style="394" bestFit="1" customWidth="1"/>
    <col min="11" max="11" width="10.5546875" style="394" bestFit="1" customWidth="1"/>
    <col min="12" max="12" width="5.5546875" style="394" bestFit="1" customWidth="1"/>
    <col min="13" max="13" width="10.5546875" style="394" bestFit="1" customWidth="1"/>
    <col min="14" max="17" width="16.109375" style="394" customWidth="1"/>
    <col min="18" max="18" width="12.109375" style="394" bestFit="1" customWidth="1"/>
    <col min="19" max="19" width="46.88671875" style="394" bestFit="1" customWidth="1"/>
    <col min="20" max="20" width="43.44140625" style="394" bestFit="1" customWidth="1"/>
    <col min="21" max="21" width="45.88671875" style="394" bestFit="1" customWidth="1"/>
    <col min="22" max="22" width="43.44140625" style="394" bestFit="1" customWidth="1"/>
    <col min="23" max="16384" width="8.88671875" style="394"/>
  </cols>
  <sheetData>
    <row r="1" spans="1:22">
      <c r="A1" s="258" t="s">
        <v>30</v>
      </c>
      <c r="B1" s="331" t="str">
        <f>'Info '!C2</f>
        <v>JSC ProCredit Bank</v>
      </c>
    </row>
    <row r="2" spans="1:22">
      <c r="A2" s="258" t="s">
        <v>31</v>
      </c>
      <c r="B2" s="330">
        <f>'1. key ratios'!B2</f>
        <v>46203</v>
      </c>
    </row>
    <row r="3" spans="1:22">
      <c r="A3" s="259" t="s">
        <v>494</v>
      </c>
      <c r="B3" s="344"/>
    </row>
    <row r="4" spans="1:22">
      <c r="A4" s="259"/>
      <c r="B4" s="344"/>
    </row>
    <row r="5" spans="1:22" ht="24" customHeight="1">
      <c r="A5" s="841" t="s">
        <v>495</v>
      </c>
      <c r="B5" s="842"/>
      <c r="C5" s="846" t="s">
        <v>661</v>
      </c>
      <c r="D5" s="846"/>
      <c r="E5" s="846"/>
      <c r="F5" s="846"/>
      <c r="G5" s="846"/>
      <c r="H5" s="846" t="s">
        <v>513</v>
      </c>
      <c r="I5" s="846"/>
      <c r="J5" s="846"/>
      <c r="K5" s="846"/>
      <c r="L5" s="846"/>
      <c r="M5" s="846" t="s">
        <v>625</v>
      </c>
      <c r="N5" s="846"/>
      <c r="O5" s="846"/>
      <c r="P5" s="846"/>
      <c r="Q5" s="846"/>
      <c r="R5" s="845" t="s">
        <v>496</v>
      </c>
      <c r="S5" s="845" t="s">
        <v>510</v>
      </c>
      <c r="T5" s="845" t="s">
        <v>511</v>
      </c>
      <c r="U5" s="845" t="s">
        <v>669</v>
      </c>
      <c r="V5" s="845" t="s">
        <v>670</v>
      </c>
    </row>
    <row r="6" spans="1:22" ht="36" customHeight="1">
      <c r="A6" s="843"/>
      <c r="B6" s="844"/>
      <c r="C6" s="403"/>
      <c r="D6" s="342" t="s">
        <v>646</v>
      </c>
      <c r="E6" s="342" t="s">
        <v>645</v>
      </c>
      <c r="F6" s="342" t="s">
        <v>644</v>
      </c>
      <c r="G6" s="342" t="s">
        <v>643</v>
      </c>
      <c r="H6" s="403"/>
      <c r="I6" s="342" t="s">
        <v>646</v>
      </c>
      <c r="J6" s="342" t="s">
        <v>645</v>
      </c>
      <c r="K6" s="342" t="s">
        <v>644</v>
      </c>
      <c r="L6" s="342" t="s">
        <v>643</v>
      </c>
      <c r="M6" s="403"/>
      <c r="N6" s="342" t="s">
        <v>646</v>
      </c>
      <c r="O6" s="342" t="s">
        <v>645</v>
      </c>
      <c r="P6" s="342" t="s">
        <v>644</v>
      </c>
      <c r="Q6" s="342" t="s">
        <v>643</v>
      </c>
      <c r="R6" s="845"/>
      <c r="S6" s="845"/>
      <c r="T6" s="845"/>
      <c r="U6" s="845"/>
      <c r="V6" s="845"/>
    </row>
    <row r="7" spans="1:22">
      <c r="A7" s="398">
        <v>1</v>
      </c>
      <c r="B7" s="402" t="s">
        <v>504</v>
      </c>
      <c r="C7" s="629">
        <v>1361707.73</v>
      </c>
      <c r="D7" s="629">
        <v>1331681.56</v>
      </c>
      <c r="E7" s="629">
        <v>10894.71</v>
      </c>
      <c r="F7" s="629">
        <v>19131.46</v>
      </c>
      <c r="G7" s="629"/>
      <c r="H7" s="629">
        <v>1360295.3399999999</v>
      </c>
      <c r="I7" s="629">
        <v>1329983.95</v>
      </c>
      <c r="J7" s="629">
        <v>11033.25</v>
      </c>
      <c r="K7" s="629">
        <v>19278.14</v>
      </c>
      <c r="L7" s="629"/>
      <c r="M7" s="629">
        <v>19235.489999999998</v>
      </c>
      <c r="N7" s="629">
        <v>7401.15</v>
      </c>
      <c r="O7" s="629">
        <v>2253.06</v>
      </c>
      <c r="P7" s="629">
        <v>9581.2800000000007</v>
      </c>
      <c r="Q7" s="629"/>
      <c r="R7" s="630">
        <v>40</v>
      </c>
      <c r="S7" s="714"/>
      <c r="T7" s="714"/>
      <c r="U7" s="714">
        <v>0.1211</v>
      </c>
      <c r="V7" s="631">
        <v>42.479113523624257</v>
      </c>
    </row>
    <row r="8" spans="1:22">
      <c r="A8" s="398">
        <v>2</v>
      </c>
      <c r="B8" s="401" t="s">
        <v>503</v>
      </c>
      <c r="C8" s="629">
        <v>44293443.845700003</v>
      </c>
      <c r="D8" s="629">
        <v>41854830.774999999</v>
      </c>
      <c r="E8" s="629">
        <v>1392018.8707000001</v>
      </c>
      <c r="F8" s="629">
        <v>1046594.2</v>
      </c>
      <c r="G8" s="629"/>
      <c r="H8" s="629">
        <v>44266283.519699998</v>
      </c>
      <c r="I8" s="629">
        <v>41714622.2949</v>
      </c>
      <c r="J8" s="629">
        <v>1436325.3444999999</v>
      </c>
      <c r="K8" s="629">
        <v>1115335.8803000001</v>
      </c>
      <c r="L8" s="629"/>
      <c r="M8" s="629">
        <v>1064746.4447999999</v>
      </c>
      <c r="N8" s="629">
        <v>411987.65610000002</v>
      </c>
      <c r="O8" s="629">
        <v>150985.63440000001</v>
      </c>
      <c r="P8" s="629">
        <v>501773.15429999999</v>
      </c>
      <c r="Q8" s="629"/>
      <c r="R8" s="630">
        <v>1455</v>
      </c>
      <c r="S8" s="714">
        <v>0.1457</v>
      </c>
      <c r="T8" s="714">
        <v>0.16370000000000001</v>
      </c>
      <c r="U8" s="714">
        <v>0.1426</v>
      </c>
      <c r="V8" s="631">
        <v>56.474440882691731</v>
      </c>
    </row>
    <row r="9" spans="1:22">
      <c r="A9" s="398">
        <v>3</v>
      </c>
      <c r="B9" s="401" t="s">
        <v>502</v>
      </c>
      <c r="C9" s="629">
        <v>0</v>
      </c>
      <c r="D9" s="629"/>
      <c r="E9" s="629"/>
      <c r="F9" s="629"/>
      <c r="G9" s="629"/>
      <c r="H9" s="629">
        <v>0</v>
      </c>
      <c r="I9" s="629"/>
      <c r="J9" s="629"/>
      <c r="K9" s="629"/>
      <c r="L9" s="629"/>
      <c r="M9" s="629">
        <v>0</v>
      </c>
      <c r="N9" s="629"/>
      <c r="O9" s="629"/>
      <c r="P9" s="629"/>
      <c r="Q9" s="629"/>
      <c r="R9" s="630"/>
      <c r="S9" s="714"/>
      <c r="T9" s="714"/>
      <c r="U9" s="714"/>
      <c r="V9" s="631"/>
    </row>
    <row r="10" spans="1:22">
      <c r="A10" s="398">
        <v>4</v>
      </c>
      <c r="B10" s="401" t="s">
        <v>501</v>
      </c>
      <c r="C10" s="629">
        <v>0</v>
      </c>
      <c r="D10" s="629"/>
      <c r="E10" s="629"/>
      <c r="F10" s="629"/>
      <c r="G10" s="629"/>
      <c r="H10" s="629">
        <v>0</v>
      </c>
      <c r="I10" s="629"/>
      <c r="J10" s="629"/>
      <c r="K10" s="629"/>
      <c r="L10" s="629"/>
      <c r="M10" s="629">
        <v>0</v>
      </c>
      <c r="N10" s="629"/>
      <c r="O10" s="629"/>
      <c r="P10" s="629"/>
      <c r="Q10" s="629"/>
      <c r="R10" s="630"/>
      <c r="S10" s="714"/>
      <c r="T10" s="714"/>
      <c r="U10" s="714"/>
      <c r="V10" s="631"/>
    </row>
    <row r="11" spans="1:22">
      <c r="A11" s="398">
        <v>5</v>
      </c>
      <c r="B11" s="401" t="s">
        <v>500</v>
      </c>
      <c r="C11" s="629">
        <v>925299.81</v>
      </c>
      <c r="D11" s="629">
        <v>913299.81</v>
      </c>
      <c r="E11" s="629">
        <v>12000</v>
      </c>
      <c r="F11" s="629"/>
      <c r="G11" s="629"/>
      <c r="H11" s="629">
        <v>927051.79</v>
      </c>
      <c r="I11" s="629">
        <v>914883.48</v>
      </c>
      <c r="J11" s="629">
        <v>12168.31</v>
      </c>
      <c r="K11" s="629"/>
      <c r="L11" s="629"/>
      <c r="M11" s="629">
        <v>15165.539999999999</v>
      </c>
      <c r="N11" s="629">
        <v>14461.23</v>
      </c>
      <c r="O11" s="629">
        <v>704.31</v>
      </c>
      <c r="P11" s="629"/>
      <c r="Q11" s="629"/>
      <c r="R11" s="630">
        <v>289</v>
      </c>
      <c r="S11" s="714">
        <v>0.1333</v>
      </c>
      <c r="T11" s="714">
        <v>0.13389999999999999</v>
      </c>
      <c r="U11" s="714">
        <v>0.13400000000000001</v>
      </c>
      <c r="V11" s="631">
        <v>136.2338036551273</v>
      </c>
    </row>
    <row r="12" spans="1:22">
      <c r="A12" s="398">
        <v>6</v>
      </c>
      <c r="B12" s="401" t="s">
        <v>499</v>
      </c>
      <c r="C12" s="629">
        <v>0</v>
      </c>
      <c r="D12" s="629"/>
      <c r="E12" s="629"/>
      <c r="F12" s="629"/>
      <c r="G12" s="629"/>
      <c r="H12" s="629">
        <v>0</v>
      </c>
      <c r="I12" s="629"/>
      <c r="J12" s="629"/>
      <c r="K12" s="629"/>
      <c r="L12" s="629"/>
      <c r="M12" s="629">
        <v>0</v>
      </c>
      <c r="N12" s="629"/>
      <c r="O12" s="629"/>
      <c r="P12" s="629"/>
      <c r="Q12" s="629"/>
      <c r="R12" s="630"/>
      <c r="S12" s="714"/>
      <c r="T12" s="714"/>
      <c r="U12" s="714"/>
      <c r="V12" s="631"/>
    </row>
    <row r="13" spans="1:22">
      <c r="A13" s="398">
        <v>7</v>
      </c>
      <c r="B13" s="401" t="s">
        <v>498</v>
      </c>
      <c r="C13" s="629">
        <v>129641899.7613</v>
      </c>
      <c r="D13" s="629">
        <v>123368678.54700001</v>
      </c>
      <c r="E13" s="629">
        <v>5873020.3317</v>
      </c>
      <c r="F13" s="629">
        <v>400200.88260000001</v>
      </c>
      <c r="G13" s="629"/>
      <c r="H13" s="629">
        <v>130013195.33979999</v>
      </c>
      <c r="I13" s="629">
        <v>123605979.0227</v>
      </c>
      <c r="J13" s="629">
        <v>5994881.7911</v>
      </c>
      <c r="K13" s="629">
        <v>412334.52600000001</v>
      </c>
      <c r="L13" s="629">
        <v>0</v>
      </c>
      <c r="M13" s="629">
        <v>1018008.2249</v>
      </c>
      <c r="N13" s="629">
        <v>364594.65580000001</v>
      </c>
      <c r="O13" s="629">
        <v>452517.60139999999</v>
      </c>
      <c r="P13" s="629">
        <v>200895.96770000001</v>
      </c>
      <c r="Q13" s="629"/>
      <c r="R13" s="630">
        <v>909</v>
      </c>
      <c r="S13" s="714">
        <v>0.1041</v>
      </c>
      <c r="T13" s="714">
        <v>0.12089999999999999</v>
      </c>
      <c r="U13" s="714">
        <v>0.09</v>
      </c>
      <c r="V13" s="631">
        <v>106.21383735610533</v>
      </c>
    </row>
    <row r="14" spans="1:22">
      <c r="A14" s="396">
        <v>7.1</v>
      </c>
      <c r="B14" s="395" t="s">
        <v>507</v>
      </c>
      <c r="C14" s="629">
        <v>117256617.19759999</v>
      </c>
      <c r="D14" s="629">
        <v>110983395.9833</v>
      </c>
      <c r="E14" s="629">
        <v>5873020.3317</v>
      </c>
      <c r="F14" s="629">
        <v>400200.88260000001</v>
      </c>
      <c r="G14" s="629"/>
      <c r="H14" s="629">
        <v>117622588.30359997</v>
      </c>
      <c r="I14" s="629">
        <v>111215371.98649998</v>
      </c>
      <c r="J14" s="629">
        <v>5994881.7911</v>
      </c>
      <c r="K14" s="629">
        <v>412334.52600000001</v>
      </c>
      <c r="L14" s="629"/>
      <c r="M14" s="629">
        <v>980890.79440000001</v>
      </c>
      <c r="N14" s="629">
        <v>327477.22529999999</v>
      </c>
      <c r="O14" s="629">
        <v>452517.60139999999</v>
      </c>
      <c r="P14" s="629">
        <v>200895.96770000001</v>
      </c>
      <c r="Q14" s="629"/>
      <c r="R14" s="630">
        <v>807</v>
      </c>
      <c r="S14" s="714">
        <v>0.106</v>
      </c>
      <c r="T14" s="714">
        <v>0.123</v>
      </c>
      <c r="U14" s="714">
        <v>9.0899999999999995E-2</v>
      </c>
      <c r="V14" s="631">
        <v>106.0004665607113</v>
      </c>
    </row>
    <row r="15" spans="1:22">
      <c r="A15" s="396">
        <v>7.2</v>
      </c>
      <c r="B15" s="395" t="s">
        <v>509</v>
      </c>
      <c r="C15" s="629">
        <v>10492359.688000014</v>
      </c>
      <c r="D15" s="629">
        <v>10492359.688000014</v>
      </c>
      <c r="E15" s="629"/>
      <c r="F15" s="629"/>
      <c r="G15" s="629"/>
      <c r="H15" s="629">
        <v>10495185.863700014</v>
      </c>
      <c r="I15" s="629">
        <v>10495185.863700014</v>
      </c>
      <c r="J15" s="629"/>
      <c r="K15" s="629"/>
      <c r="L15" s="629"/>
      <c r="M15" s="629">
        <v>27488.513500000001</v>
      </c>
      <c r="N15" s="629">
        <v>27488.513500000001</v>
      </c>
      <c r="O15" s="629"/>
      <c r="P15" s="629"/>
      <c r="Q15" s="629"/>
      <c r="R15" s="630">
        <v>86</v>
      </c>
      <c r="S15" s="714">
        <v>8.0299999999999996E-2</v>
      </c>
      <c r="T15" s="714">
        <v>9.3299999999999994E-2</v>
      </c>
      <c r="U15" s="714">
        <v>8.5199999999999998E-2</v>
      </c>
      <c r="V15" s="631">
        <v>112.13444895957544</v>
      </c>
    </row>
    <row r="16" spans="1:22">
      <c r="A16" s="396">
        <v>7.3</v>
      </c>
      <c r="B16" s="395" t="s">
        <v>506</v>
      </c>
      <c r="C16" s="629">
        <v>1892922.8757</v>
      </c>
      <c r="D16" s="629">
        <v>1892922.8757</v>
      </c>
      <c r="E16" s="629"/>
      <c r="F16" s="629"/>
      <c r="G16" s="629"/>
      <c r="H16" s="629">
        <v>1895421.1725000001</v>
      </c>
      <c r="I16" s="629">
        <v>1895421.1725000001</v>
      </c>
      <c r="J16" s="629"/>
      <c r="K16" s="629"/>
      <c r="L16" s="629"/>
      <c r="M16" s="629">
        <v>9628.9169999999995</v>
      </c>
      <c r="N16" s="629">
        <v>9628.9169999999995</v>
      </c>
      <c r="O16" s="629"/>
      <c r="P16" s="629"/>
      <c r="Q16" s="629"/>
      <c r="R16" s="630">
        <v>16</v>
      </c>
      <c r="S16" s="714"/>
      <c r="T16" s="714"/>
      <c r="U16" s="714">
        <v>6.1400000000000003E-2</v>
      </c>
      <c r="V16" s="631">
        <v>86.507485058298926</v>
      </c>
    </row>
    <row r="17" spans="1:22">
      <c r="A17" s="398">
        <v>8</v>
      </c>
      <c r="B17" s="401" t="s">
        <v>505</v>
      </c>
      <c r="C17" s="629">
        <v>0</v>
      </c>
      <c r="D17" s="629"/>
      <c r="E17" s="629"/>
      <c r="F17" s="629"/>
      <c r="G17" s="629"/>
      <c r="H17" s="629">
        <v>0</v>
      </c>
      <c r="I17" s="629"/>
      <c r="J17" s="629"/>
      <c r="K17" s="629"/>
      <c r="L17" s="629"/>
      <c r="M17" s="629">
        <v>0</v>
      </c>
      <c r="N17" s="629"/>
      <c r="O17" s="629"/>
      <c r="P17" s="629"/>
      <c r="Q17" s="629"/>
      <c r="R17" s="630"/>
      <c r="S17" s="714"/>
      <c r="T17" s="714"/>
      <c r="U17" s="714"/>
      <c r="V17" s="631"/>
    </row>
    <row r="18" spans="1:22">
      <c r="A18" s="400">
        <v>9</v>
      </c>
      <c r="B18" s="399" t="s">
        <v>497</v>
      </c>
      <c r="C18" s="632">
        <v>0</v>
      </c>
      <c r="D18" s="632"/>
      <c r="E18" s="632"/>
      <c r="F18" s="632"/>
      <c r="G18" s="632"/>
      <c r="H18" s="632">
        <v>0</v>
      </c>
      <c r="I18" s="632"/>
      <c r="J18" s="632"/>
      <c r="K18" s="632"/>
      <c r="L18" s="632"/>
      <c r="M18" s="632">
        <v>0</v>
      </c>
      <c r="N18" s="632"/>
      <c r="O18" s="632"/>
      <c r="P18" s="632"/>
      <c r="Q18" s="632"/>
      <c r="R18" s="633"/>
      <c r="S18" s="715"/>
      <c r="T18" s="715"/>
      <c r="U18" s="715"/>
      <c r="V18" s="634"/>
    </row>
    <row r="19" spans="1:22">
      <c r="A19" s="398">
        <v>10</v>
      </c>
      <c r="B19" s="397" t="s">
        <v>508</v>
      </c>
      <c r="C19" s="629">
        <v>176222351.14879999</v>
      </c>
      <c r="D19" s="629">
        <v>167468490.6938</v>
      </c>
      <c r="E19" s="629">
        <v>7287933.9123999998</v>
      </c>
      <c r="F19" s="629">
        <v>1465926.5426</v>
      </c>
      <c r="G19" s="629"/>
      <c r="H19" s="629">
        <v>176566825.98949999</v>
      </c>
      <c r="I19" s="629">
        <v>167565468.74759999</v>
      </c>
      <c r="J19" s="629">
        <v>7454408.6956000002</v>
      </c>
      <c r="K19" s="629">
        <v>1546948.5463</v>
      </c>
      <c r="L19" s="629"/>
      <c r="M19" s="629">
        <v>2117155.6996999998</v>
      </c>
      <c r="N19" s="629">
        <v>798444.69189999998</v>
      </c>
      <c r="O19" s="629">
        <v>606460.60580000002</v>
      </c>
      <c r="P19" s="629">
        <v>712250.402</v>
      </c>
      <c r="Q19" s="629"/>
      <c r="R19" s="630">
        <v>2693</v>
      </c>
      <c r="S19" s="714">
        <v>0.1215</v>
      </c>
      <c r="T19" s="714">
        <v>0.13750000000000001</v>
      </c>
      <c r="U19" s="714">
        <v>0.1037</v>
      </c>
      <c r="V19" s="631">
        <v>93.380132913765749</v>
      </c>
    </row>
    <row r="20" spans="1:22" ht="24">
      <c r="A20" s="396">
        <v>10.1</v>
      </c>
      <c r="B20" s="395" t="s">
        <v>512</v>
      </c>
      <c r="C20" s="629">
        <v>0</v>
      </c>
      <c r="D20" s="629"/>
      <c r="E20" s="629"/>
      <c r="F20" s="629"/>
      <c r="G20" s="629"/>
      <c r="H20" s="629">
        <v>0</v>
      </c>
      <c r="I20" s="629"/>
      <c r="J20" s="629"/>
      <c r="K20" s="629"/>
      <c r="L20" s="629"/>
      <c r="M20" s="629">
        <v>0</v>
      </c>
      <c r="N20" s="629"/>
      <c r="O20" s="629"/>
      <c r="P20" s="629"/>
      <c r="Q20" s="629"/>
      <c r="R20" s="630"/>
      <c r="S20" s="630"/>
      <c r="T20" s="630"/>
      <c r="U20" s="630"/>
      <c r="V20" s="630"/>
    </row>
    <row r="23" spans="1:22">
      <c r="C23" s="713"/>
      <c r="D23" s="713"/>
      <c r="E23" s="713"/>
      <c r="F23" s="713"/>
      <c r="G23" s="713"/>
      <c r="H23" s="713"/>
      <c r="I23" s="713"/>
      <c r="J23" s="713"/>
      <c r="K23" s="713"/>
      <c r="L23" s="713"/>
      <c r="M23" s="713"/>
      <c r="N23" s="713"/>
      <c r="O23" s="713"/>
      <c r="P23" s="713"/>
      <c r="Q23" s="713"/>
      <c r="R23" s="713"/>
      <c r="S23" s="713"/>
      <c r="T23" s="713"/>
      <c r="U23" s="713"/>
      <c r="V23" s="713"/>
    </row>
    <row r="24" spans="1:22">
      <c r="C24" s="713"/>
      <c r="D24" s="713"/>
      <c r="E24" s="713"/>
      <c r="F24" s="713"/>
      <c r="G24" s="713"/>
      <c r="H24" s="713"/>
      <c r="I24" s="713"/>
      <c r="J24" s="713"/>
      <c r="K24" s="713"/>
      <c r="L24" s="713"/>
      <c r="M24" s="713"/>
      <c r="N24" s="713"/>
      <c r="O24" s="713"/>
      <c r="P24" s="713"/>
      <c r="Q24" s="713"/>
      <c r="R24" s="713"/>
      <c r="S24" s="713"/>
      <c r="T24" s="713"/>
      <c r="U24" s="713"/>
      <c r="V24" s="713"/>
    </row>
    <row r="25" spans="1:22">
      <c r="C25" s="713"/>
      <c r="D25" s="713"/>
      <c r="E25" s="713"/>
      <c r="F25" s="713"/>
      <c r="G25" s="713"/>
      <c r="H25" s="713"/>
      <c r="I25" s="713"/>
      <c r="J25" s="713"/>
      <c r="K25" s="713"/>
      <c r="L25" s="713"/>
      <c r="M25" s="713"/>
      <c r="N25" s="713"/>
      <c r="O25" s="713"/>
      <c r="P25" s="713"/>
      <c r="Q25" s="713"/>
      <c r="R25" s="713"/>
      <c r="S25" s="713"/>
      <c r="T25" s="713"/>
      <c r="U25" s="713"/>
      <c r="V25" s="713"/>
    </row>
    <row r="26" spans="1:22">
      <c r="C26" s="713"/>
      <c r="D26" s="713"/>
      <c r="E26" s="713"/>
      <c r="F26" s="713"/>
      <c r="G26" s="713"/>
      <c r="H26" s="713"/>
      <c r="I26" s="713"/>
      <c r="J26" s="713"/>
      <c r="K26" s="713"/>
      <c r="L26" s="713"/>
      <c r="M26" s="713"/>
      <c r="N26" s="713"/>
      <c r="O26" s="713"/>
      <c r="P26" s="713"/>
      <c r="Q26" s="713"/>
      <c r="R26" s="713"/>
      <c r="S26" s="713"/>
      <c r="T26" s="713"/>
      <c r="U26" s="713"/>
      <c r="V26" s="713"/>
    </row>
    <row r="27" spans="1:22">
      <c r="C27" s="713"/>
      <c r="D27" s="713"/>
      <c r="E27" s="713"/>
      <c r="F27" s="713"/>
      <c r="G27" s="713"/>
      <c r="H27" s="713"/>
      <c r="I27" s="713"/>
      <c r="J27" s="713"/>
      <c r="K27" s="713"/>
      <c r="L27" s="713"/>
      <c r="M27" s="713"/>
      <c r="N27" s="713"/>
      <c r="O27" s="713"/>
      <c r="P27" s="713"/>
      <c r="Q27" s="713"/>
      <c r="R27" s="713"/>
      <c r="S27" s="713"/>
      <c r="T27" s="713"/>
      <c r="U27" s="713"/>
      <c r="V27" s="713"/>
    </row>
    <row r="28" spans="1:22">
      <c r="C28" s="713"/>
      <c r="D28" s="713"/>
      <c r="E28" s="713"/>
      <c r="F28" s="713"/>
      <c r="G28" s="713"/>
      <c r="H28" s="713"/>
      <c r="I28" s="713"/>
      <c r="J28" s="713"/>
      <c r="K28" s="713"/>
      <c r="L28" s="713"/>
      <c r="M28" s="713"/>
      <c r="N28" s="713"/>
      <c r="O28" s="713"/>
      <c r="P28" s="713"/>
      <c r="Q28" s="713"/>
      <c r="R28" s="713"/>
      <c r="S28" s="713"/>
      <c r="T28" s="713"/>
      <c r="U28" s="713"/>
      <c r="V28" s="713"/>
    </row>
    <row r="29" spans="1:22">
      <c r="C29" s="713"/>
      <c r="D29" s="713"/>
      <c r="E29" s="713"/>
      <c r="F29" s="713"/>
      <c r="G29" s="713"/>
      <c r="H29" s="713"/>
      <c r="I29" s="713"/>
      <c r="J29" s="713"/>
      <c r="K29" s="713"/>
      <c r="L29" s="713"/>
      <c r="M29" s="713"/>
      <c r="N29" s="713"/>
      <c r="O29" s="713"/>
      <c r="P29" s="713"/>
      <c r="Q29" s="713"/>
      <c r="R29" s="713"/>
      <c r="S29" s="713"/>
      <c r="T29" s="713"/>
      <c r="U29" s="713"/>
      <c r="V29" s="713"/>
    </row>
    <row r="30" spans="1:22">
      <c r="C30" s="713"/>
      <c r="D30" s="713"/>
      <c r="E30" s="713"/>
      <c r="F30" s="713"/>
      <c r="G30" s="713"/>
      <c r="H30" s="713"/>
      <c r="I30" s="713"/>
      <c r="J30" s="713"/>
      <c r="K30" s="713"/>
      <c r="L30" s="713"/>
      <c r="M30" s="713"/>
      <c r="N30" s="713"/>
      <c r="O30" s="713"/>
      <c r="P30" s="713"/>
      <c r="Q30" s="713"/>
      <c r="R30" s="713"/>
      <c r="S30" s="713"/>
      <c r="T30" s="713"/>
      <c r="U30" s="713"/>
      <c r="V30" s="713"/>
    </row>
    <row r="31" spans="1:22">
      <c r="C31" s="713"/>
      <c r="D31" s="713"/>
      <c r="E31" s="713"/>
      <c r="F31" s="713"/>
      <c r="G31" s="713"/>
      <c r="H31" s="713"/>
      <c r="I31" s="713"/>
      <c r="J31" s="713"/>
      <c r="K31" s="713"/>
      <c r="L31" s="713"/>
      <c r="M31" s="713"/>
      <c r="N31" s="713"/>
      <c r="O31" s="713"/>
      <c r="P31" s="713"/>
      <c r="Q31" s="713"/>
      <c r="R31" s="713"/>
      <c r="S31" s="713"/>
      <c r="T31" s="713"/>
      <c r="U31" s="713"/>
      <c r="V31" s="713"/>
    </row>
    <row r="32" spans="1:22">
      <c r="C32" s="713"/>
      <c r="D32" s="713"/>
      <c r="E32" s="713"/>
      <c r="F32" s="713"/>
      <c r="G32" s="713"/>
      <c r="H32" s="713"/>
      <c r="I32" s="713"/>
      <c r="J32" s="713"/>
      <c r="K32" s="713"/>
      <c r="L32" s="713"/>
      <c r="M32" s="713"/>
      <c r="N32" s="713"/>
      <c r="O32" s="713"/>
      <c r="P32" s="713"/>
      <c r="Q32" s="713"/>
      <c r="R32" s="713"/>
      <c r="S32" s="713"/>
      <c r="T32" s="713"/>
      <c r="U32" s="713"/>
      <c r="V32" s="713"/>
    </row>
    <row r="33" spans="3:22">
      <c r="C33" s="713"/>
      <c r="D33" s="713"/>
      <c r="E33" s="713"/>
      <c r="F33" s="713"/>
      <c r="G33" s="713"/>
      <c r="H33" s="713"/>
      <c r="I33" s="713"/>
      <c r="J33" s="713"/>
      <c r="K33" s="713"/>
      <c r="L33" s="713"/>
      <c r="M33" s="713"/>
      <c r="N33" s="713"/>
      <c r="O33" s="713"/>
      <c r="P33" s="713"/>
      <c r="Q33" s="713"/>
      <c r="R33" s="713"/>
      <c r="S33" s="713"/>
      <c r="T33" s="713"/>
      <c r="U33" s="713"/>
      <c r="V33" s="713"/>
    </row>
    <row r="34" spans="3:22">
      <c r="C34" s="713"/>
      <c r="D34" s="713"/>
      <c r="E34" s="713"/>
      <c r="F34" s="713"/>
      <c r="G34" s="713"/>
      <c r="H34" s="713"/>
      <c r="I34" s="713"/>
      <c r="J34" s="713"/>
      <c r="K34" s="713"/>
      <c r="L34" s="713"/>
      <c r="M34" s="713"/>
      <c r="N34" s="713"/>
      <c r="O34" s="713"/>
      <c r="P34" s="713"/>
      <c r="Q34" s="713"/>
      <c r="R34" s="713"/>
      <c r="S34" s="713"/>
      <c r="T34" s="713"/>
      <c r="U34" s="713"/>
      <c r="V34" s="713"/>
    </row>
    <row r="35" spans="3:22">
      <c r="C35" s="713"/>
      <c r="D35" s="713"/>
      <c r="E35" s="713"/>
      <c r="F35" s="713"/>
      <c r="G35" s="713"/>
      <c r="H35" s="713"/>
      <c r="I35" s="713"/>
      <c r="J35" s="713"/>
      <c r="K35" s="713"/>
      <c r="L35" s="713"/>
      <c r="M35" s="713"/>
      <c r="N35" s="713"/>
      <c r="O35" s="713"/>
      <c r="P35" s="713"/>
      <c r="Q35" s="713"/>
      <c r="R35" s="713"/>
      <c r="S35" s="713"/>
      <c r="T35" s="713"/>
      <c r="U35" s="713"/>
      <c r="V35" s="713"/>
    </row>
    <row r="36" spans="3:22">
      <c r="C36" s="713"/>
      <c r="D36" s="713"/>
      <c r="E36" s="713"/>
      <c r="F36" s="713"/>
      <c r="G36" s="713"/>
      <c r="H36" s="713"/>
      <c r="I36" s="713"/>
      <c r="J36" s="713"/>
      <c r="K36" s="713"/>
      <c r="L36" s="713"/>
      <c r="M36" s="713"/>
      <c r="N36" s="713"/>
      <c r="O36" s="713"/>
      <c r="P36" s="713"/>
      <c r="Q36" s="713"/>
      <c r="R36" s="713"/>
      <c r="S36" s="713"/>
      <c r="T36" s="713"/>
      <c r="U36" s="713"/>
      <c r="V36" s="713"/>
    </row>
    <row r="37" spans="3:22">
      <c r="C37" s="713"/>
      <c r="D37" s="713"/>
      <c r="E37" s="713"/>
      <c r="F37" s="713"/>
      <c r="G37" s="713"/>
      <c r="H37" s="713"/>
      <c r="I37" s="713"/>
      <c r="J37" s="713"/>
      <c r="K37" s="713"/>
      <c r="L37" s="713"/>
      <c r="M37" s="713"/>
      <c r="N37" s="713"/>
      <c r="O37" s="713"/>
      <c r="P37" s="713"/>
      <c r="Q37" s="713"/>
      <c r="R37" s="713"/>
      <c r="S37" s="713"/>
      <c r="T37" s="713"/>
      <c r="U37" s="713"/>
      <c r="V37" s="713"/>
    </row>
    <row r="38" spans="3:22">
      <c r="C38" s="713"/>
      <c r="D38" s="713"/>
      <c r="E38" s="713"/>
      <c r="F38" s="713"/>
      <c r="G38" s="713"/>
      <c r="H38" s="713"/>
      <c r="I38" s="713"/>
      <c r="J38" s="713"/>
      <c r="K38" s="713"/>
      <c r="L38" s="713"/>
      <c r="M38" s="713"/>
      <c r="N38" s="713"/>
      <c r="O38" s="713"/>
      <c r="P38" s="713"/>
      <c r="Q38" s="713"/>
      <c r="R38" s="713"/>
      <c r="S38" s="713"/>
      <c r="T38" s="713"/>
      <c r="U38" s="713"/>
      <c r="V38" s="713"/>
    </row>
    <row r="39" spans="3:22">
      <c r="C39" s="713"/>
      <c r="D39" s="713"/>
      <c r="E39" s="713"/>
      <c r="F39" s="713"/>
      <c r="G39" s="713"/>
      <c r="H39" s="713"/>
      <c r="I39" s="713"/>
      <c r="J39" s="713"/>
      <c r="K39" s="713"/>
      <c r="L39" s="713"/>
      <c r="M39" s="713"/>
      <c r="N39" s="713"/>
      <c r="O39" s="713"/>
      <c r="P39" s="713"/>
      <c r="Q39" s="713"/>
      <c r="R39" s="713"/>
      <c r="S39" s="713"/>
      <c r="T39" s="713"/>
      <c r="U39" s="713"/>
      <c r="V39" s="713"/>
    </row>
    <row r="40" spans="3:22">
      <c r="C40" s="713"/>
      <c r="D40" s="713"/>
      <c r="E40" s="713"/>
      <c r="F40" s="713"/>
      <c r="G40" s="713"/>
      <c r="H40" s="713"/>
      <c r="I40" s="713"/>
      <c r="J40" s="713"/>
      <c r="K40" s="713"/>
      <c r="L40" s="713"/>
      <c r="M40" s="713"/>
      <c r="N40" s="713"/>
      <c r="O40" s="713"/>
      <c r="P40" s="713"/>
      <c r="Q40" s="713"/>
      <c r="R40" s="713"/>
      <c r="S40" s="713"/>
      <c r="T40" s="713"/>
      <c r="U40" s="713"/>
      <c r="V40" s="713"/>
    </row>
    <row r="41" spans="3:22">
      <c r="C41" s="713"/>
      <c r="D41" s="713"/>
      <c r="E41" s="713"/>
      <c r="F41" s="713"/>
      <c r="G41" s="713"/>
      <c r="H41" s="713"/>
      <c r="I41" s="713"/>
      <c r="J41" s="713"/>
      <c r="K41" s="713"/>
      <c r="L41" s="713"/>
      <c r="M41" s="713"/>
      <c r="N41" s="713"/>
      <c r="O41" s="713"/>
      <c r="P41" s="713"/>
      <c r="Q41" s="713"/>
      <c r="R41" s="713"/>
      <c r="S41" s="713"/>
      <c r="T41" s="713"/>
      <c r="U41" s="713"/>
      <c r="V41" s="713"/>
    </row>
    <row r="42" spans="3:22">
      <c r="C42" s="713"/>
      <c r="D42" s="713"/>
      <c r="E42" s="713"/>
      <c r="F42" s="713"/>
      <c r="G42" s="713"/>
      <c r="H42" s="713"/>
      <c r="I42" s="713"/>
      <c r="J42" s="713"/>
      <c r="K42" s="713"/>
      <c r="L42" s="713"/>
      <c r="M42" s="713"/>
      <c r="N42" s="713"/>
      <c r="O42" s="713"/>
      <c r="P42" s="713"/>
      <c r="Q42" s="713"/>
      <c r="R42" s="713"/>
      <c r="S42" s="713"/>
      <c r="T42" s="713"/>
      <c r="U42" s="713"/>
      <c r="V42" s="713"/>
    </row>
    <row r="43" spans="3:22">
      <c r="C43" s="713"/>
      <c r="D43" s="713"/>
      <c r="E43" s="713"/>
      <c r="F43" s="713"/>
      <c r="G43" s="713"/>
      <c r="H43" s="713"/>
      <c r="I43" s="713"/>
      <c r="J43" s="713"/>
      <c r="K43" s="713"/>
      <c r="L43" s="713"/>
      <c r="M43" s="713"/>
      <c r="N43" s="713"/>
      <c r="O43" s="713"/>
      <c r="P43" s="713"/>
      <c r="Q43" s="713"/>
      <c r="R43" s="713"/>
      <c r="S43" s="713"/>
      <c r="T43" s="713"/>
      <c r="U43" s="713"/>
      <c r="V43" s="713"/>
    </row>
    <row r="44" spans="3:22">
      <c r="C44" s="713"/>
      <c r="D44" s="713"/>
      <c r="E44" s="713"/>
      <c r="F44" s="713"/>
      <c r="G44" s="713"/>
      <c r="H44" s="713"/>
      <c r="I44" s="713"/>
      <c r="J44" s="713"/>
      <c r="K44" s="713"/>
      <c r="L44" s="713"/>
      <c r="M44" s="713"/>
      <c r="N44" s="713"/>
      <c r="O44" s="713"/>
      <c r="P44" s="713"/>
      <c r="Q44" s="713"/>
      <c r="R44" s="713"/>
      <c r="S44" s="713"/>
      <c r="T44" s="713"/>
      <c r="U44" s="713"/>
      <c r="V44" s="71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N45"/>
  <sheetViews>
    <sheetView topLeftCell="A29" zoomScale="80" zoomScaleNormal="80" workbookViewId="0">
      <selection activeCell="S9" sqref="S9"/>
    </sheetView>
  </sheetViews>
  <sheetFormatPr defaultRowHeight="14.4"/>
  <cols>
    <col min="2" max="2" width="66.5546875" customWidth="1"/>
    <col min="3" max="8" width="17.88671875" customWidth="1"/>
  </cols>
  <sheetData>
    <row r="1" spans="1:14" s="5" customFormat="1" ht="13.8">
      <c r="A1" s="2" t="s">
        <v>30</v>
      </c>
      <c r="B1" s="3" t="str">
        <f>'Info '!C2</f>
        <v>JSC ProCredit Bank</v>
      </c>
      <c r="C1" s="3"/>
      <c r="D1" s="4"/>
      <c r="E1" s="4"/>
      <c r="F1" s="4"/>
      <c r="G1" s="4"/>
    </row>
    <row r="2" spans="1:14" s="5" customFormat="1" ht="13.8">
      <c r="A2" s="2" t="s">
        <v>31</v>
      </c>
      <c r="B2" s="216">
        <f>'1. key ratios'!B2</f>
        <v>46203</v>
      </c>
      <c r="C2" s="3"/>
      <c r="D2" s="4"/>
      <c r="E2" s="4"/>
      <c r="F2" s="4"/>
      <c r="G2" s="4"/>
    </row>
    <row r="4" spans="1:14">
      <c r="A4" s="736" t="s">
        <v>6</v>
      </c>
      <c r="B4" s="738" t="s">
        <v>583</v>
      </c>
      <c r="C4" s="728" t="s">
        <v>520</v>
      </c>
      <c r="D4" s="728"/>
      <c r="E4" s="728"/>
      <c r="F4" s="728" t="s">
        <v>521</v>
      </c>
      <c r="G4" s="728"/>
      <c r="H4" s="729"/>
    </row>
    <row r="5" spans="1:14" ht="15.6" customHeight="1">
      <c r="A5" s="737"/>
      <c r="B5" s="739"/>
      <c r="C5" s="289" t="s">
        <v>32</v>
      </c>
      <c r="D5" s="289" t="s">
        <v>33</v>
      </c>
      <c r="E5" s="289" t="s">
        <v>34</v>
      </c>
      <c r="F5" s="289" t="s">
        <v>32</v>
      </c>
      <c r="G5" s="289" t="s">
        <v>33</v>
      </c>
      <c r="H5" s="289" t="s">
        <v>34</v>
      </c>
    </row>
    <row r="6" spans="1:14">
      <c r="A6" s="290">
        <v>1</v>
      </c>
      <c r="B6" s="291" t="s">
        <v>584</v>
      </c>
      <c r="C6" s="528">
        <v>43249021.377900057</v>
      </c>
      <c r="D6" s="528">
        <v>39317984.701200008</v>
      </c>
      <c r="E6" s="529">
        <v>82567006.079100072</v>
      </c>
      <c r="F6" s="528">
        <v>33898825.568452932</v>
      </c>
      <c r="G6" s="528">
        <v>34828916.708599806</v>
      </c>
      <c r="H6" s="529">
        <v>68727742.27705273</v>
      </c>
      <c r="I6" s="693"/>
      <c r="J6" s="693"/>
      <c r="K6" s="693"/>
      <c r="L6" s="693"/>
      <c r="M6" s="693"/>
      <c r="N6" s="693"/>
    </row>
    <row r="7" spans="1:14">
      <c r="A7" s="290">
        <v>1.1000000000000001</v>
      </c>
      <c r="B7" s="292" t="s">
        <v>527</v>
      </c>
      <c r="C7" s="528"/>
      <c r="D7" s="528"/>
      <c r="E7" s="529">
        <v>0</v>
      </c>
      <c r="F7" s="528">
        <v>0</v>
      </c>
      <c r="G7" s="528">
        <v>0</v>
      </c>
      <c r="H7" s="529">
        <v>0</v>
      </c>
      <c r="I7" s="693"/>
      <c r="J7" s="693"/>
      <c r="K7" s="693"/>
      <c r="L7" s="693"/>
      <c r="M7" s="693"/>
      <c r="N7" s="693"/>
    </row>
    <row r="8" spans="1:14">
      <c r="A8" s="290">
        <v>1.2</v>
      </c>
      <c r="B8" s="292" t="s">
        <v>529</v>
      </c>
      <c r="C8" s="528"/>
      <c r="D8" s="528"/>
      <c r="E8" s="529">
        <v>0</v>
      </c>
      <c r="F8" s="528">
        <v>0</v>
      </c>
      <c r="G8" s="528">
        <v>0</v>
      </c>
      <c r="H8" s="529">
        <v>0</v>
      </c>
      <c r="I8" s="693"/>
      <c r="J8" s="693"/>
      <c r="K8" s="693"/>
      <c r="L8" s="693"/>
      <c r="M8" s="693"/>
      <c r="N8" s="693"/>
    </row>
    <row r="9" spans="1:14" ht="21.6" customHeight="1">
      <c r="A9" s="290">
        <v>1.3</v>
      </c>
      <c r="B9" s="292" t="s">
        <v>585</v>
      </c>
      <c r="C9" s="528"/>
      <c r="D9" s="528"/>
      <c r="E9" s="529">
        <v>0</v>
      </c>
      <c r="F9" s="528">
        <v>0</v>
      </c>
      <c r="G9" s="528">
        <v>0</v>
      </c>
      <c r="H9" s="529">
        <v>0</v>
      </c>
      <c r="I9" s="693"/>
      <c r="J9" s="693"/>
      <c r="K9" s="693"/>
      <c r="L9" s="693"/>
      <c r="M9" s="693"/>
      <c r="N9" s="693"/>
    </row>
    <row r="10" spans="1:14">
      <c r="A10" s="290">
        <v>1.4</v>
      </c>
      <c r="B10" s="292" t="s">
        <v>531</v>
      </c>
      <c r="C10" s="528"/>
      <c r="D10" s="528"/>
      <c r="E10" s="529">
        <v>0</v>
      </c>
      <c r="F10" s="528">
        <v>0</v>
      </c>
      <c r="G10" s="528">
        <v>0</v>
      </c>
      <c r="H10" s="529">
        <v>0</v>
      </c>
      <c r="I10" s="693"/>
      <c r="J10" s="693"/>
      <c r="K10" s="693"/>
      <c r="L10" s="693"/>
      <c r="M10" s="693"/>
      <c r="N10" s="693"/>
    </row>
    <row r="11" spans="1:14">
      <c r="A11" s="290">
        <v>1.5</v>
      </c>
      <c r="B11" s="292" t="s">
        <v>535</v>
      </c>
      <c r="C11" s="528">
        <v>43249021.377900057</v>
      </c>
      <c r="D11" s="528">
        <v>39317984.701200008</v>
      </c>
      <c r="E11" s="529">
        <v>82567006.079100072</v>
      </c>
      <c r="F11" s="528">
        <v>33898825.568452932</v>
      </c>
      <c r="G11" s="528">
        <v>34828916.708599806</v>
      </c>
      <c r="H11" s="529">
        <v>68727742.27705273</v>
      </c>
      <c r="I11" s="693"/>
      <c r="J11" s="693"/>
      <c r="K11" s="693"/>
      <c r="L11" s="693"/>
      <c r="M11" s="693"/>
      <c r="N11" s="693"/>
    </row>
    <row r="12" spans="1:14">
      <c r="A12" s="290">
        <v>1.6</v>
      </c>
      <c r="B12" s="293" t="s">
        <v>417</v>
      </c>
      <c r="C12" s="528"/>
      <c r="D12" s="528"/>
      <c r="E12" s="529">
        <v>0</v>
      </c>
      <c r="F12" s="528">
        <v>0</v>
      </c>
      <c r="G12" s="528">
        <v>0</v>
      </c>
      <c r="H12" s="529">
        <v>0</v>
      </c>
      <c r="I12" s="693"/>
      <c r="J12" s="693"/>
      <c r="K12" s="693"/>
      <c r="L12" s="693"/>
      <c r="M12" s="693"/>
      <c r="N12" s="693"/>
    </row>
    <row r="13" spans="1:14">
      <c r="A13" s="290">
        <v>2</v>
      </c>
      <c r="B13" s="294" t="s">
        <v>586</v>
      </c>
      <c r="C13" s="528">
        <v>-16785456.47885428</v>
      </c>
      <c r="D13" s="528">
        <v>-24703024.598399997</v>
      </c>
      <c r="E13" s="529">
        <v>-41488481.07725428</v>
      </c>
      <c r="F13" s="528">
        <v>-11829823.910399975</v>
      </c>
      <c r="G13" s="528">
        <v>-20719291.744599972</v>
      </c>
      <c r="H13" s="529">
        <v>-32549115.654999949</v>
      </c>
      <c r="I13" s="693"/>
      <c r="J13" s="693"/>
      <c r="K13" s="693"/>
      <c r="L13" s="693"/>
      <c r="M13" s="693"/>
      <c r="N13" s="693"/>
    </row>
    <row r="14" spans="1:14">
      <c r="A14" s="290">
        <v>2.1</v>
      </c>
      <c r="B14" s="292" t="s">
        <v>587</v>
      </c>
      <c r="C14" s="528"/>
      <c r="D14" s="528"/>
      <c r="E14" s="529">
        <v>0</v>
      </c>
      <c r="F14" s="528">
        <v>0</v>
      </c>
      <c r="G14" s="528">
        <v>0</v>
      </c>
      <c r="H14" s="529">
        <v>0</v>
      </c>
      <c r="I14" s="693"/>
      <c r="J14" s="693"/>
      <c r="K14" s="693"/>
      <c r="L14" s="693"/>
      <c r="M14" s="693"/>
      <c r="N14" s="693"/>
    </row>
    <row r="15" spans="1:14" ht="24.6" customHeight="1">
      <c r="A15" s="290">
        <v>2.2000000000000002</v>
      </c>
      <c r="B15" s="292" t="s">
        <v>588</v>
      </c>
      <c r="C15" s="528"/>
      <c r="D15" s="528"/>
      <c r="E15" s="529">
        <v>0</v>
      </c>
      <c r="F15" s="528">
        <v>0</v>
      </c>
      <c r="G15" s="528">
        <v>0</v>
      </c>
      <c r="H15" s="529">
        <v>0</v>
      </c>
      <c r="I15" s="693"/>
      <c r="J15" s="693"/>
      <c r="K15" s="693"/>
      <c r="L15" s="693"/>
      <c r="M15" s="693"/>
      <c r="N15" s="693"/>
    </row>
    <row r="16" spans="1:14" ht="20.399999999999999" customHeight="1">
      <c r="A16" s="290">
        <v>2.2999999999999998</v>
      </c>
      <c r="B16" s="292" t="s">
        <v>589</v>
      </c>
      <c r="C16" s="528">
        <v>-16785456.47885428</v>
      </c>
      <c r="D16" s="528">
        <v>-24703024.598399997</v>
      </c>
      <c r="E16" s="529">
        <v>-41488481.07725428</v>
      </c>
      <c r="F16" s="528">
        <v>-11809291.560399976</v>
      </c>
      <c r="G16" s="528">
        <v>-20719291.744599972</v>
      </c>
      <c r="H16" s="529">
        <v>-32528583.304999948</v>
      </c>
      <c r="I16" s="693"/>
      <c r="J16" s="693"/>
      <c r="K16" s="693"/>
      <c r="L16" s="693"/>
      <c r="M16" s="693"/>
      <c r="N16" s="693"/>
    </row>
    <row r="17" spans="1:14">
      <c r="A17" s="290">
        <v>2.4</v>
      </c>
      <c r="B17" s="292" t="s">
        <v>590</v>
      </c>
      <c r="C17" s="528"/>
      <c r="D17" s="528"/>
      <c r="E17" s="529">
        <v>0</v>
      </c>
      <c r="F17" s="528">
        <v>-20532.349999999999</v>
      </c>
      <c r="G17" s="528">
        <v>0</v>
      </c>
      <c r="H17" s="529">
        <v>-20532.349999999999</v>
      </c>
      <c r="I17" s="693"/>
      <c r="J17" s="693"/>
      <c r="K17" s="693"/>
      <c r="L17" s="693"/>
      <c r="M17" s="693"/>
      <c r="N17" s="693"/>
    </row>
    <row r="18" spans="1:14">
      <c r="A18" s="290">
        <v>3</v>
      </c>
      <c r="B18" s="294" t="s">
        <v>591</v>
      </c>
      <c r="C18" s="528"/>
      <c r="D18" s="528"/>
      <c r="E18" s="529">
        <v>0</v>
      </c>
      <c r="F18" s="528">
        <v>0</v>
      </c>
      <c r="G18" s="528">
        <v>473.06439600000158</v>
      </c>
      <c r="H18" s="529">
        <v>473.06439600000158</v>
      </c>
      <c r="I18" s="693"/>
      <c r="J18" s="693"/>
      <c r="K18" s="693"/>
      <c r="L18" s="693"/>
      <c r="M18" s="693"/>
      <c r="N18" s="693"/>
    </row>
    <row r="19" spans="1:14">
      <c r="A19" s="290">
        <v>4</v>
      </c>
      <c r="B19" s="294" t="s">
        <v>592</v>
      </c>
      <c r="C19" s="528">
        <v>3755890.1499999985</v>
      </c>
      <c r="D19" s="528">
        <v>2309912.0765910023</v>
      </c>
      <c r="E19" s="529">
        <v>6065802.2265910003</v>
      </c>
      <c r="F19" s="528">
        <v>3844852.350000002</v>
      </c>
      <c r="G19" s="528">
        <v>2454245.377863002</v>
      </c>
      <c r="H19" s="529">
        <v>6299097.7278630044</v>
      </c>
      <c r="I19" s="693"/>
      <c r="J19" s="693"/>
      <c r="K19" s="693"/>
      <c r="L19" s="693"/>
      <c r="M19" s="693"/>
      <c r="N19" s="693"/>
    </row>
    <row r="20" spans="1:14">
      <c r="A20" s="290">
        <v>5</v>
      </c>
      <c r="B20" s="294" t="s">
        <v>593</v>
      </c>
      <c r="C20" s="528">
        <v>-416776.83999999973</v>
      </c>
      <c r="D20" s="528">
        <v>-3626523.3899999997</v>
      </c>
      <c r="E20" s="529">
        <v>-4043300.2299999995</v>
      </c>
      <c r="F20" s="528">
        <v>-446799.98406300001</v>
      </c>
      <c r="G20" s="528">
        <v>-3756665.1300000013</v>
      </c>
      <c r="H20" s="529">
        <v>-4203465.1140630012</v>
      </c>
      <c r="I20" s="693"/>
      <c r="J20" s="693"/>
      <c r="K20" s="693"/>
      <c r="L20" s="693"/>
      <c r="M20" s="693"/>
      <c r="N20" s="693"/>
    </row>
    <row r="21" spans="1:14" ht="24" customHeight="1">
      <c r="A21" s="290">
        <v>6</v>
      </c>
      <c r="B21" s="294" t="s">
        <v>594</v>
      </c>
      <c r="C21" s="528"/>
      <c r="D21" s="528"/>
      <c r="E21" s="529">
        <v>0</v>
      </c>
      <c r="F21" s="528">
        <v>0</v>
      </c>
      <c r="G21" s="528">
        <v>0</v>
      </c>
      <c r="H21" s="529">
        <v>0</v>
      </c>
      <c r="I21" s="693"/>
      <c r="J21" s="693"/>
      <c r="K21" s="693"/>
      <c r="L21" s="693"/>
      <c r="M21" s="693"/>
      <c r="N21" s="693"/>
    </row>
    <row r="22" spans="1:14" ht="18.600000000000001" customHeight="1">
      <c r="A22" s="290">
        <v>7</v>
      </c>
      <c r="B22" s="294" t="s">
        <v>595</v>
      </c>
      <c r="C22" s="528"/>
      <c r="D22" s="528"/>
      <c r="E22" s="529">
        <v>0</v>
      </c>
      <c r="F22" s="528">
        <v>0</v>
      </c>
      <c r="G22" s="528">
        <v>0</v>
      </c>
      <c r="H22" s="529">
        <v>0</v>
      </c>
      <c r="I22" s="693"/>
      <c r="J22" s="693"/>
      <c r="K22" s="693"/>
      <c r="L22" s="693"/>
      <c r="M22" s="693"/>
      <c r="N22" s="693"/>
    </row>
    <row r="23" spans="1:14" ht="25.5" customHeight="1">
      <c r="A23" s="290">
        <v>8</v>
      </c>
      <c r="B23" s="295" t="s">
        <v>596</v>
      </c>
      <c r="C23" s="528"/>
      <c r="D23" s="528"/>
      <c r="E23" s="529">
        <v>0</v>
      </c>
      <c r="F23" s="528">
        <v>0</v>
      </c>
      <c r="G23" s="528">
        <v>0</v>
      </c>
      <c r="H23" s="529">
        <v>0</v>
      </c>
      <c r="I23" s="693"/>
      <c r="J23" s="693"/>
      <c r="K23" s="693"/>
      <c r="L23" s="693"/>
      <c r="M23" s="693"/>
      <c r="N23" s="693"/>
    </row>
    <row r="24" spans="1:14" ht="34.5" customHeight="1">
      <c r="A24" s="290">
        <v>9</v>
      </c>
      <c r="B24" s="295" t="s">
        <v>597</v>
      </c>
      <c r="C24" s="528"/>
      <c r="D24" s="528"/>
      <c r="E24" s="529">
        <v>0</v>
      </c>
      <c r="F24" s="528">
        <v>0</v>
      </c>
      <c r="G24" s="528">
        <v>0</v>
      </c>
      <c r="H24" s="529">
        <v>0</v>
      </c>
      <c r="I24" s="693"/>
      <c r="J24" s="693"/>
      <c r="K24" s="693"/>
      <c r="L24" s="693"/>
      <c r="M24" s="693"/>
      <c r="N24" s="693"/>
    </row>
    <row r="25" spans="1:14">
      <c r="A25" s="290">
        <v>10</v>
      </c>
      <c r="B25" s="294" t="s">
        <v>598</v>
      </c>
      <c r="C25" s="528">
        <v>5729975.1480857879</v>
      </c>
      <c r="D25" s="528"/>
      <c r="E25" s="529">
        <v>5729975.1480857879</v>
      </c>
      <c r="F25" s="528">
        <v>6376201.7303461311</v>
      </c>
      <c r="G25" s="528">
        <v>0</v>
      </c>
      <c r="H25" s="529">
        <v>6376201.7303461311</v>
      </c>
      <c r="I25" s="693"/>
      <c r="J25" s="693"/>
      <c r="K25" s="693"/>
      <c r="L25" s="693"/>
      <c r="M25" s="693"/>
      <c r="N25" s="693"/>
    </row>
    <row r="26" spans="1:14">
      <c r="A26" s="290">
        <v>11</v>
      </c>
      <c r="B26" s="296" t="s">
        <v>599</v>
      </c>
      <c r="C26" s="528">
        <v>34676.409999999996</v>
      </c>
      <c r="D26" s="528"/>
      <c r="E26" s="529">
        <v>34676.409999999996</v>
      </c>
      <c r="F26" s="528">
        <v>195222.62</v>
      </c>
      <c r="G26" s="528">
        <v>0</v>
      </c>
      <c r="H26" s="529">
        <v>195222.62</v>
      </c>
      <c r="I26" s="693"/>
      <c r="J26" s="693"/>
      <c r="K26" s="693"/>
      <c r="L26" s="693"/>
      <c r="M26" s="693"/>
      <c r="N26" s="693"/>
    </row>
    <row r="27" spans="1:14">
      <c r="A27" s="290">
        <v>12</v>
      </c>
      <c r="B27" s="294" t="s">
        <v>600</v>
      </c>
      <c r="C27" s="528">
        <v>1671413.1364999998</v>
      </c>
      <c r="D27" s="528">
        <v>64662.053369999994</v>
      </c>
      <c r="E27" s="529">
        <v>1736075.1898699999</v>
      </c>
      <c r="F27" s="528">
        <v>1455714.8099999998</v>
      </c>
      <c r="G27" s="528">
        <v>8786.4734800000006</v>
      </c>
      <c r="H27" s="529">
        <v>1464501.2834799998</v>
      </c>
      <c r="I27" s="693"/>
      <c r="J27" s="693"/>
      <c r="K27" s="693"/>
      <c r="L27" s="693"/>
      <c r="M27" s="693"/>
      <c r="N27" s="693"/>
    </row>
    <row r="28" spans="1:14">
      <c r="A28" s="290">
        <v>13</v>
      </c>
      <c r="B28" s="297" t="s">
        <v>601</v>
      </c>
      <c r="C28" s="528">
        <v>-958821.05999999994</v>
      </c>
      <c r="D28" s="528"/>
      <c r="E28" s="529">
        <v>-958821.05999999994</v>
      </c>
      <c r="F28" s="528">
        <v>-815934.16999999993</v>
      </c>
      <c r="G28" s="528">
        <v>0</v>
      </c>
      <c r="H28" s="529">
        <v>-815934.16999999993</v>
      </c>
      <c r="I28" s="693"/>
      <c r="J28" s="693"/>
      <c r="K28" s="693"/>
      <c r="L28" s="693"/>
      <c r="M28" s="693"/>
      <c r="N28" s="693"/>
    </row>
    <row r="29" spans="1:14">
      <c r="A29" s="290">
        <v>14</v>
      </c>
      <c r="B29" s="298" t="s">
        <v>602</v>
      </c>
      <c r="C29" s="528">
        <v>-26071180.638121005</v>
      </c>
      <c r="D29" s="528">
        <v>-2723455.15</v>
      </c>
      <c r="E29" s="529">
        <v>-28794635.788121004</v>
      </c>
      <c r="F29" s="528">
        <v>-27764968.607500009</v>
      </c>
      <c r="G29" s="528">
        <v>-2711310.6199999996</v>
      </c>
      <c r="H29" s="529">
        <v>-30476279.227500007</v>
      </c>
      <c r="I29" s="693"/>
      <c r="J29" s="693"/>
      <c r="K29" s="693"/>
      <c r="L29" s="693"/>
      <c r="M29" s="693"/>
      <c r="N29" s="693"/>
    </row>
    <row r="30" spans="1:14">
      <c r="A30" s="290">
        <v>14.1</v>
      </c>
      <c r="B30" s="273" t="s">
        <v>603</v>
      </c>
      <c r="C30" s="528">
        <v>-15283567.950000005</v>
      </c>
      <c r="D30" s="528"/>
      <c r="E30" s="529">
        <v>-15283567.950000005</v>
      </c>
      <c r="F30" s="528">
        <v>-15207756.460000008</v>
      </c>
      <c r="G30" s="528">
        <v>0</v>
      </c>
      <c r="H30" s="529">
        <v>-15207756.460000008</v>
      </c>
      <c r="I30" s="693"/>
      <c r="J30" s="693"/>
      <c r="K30" s="693"/>
      <c r="L30" s="693"/>
      <c r="M30" s="693"/>
      <c r="N30" s="693"/>
    </row>
    <row r="31" spans="1:14">
      <c r="A31" s="290">
        <v>14.2</v>
      </c>
      <c r="B31" s="273" t="s">
        <v>604</v>
      </c>
      <c r="C31" s="528">
        <v>-10787612.688121</v>
      </c>
      <c r="D31" s="528">
        <v>-2723455.15</v>
      </c>
      <c r="E31" s="529">
        <v>-13511067.838121001</v>
      </c>
      <c r="F31" s="528">
        <v>-12557212.147500001</v>
      </c>
      <c r="G31" s="528">
        <v>-2711310.6199999996</v>
      </c>
      <c r="H31" s="529">
        <v>-15268522.7675</v>
      </c>
      <c r="I31" s="693"/>
      <c r="J31" s="693"/>
      <c r="K31" s="693"/>
      <c r="L31" s="693"/>
      <c r="M31" s="693"/>
      <c r="N31" s="693"/>
    </row>
    <row r="32" spans="1:14">
      <c r="A32" s="290">
        <v>15</v>
      </c>
      <c r="B32" s="294" t="s">
        <v>605</v>
      </c>
      <c r="C32" s="528">
        <v>-2790827.15</v>
      </c>
      <c r="D32" s="528"/>
      <c r="E32" s="529">
        <v>-2790827.15</v>
      </c>
      <c r="F32" s="528">
        <v>-2750603.6300000013</v>
      </c>
      <c r="G32" s="528">
        <v>0</v>
      </c>
      <c r="H32" s="529">
        <v>-2750603.6300000013</v>
      </c>
      <c r="I32" s="693"/>
      <c r="J32" s="693"/>
      <c r="K32" s="693"/>
      <c r="L32" s="693"/>
      <c r="M32" s="693"/>
      <c r="N32" s="693"/>
    </row>
    <row r="33" spans="1:14" ht="22.5" customHeight="1">
      <c r="A33" s="290">
        <v>16</v>
      </c>
      <c r="B33" s="271" t="s">
        <v>606</v>
      </c>
      <c r="C33" s="528">
        <v>-212303.09710000499</v>
      </c>
      <c r="D33" s="528"/>
      <c r="E33" s="529">
        <v>-212303.09710000499</v>
      </c>
      <c r="F33" s="528">
        <v>-344964.13760462898</v>
      </c>
      <c r="G33" s="528">
        <v>0</v>
      </c>
      <c r="H33" s="529">
        <v>-344964.13760462898</v>
      </c>
      <c r="I33" s="693"/>
      <c r="J33" s="693"/>
      <c r="K33" s="693"/>
      <c r="L33" s="693"/>
      <c r="M33" s="693"/>
      <c r="N33" s="693"/>
    </row>
    <row r="34" spans="1:14">
      <c r="A34" s="290">
        <v>17</v>
      </c>
      <c r="B34" s="294" t="s">
        <v>607</v>
      </c>
      <c r="C34" s="528">
        <v>-1766542.3500000003</v>
      </c>
      <c r="D34" s="528">
        <v>2765.7021999999988</v>
      </c>
      <c r="E34" s="529">
        <v>-1763776.6478000004</v>
      </c>
      <c r="F34" s="528">
        <v>7609.5100000000239</v>
      </c>
      <c r="G34" s="528">
        <v>788.36189999999692</v>
      </c>
      <c r="H34" s="529">
        <v>8397.8719000000201</v>
      </c>
      <c r="I34" s="693"/>
      <c r="J34" s="693"/>
      <c r="K34" s="693"/>
      <c r="L34" s="693"/>
      <c r="M34" s="693"/>
      <c r="N34" s="693"/>
    </row>
    <row r="35" spans="1:14">
      <c r="A35" s="290">
        <v>17.100000000000001</v>
      </c>
      <c r="B35" s="273" t="s">
        <v>608</v>
      </c>
      <c r="C35" s="528">
        <v>26102.490000000031</v>
      </c>
      <c r="D35" s="528">
        <v>2765.7021999999988</v>
      </c>
      <c r="E35" s="529">
        <v>28868.19220000003</v>
      </c>
      <c r="F35" s="528">
        <v>-1322.4399999999773</v>
      </c>
      <c r="G35" s="528">
        <v>788.36189999999692</v>
      </c>
      <c r="H35" s="529">
        <v>-534.0780999999804</v>
      </c>
      <c r="I35" s="693"/>
      <c r="J35" s="693"/>
      <c r="K35" s="693"/>
      <c r="L35" s="693"/>
      <c r="M35" s="693"/>
      <c r="N35" s="693"/>
    </row>
    <row r="36" spans="1:14">
      <c r="A36" s="290">
        <v>17.2</v>
      </c>
      <c r="B36" s="273" t="s">
        <v>609</v>
      </c>
      <c r="C36" s="528">
        <v>-1792644.8400000003</v>
      </c>
      <c r="D36" s="528"/>
      <c r="E36" s="529">
        <v>-1792644.8400000003</v>
      </c>
      <c r="F36" s="528">
        <v>8931.9500000000007</v>
      </c>
      <c r="G36" s="528">
        <v>0</v>
      </c>
      <c r="H36" s="529">
        <v>8931.9500000000007</v>
      </c>
      <c r="I36" s="693"/>
      <c r="J36" s="693"/>
      <c r="K36" s="693"/>
      <c r="L36" s="693"/>
      <c r="M36" s="693"/>
      <c r="N36" s="693"/>
    </row>
    <row r="37" spans="1:14" ht="41.4" customHeight="1">
      <c r="A37" s="290">
        <v>18</v>
      </c>
      <c r="B37" s="299" t="s">
        <v>610</v>
      </c>
      <c r="C37" s="528">
        <v>1279457.0954999872</v>
      </c>
      <c r="D37" s="528">
        <v>3047092.6233999808</v>
      </c>
      <c r="E37" s="529">
        <v>4326549.7188999681</v>
      </c>
      <c r="F37" s="528">
        <v>175169.08009999883</v>
      </c>
      <c r="G37" s="528">
        <v>5037919.6195000391</v>
      </c>
      <c r="H37" s="529">
        <v>5213088.6996000381</v>
      </c>
      <c r="I37" s="693"/>
      <c r="J37" s="693"/>
      <c r="K37" s="693"/>
      <c r="L37" s="693"/>
      <c r="M37" s="693"/>
      <c r="N37" s="693"/>
    </row>
    <row r="38" spans="1:14">
      <c r="A38" s="290">
        <v>18.100000000000001</v>
      </c>
      <c r="B38" s="300" t="s">
        <v>611</v>
      </c>
      <c r="C38" s="528"/>
      <c r="D38" s="528"/>
      <c r="E38" s="529">
        <v>0</v>
      </c>
      <c r="F38" s="528">
        <v>0</v>
      </c>
      <c r="G38" s="528">
        <v>0</v>
      </c>
      <c r="H38" s="529">
        <v>0</v>
      </c>
      <c r="I38" s="693"/>
      <c r="J38" s="693"/>
      <c r="K38" s="693"/>
      <c r="L38" s="693"/>
      <c r="M38" s="693"/>
      <c r="N38" s="693"/>
    </row>
    <row r="39" spans="1:14">
      <c r="A39" s="290">
        <v>18.2</v>
      </c>
      <c r="B39" s="300" t="s">
        <v>612</v>
      </c>
      <c r="C39" s="528">
        <v>1279457.0954999872</v>
      </c>
      <c r="D39" s="528">
        <v>3047092.6233999808</v>
      </c>
      <c r="E39" s="529">
        <v>4326549.7188999681</v>
      </c>
      <c r="F39" s="528">
        <v>175169.08009999883</v>
      </c>
      <c r="G39" s="528">
        <v>5037919.6195000391</v>
      </c>
      <c r="H39" s="529">
        <v>5213088.6996000381</v>
      </c>
      <c r="I39" s="693"/>
      <c r="J39" s="693"/>
      <c r="K39" s="693"/>
      <c r="L39" s="693"/>
      <c r="M39" s="693"/>
      <c r="N39" s="693"/>
    </row>
    <row r="40" spans="1:14" ht="24.6" customHeight="1">
      <c r="A40" s="290">
        <v>19</v>
      </c>
      <c r="B40" s="299" t="s">
        <v>613</v>
      </c>
      <c r="C40" s="528"/>
      <c r="D40" s="528"/>
      <c r="E40" s="529">
        <v>0</v>
      </c>
      <c r="F40" s="528">
        <v>0</v>
      </c>
      <c r="G40" s="528">
        <v>0</v>
      </c>
      <c r="H40" s="529">
        <v>0</v>
      </c>
      <c r="I40" s="693"/>
      <c r="J40" s="693"/>
      <c r="K40" s="693"/>
      <c r="L40" s="693"/>
      <c r="M40" s="693"/>
      <c r="N40" s="693"/>
    </row>
    <row r="41" spans="1:14" ht="17.399999999999999" customHeight="1">
      <c r="A41" s="290">
        <v>20</v>
      </c>
      <c r="B41" s="299" t="s">
        <v>614</v>
      </c>
      <c r="C41" s="528">
        <v>0</v>
      </c>
      <c r="D41" s="528"/>
      <c r="E41" s="529">
        <v>0</v>
      </c>
      <c r="F41" s="528">
        <v>0</v>
      </c>
      <c r="G41" s="528">
        <v>0</v>
      </c>
      <c r="H41" s="529">
        <v>0</v>
      </c>
      <c r="I41" s="693"/>
      <c r="J41" s="693"/>
      <c r="K41" s="693"/>
      <c r="L41" s="693"/>
      <c r="M41" s="693"/>
      <c r="N41" s="693"/>
    </row>
    <row r="42" spans="1:14" ht="26.4" customHeight="1">
      <c r="A42" s="290">
        <v>21</v>
      </c>
      <c r="B42" s="299" t="s">
        <v>615</v>
      </c>
      <c r="C42" s="528"/>
      <c r="D42" s="528"/>
      <c r="E42" s="529">
        <v>0</v>
      </c>
      <c r="F42" s="528">
        <v>0</v>
      </c>
      <c r="G42" s="528">
        <v>0</v>
      </c>
      <c r="H42" s="529">
        <v>0</v>
      </c>
      <c r="I42" s="693"/>
      <c r="J42" s="693"/>
      <c r="K42" s="693"/>
      <c r="L42" s="693"/>
      <c r="M42" s="693"/>
      <c r="N42" s="693"/>
    </row>
    <row r="43" spans="1:14">
      <c r="A43" s="290">
        <v>22</v>
      </c>
      <c r="B43" s="301" t="s">
        <v>616</v>
      </c>
      <c r="C43" s="528">
        <v>6718525.7039105352</v>
      </c>
      <c r="D43" s="528">
        <v>13689414.018360995</v>
      </c>
      <c r="E43" s="529">
        <v>20407939.722271536</v>
      </c>
      <c r="F43" s="528">
        <v>2000501.2293314536</v>
      </c>
      <c r="G43" s="528">
        <v>15143862.111138875</v>
      </c>
      <c r="H43" s="529">
        <v>17144363.340470303</v>
      </c>
      <c r="I43" s="693"/>
      <c r="J43" s="693"/>
      <c r="K43" s="693"/>
      <c r="L43" s="693"/>
      <c r="M43" s="693"/>
      <c r="N43" s="693"/>
    </row>
    <row r="44" spans="1:14">
      <c r="A44" s="290">
        <v>23</v>
      </c>
      <c r="B44" s="301" t="s">
        <v>617</v>
      </c>
      <c r="C44" s="528">
        <v>-2398397.9100000006</v>
      </c>
      <c r="D44" s="528"/>
      <c r="E44" s="529">
        <v>-2398397.9100000006</v>
      </c>
      <c r="F44" s="528">
        <v>-1882463.74</v>
      </c>
      <c r="G44" s="528">
        <v>0</v>
      </c>
      <c r="H44" s="529">
        <v>-1882463.74</v>
      </c>
      <c r="I44" s="693"/>
      <c r="J44" s="693"/>
      <c r="K44" s="693"/>
      <c r="L44" s="693"/>
      <c r="M44" s="693"/>
      <c r="N44" s="693"/>
    </row>
    <row r="45" spans="1:14">
      <c r="A45" s="290">
        <v>24</v>
      </c>
      <c r="B45" s="302" t="s">
        <v>618</v>
      </c>
      <c r="C45" s="530">
        <v>4320127.7939105351</v>
      </c>
      <c r="D45" s="530">
        <v>13689414.018360995</v>
      </c>
      <c r="E45" s="531">
        <v>18009541.812271528</v>
      </c>
      <c r="F45" s="530">
        <v>118037.48933145357</v>
      </c>
      <c r="G45" s="530">
        <v>15143862.111138875</v>
      </c>
      <c r="H45" s="529">
        <v>15261899.600470329</v>
      </c>
      <c r="I45" s="693"/>
      <c r="J45" s="693"/>
      <c r="K45" s="693"/>
      <c r="L45" s="693"/>
      <c r="M45" s="693"/>
      <c r="N45" s="693"/>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N47"/>
  <sheetViews>
    <sheetView topLeftCell="B18" zoomScale="80" zoomScaleNormal="80" workbookViewId="0">
      <selection activeCell="Q18" sqref="Q18"/>
    </sheetView>
  </sheetViews>
  <sheetFormatPr defaultColWidth="8.88671875" defaultRowHeight="13.8"/>
  <cols>
    <col min="1" max="1" width="8.88671875" style="472"/>
    <col min="2" max="2" width="87.5546875" style="441" bestFit="1" customWidth="1"/>
    <col min="3" max="8" width="15.44140625" style="441" customWidth="1"/>
    <col min="9" max="16384" width="8.88671875" style="441"/>
  </cols>
  <sheetData>
    <row r="1" spans="1:14">
      <c r="A1" s="113" t="s">
        <v>30</v>
      </c>
      <c r="B1" s="440" t="str">
        <f>'Info '!C2</f>
        <v>JSC ProCredit Bank</v>
      </c>
      <c r="C1" s="440"/>
    </row>
    <row r="2" spans="1:14">
      <c r="A2" s="113" t="s">
        <v>31</v>
      </c>
      <c r="B2" s="442">
        <f>'1. key ratios'!B2</f>
        <v>46203</v>
      </c>
      <c r="C2" s="440"/>
    </row>
    <row r="3" spans="1:14" ht="14.4" thickBot="1">
      <c r="A3" s="441"/>
    </row>
    <row r="4" spans="1:14">
      <c r="A4" s="740" t="s">
        <v>6</v>
      </c>
      <c r="B4" s="741" t="s">
        <v>94</v>
      </c>
      <c r="C4" s="742" t="s">
        <v>520</v>
      </c>
      <c r="D4" s="742"/>
      <c r="E4" s="742"/>
      <c r="F4" s="742" t="s">
        <v>521</v>
      </c>
      <c r="G4" s="742"/>
      <c r="H4" s="743"/>
    </row>
    <row r="5" spans="1:14">
      <c r="A5" s="740"/>
      <c r="B5" s="741"/>
      <c r="C5" s="289" t="s">
        <v>32</v>
      </c>
      <c r="D5" s="289" t="s">
        <v>33</v>
      </c>
      <c r="E5" s="289" t="s">
        <v>34</v>
      </c>
      <c r="F5" s="289" t="s">
        <v>32</v>
      </c>
      <c r="G5" s="289" t="s">
        <v>33</v>
      </c>
      <c r="H5" s="289" t="s">
        <v>34</v>
      </c>
    </row>
    <row r="6" spans="1:14">
      <c r="A6" s="321">
        <v>1</v>
      </c>
      <c r="B6" s="304" t="s">
        <v>619</v>
      </c>
      <c r="C6" s="532"/>
      <c r="D6" s="532">
        <v>41101900</v>
      </c>
      <c r="E6" s="533">
        <v>41101900</v>
      </c>
      <c r="F6" s="532">
        <v>0</v>
      </c>
      <c r="G6" s="532">
        <v>31897000</v>
      </c>
      <c r="H6" s="534">
        <v>31897000</v>
      </c>
      <c r="I6" s="692"/>
      <c r="J6" s="692"/>
      <c r="K6" s="692"/>
      <c r="L6" s="692"/>
      <c r="M6" s="692"/>
      <c r="N6" s="692"/>
    </row>
    <row r="7" spans="1:14">
      <c r="A7" s="321">
        <v>2</v>
      </c>
      <c r="B7" s="304" t="s">
        <v>183</v>
      </c>
      <c r="C7" s="532">
        <v>14943000.000000002</v>
      </c>
      <c r="D7" s="532">
        <v>96907499.991385996</v>
      </c>
      <c r="E7" s="533">
        <v>111850499.991386</v>
      </c>
      <c r="F7" s="532">
        <v>14943000.000000002</v>
      </c>
      <c r="G7" s="532">
        <v>182393765.86179399</v>
      </c>
      <c r="H7" s="534">
        <v>197336765.86179399</v>
      </c>
      <c r="I7" s="692"/>
      <c r="J7" s="692"/>
      <c r="K7" s="692"/>
      <c r="L7" s="692"/>
      <c r="M7" s="692"/>
      <c r="N7" s="692"/>
    </row>
    <row r="8" spans="1:14">
      <c r="A8" s="321">
        <v>3</v>
      </c>
      <c r="B8" s="304" t="s">
        <v>193</v>
      </c>
      <c r="C8" s="532">
        <v>472705547.90490025</v>
      </c>
      <c r="D8" s="532">
        <v>1108578444.7804017</v>
      </c>
      <c r="E8" s="533">
        <v>1581283992.685302</v>
      </c>
      <c r="F8" s="532">
        <v>461123634.92000026</v>
      </c>
      <c r="G8" s="532">
        <v>1026871794.1303996</v>
      </c>
      <c r="H8" s="534">
        <v>1487995429.0503998</v>
      </c>
      <c r="I8" s="692"/>
      <c r="J8" s="692"/>
      <c r="K8" s="692"/>
      <c r="L8" s="692"/>
      <c r="M8" s="692"/>
      <c r="N8" s="692"/>
    </row>
    <row r="9" spans="1:14">
      <c r="A9" s="321">
        <v>3.1</v>
      </c>
      <c r="B9" s="303" t="s">
        <v>184</v>
      </c>
      <c r="C9" s="532">
        <v>430924657.78460026</v>
      </c>
      <c r="D9" s="532">
        <v>844448741.91960156</v>
      </c>
      <c r="E9" s="533">
        <v>1275373399.7042017</v>
      </c>
      <c r="F9" s="532">
        <v>421848631.29640025</v>
      </c>
      <c r="G9" s="532">
        <v>743352454.9983995</v>
      </c>
      <c r="H9" s="534">
        <v>1165201086.2947998</v>
      </c>
      <c r="I9" s="692"/>
      <c r="J9" s="692"/>
      <c r="K9" s="692"/>
      <c r="L9" s="692"/>
      <c r="M9" s="692"/>
      <c r="N9" s="692"/>
    </row>
    <row r="10" spans="1:14">
      <c r="A10" s="321">
        <v>3.2</v>
      </c>
      <c r="B10" s="303" t="s">
        <v>180</v>
      </c>
      <c r="C10" s="532">
        <v>41780890.120300002</v>
      </c>
      <c r="D10" s="532">
        <v>264129702.86080006</v>
      </c>
      <c r="E10" s="533">
        <v>305910592.98110008</v>
      </c>
      <c r="F10" s="532">
        <v>39275003.623600006</v>
      </c>
      <c r="G10" s="532">
        <v>283519339.13200009</v>
      </c>
      <c r="H10" s="534">
        <v>322794342.75560009</v>
      </c>
      <c r="I10" s="692"/>
      <c r="J10" s="692"/>
      <c r="K10" s="692"/>
      <c r="L10" s="692"/>
      <c r="M10" s="692"/>
      <c r="N10" s="692"/>
    </row>
    <row r="11" spans="1:14">
      <c r="A11" s="321">
        <v>4</v>
      </c>
      <c r="B11" s="304" t="s">
        <v>182</v>
      </c>
      <c r="C11" s="532">
        <v>17697000</v>
      </c>
      <c r="D11" s="532">
        <v>0</v>
      </c>
      <c r="E11" s="533">
        <v>17697000</v>
      </c>
      <c r="F11" s="532">
        <v>7370000</v>
      </c>
      <c r="G11" s="532">
        <v>0</v>
      </c>
      <c r="H11" s="534">
        <v>7370000</v>
      </c>
      <c r="I11" s="692"/>
      <c r="J11" s="692"/>
      <c r="K11" s="692"/>
      <c r="L11" s="692"/>
      <c r="M11" s="692"/>
      <c r="N11" s="692"/>
    </row>
    <row r="12" spans="1:14">
      <c r="A12" s="321">
        <v>4.0999999999999996</v>
      </c>
      <c r="B12" s="303" t="s">
        <v>166</v>
      </c>
      <c r="C12" s="532">
        <v>17697000</v>
      </c>
      <c r="D12" s="532"/>
      <c r="E12" s="533">
        <v>17697000</v>
      </c>
      <c r="F12" s="532">
        <v>7370000</v>
      </c>
      <c r="G12" s="532">
        <v>0</v>
      </c>
      <c r="H12" s="534">
        <v>7370000</v>
      </c>
      <c r="I12" s="692"/>
      <c r="J12" s="692"/>
      <c r="K12" s="692"/>
      <c r="L12" s="692"/>
      <c r="M12" s="692"/>
      <c r="N12" s="692"/>
    </row>
    <row r="13" spans="1:14">
      <c r="A13" s="321">
        <v>4.2</v>
      </c>
      <c r="B13" s="303" t="s">
        <v>167</v>
      </c>
      <c r="C13" s="532"/>
      <c r="D13" s="532"/>
      <c r="E13" s="533">
        <v>0</v>
      </c>
      <c r="F13" s="532">
        <v>0</v>
      </c>
      <c r="G13" s="532">
        <v>0</v>
      </c>
      <c r="H13" s="534">
        <v>0</v>
      </c>
      <c r="I13" s="692"/>
      <c r="J13" s="692"/>
      <c r="K13" s="692"/>
      <c r="L13" s="692"/>
      <c r="M13" s="692"/>
      <c r="N13" s="692"/>
    </row>
    <row r="14" spans="1:14">
      <c r="A14" s="321">
        <v>5</v>
      </c>
      <c r="B14" s="304" t="s">
        <v>192</v>
      </c>
      <c r="C14" s="532">
        <v>737153584.21319985</v>
      </c>
      <c r="D14" s="532">
        <v>1521245352.7036009</v>
      </c>
      <c r="E14" s="533">
        <v>2258398936.9168005</v>
      </c>
      <c r="F14" s="532">
        <v>595144085.11629987</v>
      </c>
      <c r="G14" s="532">
        <v>1225016690.402401</v>
      </c>
      <c r="H14" s="534">
        <v>1820160775.5187008</v>
      </c>
      <c r="I14" s="692"/>
      <c r="J14" s="692"/>
      <c r="K14" s="692"/>
      <c r="L14" s="692"/>
      <c r="M14" s="692"/>
      <c r="N14" s="692"/>
    </row>
    <row r="15" spans="1:14">
      <c r="A15" s="321">
        <v>5.0999999999999996</v>
      </c>
      <c r="B15" s="305" t="s">
        <v>170</v>
      </c>
      <c r="C15" s="532">
        <v>19045046.670500003</v>
      </c>
      <c r="D15" s="532">
        <v>15057826.803299999</v>
      </c>
      <c r="E15" s="533">
        <v>34102873.473800004</v>
      </c>
      <c r="F15" s="532">
        <v>15235042.484099999</v>
      </c>
      <c r="G15" s="532">
        <v>7957126.6694999998</v>
      </c>
      <c r="H15" s="534">
        <v>23192169.1536</v>
      </c>
      <c r="I15" s="692"/>
      <c r="J15" s="692"/>
      <c r="K15" s="692"/>
      <c r="L15" s="692"/>
      <c r="M15" s="692"/>
      <c r="N15" s="692"/>
    </row>
    <row r="16" spans="1:14">
      <c r="A16" s="321">
        <v>5.2</v>
      </c>
      <c r="B16" s="305" t="s">
        <v>169</v>
      </c>
      <c r="C16" s="532"/>
      <c r="D16" s="532"/>
      <c r="E16" s="533">
        <v>0</v>
      </c>
      <c r="F16" s="532">
        <v>0</v>
      </c>
      <c r="G16" s="532">
        <v>0</v>
      </c>
      <c r="H16" s="534">
        <v>0</v>
      </c>
      <c r="I16" s="692"/>
      <c r="J16" s="692"/>
      <c r="K16" s="692"/>
      <c r="L16" s="692"/>
      <c r="M16" s="692"/>
      <c r="N16" s="692"/>
    </row>
    <row r="17" spans="1:14">
      <c r="A17" s="321">
        <v>5.3</v>
      </c>
      <c r="B17" s="305" t="s">
        <v>168</v>
      </c>
      <c r="C17" s="532">
        <v>674721473.88069999</v>
      </c>
      <c r="D17" s="532">
        <v>1464858124.8409009</v>
      </c>
      <c r="E17" s="533">
        <v>2139579598.721601</v>
      </c>
      <c r="F17" s="532">
        <v>539730707.32479978</v>
      </c>
      <c r="G17" s="532">
        <v>1171308626.0392008</v>
      </c>
      <c r="H17" s="534">
        <v>1711039333.3640006</v>
      </c>
      <c r="I17" s="692"/>
      <c r="J17" s="692"/>
      <c r="K17" s="692"/>
      <c r="L17" s="692"/>
      <c r="M17" s="692"/>
      <c r="N17" s="692"/>
    </row>
    <row r="18" spans="1:14">
      <c r="A18" s="321" t="s">
        <v>15</v>
      </c>
      <c r="B18" s="306" t="s">
        <v>36</v>
      </c>
      <c r="C18" s="532">
        <v>206058560.14890009</v>
      </c>
      <c r="D18" s="532">
        <v>281519007.30409998</v>
      </c>
      <c r="E18" s="533">
        <v>487577567.45300007</v>
      </c>
      <c r="F18" s="532">
        <v>137227765.9287</v>
      </c>
      <c r="G18" s="532">
        <v>269113968.94259971</v>
      </c>
      <c r="H18" s="534">
        <v>406341734.87129974</v>
      </c>
      <c r="I18" s="692"/>
      <c r="J18" s="692"/>
      <c r="K18" s="692"/>
      <c r="L18" s="692"/>
      <c r="M18" s="692"/>
      <c r="N18" s="692"/>
    </row>
    <row r="19" spans="1:14">
      <c r="A19" s="321" t="s">
        <v>16</v>
      </c>
      <c r="B19" s="306" t="s">
        <v>37</v>
      </c>
      <c r="C19" s="532">
        <v>169750214.69679984</v>
      </c>
      <c r="D19" s="532">
        <v>611661245.91350055</v>
      </c>
      <c r="E19" s="533">
        <v>781411460.61030042</v>
      </c>
      <c r="F19" s="532">
        <v>147741567.32290006</v>
      </c>
      <c r="G19" s="532">
        <v>479729754.68820107</v>
      </c>
      <c r="H19" s="534">
        <v>627471322.01110113</v>
      </c>
      <c r="I19" s="692"/>
      <c r="J19" s="692"/>
      <c r="K19" s="692"/>
      <c r="L19" s="692"/>
      <c r="M19" s="692"/>
      <c r="N19" s="692"/>
    </row>
    <row r="20" spans="1:14">
      <c r="A20" s="321" t="s">
        <v>17</v>
      </c>
      <c r="B20" s="306" t="s">
        <v>38</v>
      </c>
      <c r="C20" s="532"/>
      <c r="D20" s="532"/>
      <c r="E20" s="533">
        <v>0</v>
      </c>
      <c r="F20" s="532">
        <v>0</v>
      </c>
      <c r="G20" s="532">
        <v>0</v>
      </c>
      <c r="H20" s="534">
        <v>0</v>
      </c>
      <c r="I20" s="692"/>
      <c r="J20" s="692"/>
      <c r="K20" s="692"/>
      <c r="L20" s="692"/>
      <c r="M20" s="692"/>
      <c r="N20" s="692"/>
    </row>
    <row r="21" spans="1:14">
      <c r="A21" s="321" t="s">
        <v>18</v>
      </c>
      <c r="B21" s="306" t="s">
        <v>39</v>
      </c>
      <c r="C21" s="532">
        <v>128353719.4442001</v>
      </c>
      <c r="D21" s="532">
        <v>272087590.61599982</v>
      </c>
      <c r="E21" s="533">
        <v>400441310.06019992</v>
      </c>
      <c r="F21" s="532">
        <v>90125321.036799893</v>
      </c>
      <c r="G21" s="532">
        <v>166692958.03470013</v>
      </c>
      <c r="H21" s="534">
        <v>256818279.0715</v>
      </c>
      <c r="I21" s="692"/>
      <c r="J21" s="692"/>
      <c r="K21" s="692"/>
      <c r="L21" s="692"/>
      <c r="M21" s="692"/>
      <c r="N21" s="692"/>
    </row>
    <row r="22" spans="1:14">
      <c r="A22" s="321" t="s">
        <v>19</v>
      </c>
      <c r="B22" s="306" t="s">
        <v>40</v>
      </c>
      <c r="C22" s="532">
        <v>170558979.59079996</v>
      </c>
      <c r="D22" s="532">
        <v>299590281.00730026</v>
      </c>
      <c r="E22" s="533">
        <v>470149260.59810019</v>
      </c>
      <c r="F22" s="532">
        <v>164636053.03639981</v>
      </c>
      <c r="G22" s="532">
        <v>255771944.37369993</v>
      </c>
      <c r="H22" s="534">
        <v>420407997.41009974</v>
      </c>
      <c r="I22" s="692"/>
      <c r="J22" s="692"/>
      <c r="K22" s="692"/>
      <c r="L22" s="692"/>
      <c r="M22" s="692"/>
      <c r="N22" s="692"/>
    </row>
    <row r="23" spans="1:14">
      <c r="A23" s="321">
        <v>5.4</v>
      </c>
      <c r="B23" s="305" t="s">
        <v>171</v>
      </c>
      <c r="C23" s="532">
        <v>43381013.604299933</v>
      </c>
      <c r="D23" s="532">
        <v>41289181.519700013</v>
      </c>
      <c r="E23" s="533">
        <v>84670195.123999953</v>
      </c>
      <c r="F23" s="532">
        <v>41592197.288200095</v>
      </c>
      <c r="G23" s="532">
        <v>44192010.226800017</v>
      </c>
      <c r="H23" s="534">
        <v>85784207.515000105</v>
      </c>
      <c r="I23" s="692"/>
      <c r="J23" s="692"/>
      <c r="K23" s="692"/>
      <c r="L23" s="692"/>
      <c r="M23" s="692"/>
      <c r="N23" s="692"/>
    </row>
    <row r="24" spans="1:14">
      <c r="A24" s="321">
        <v>5.5</v>
      </c>
      <c r="B24" s="305" t="s">
        <v>172</v>
      </c>
      <c r="C24" s="532">
        <v>5.2999999999999999E-2</v>
      </c>
      <c r="D24" s="532">
        <v>0.29150000000000004</v>
      </c>
      <c r="E24" s="533">
        <v>0.34450000000000003</v>
      </c>
      <c r="F24" s="532">
        <v>5.4399999999999997E-2</v>
      </c>
      <c r="G24" s="532">
        <v>0.21759999999999999</v>
      </c>
      <c r="H24" s="534">
        <v>0.27199999999999996</v>
      </c>
      <c r="I24" s="692"/>
      <c r="J24" s="692"/>
      <c r="K24" s="692"/>
      <c r="L24" s="692"/>
      <c r="M24" s="692"/>
      <c r="N24" s="692"/>
    </row>
    <row r="25" spans="1:14">
      <c r="A25" s="321">
        <v>5.6</v>
      </c>
      <c r="B25" s="305" t="s">
        <v>173</v>
      </c>
      <c r="C25" s="532"/>
      <c r="D25" s="532"/>
      <c r="E25" s="533">
        <v>0</v>
      </c>
      <c r="F25" s="532">
        <v>0</v>
      </c>
      <c r="G25" s="532">
        <v>0</v>
      </c>
      <c r="H25" s="534">
        <v>0</v>
      </c>
      <c r="I25" s="692"/>
      <c r="J25" s="692"/>
      <c r="K25" s="692"/>
      <c r="L25" s="692"/>
      <c r="M25" s="692"/>
      <c r="N25" s="692"/>
    </row>
    <row r="26" spans="1:14">
      <c r="A26" s="321">
        <v>5.7</v>
      </c>
      <c r="B26" s="305" t="s">
        <v>40</v>
      </c>
      <c r="C26" s="532">
        <v>6050.0046999999995</v>
      </c>
      <c r="D26" s="532">
        <v>40219.248199999995</v>
      </c>
      <c r="E26" s="533">
        <v>46269.252899999992</v>
      </c>
      <c r="F26" s="532">
        <v>6050.0155999999997</v>
      </c>
      <c r="G26" s="532">
        <v>41999.1875</v>
      </c>
      <c r="H26" s="534">
        <v>48049.203099999999</v>
      </c>
      <c r="I26" s="692"/>
      <c r="J26" s="692"/>
      <c r="K26" s="692"/>
      <c r="L26" s="692"/>
      <c r="M26" s="692"/>
      <c r="N26" s="692"/>
    </row>
    <row r="27" spans="1:14">
      <c r="A27" s="321">
        <v>6</v>
      </c>
      <c r="B27" s="474" t="s">
        <v>620</v>
      </c>
      <c r="C27" s="532">
        <v>52517178.760000065</v>
      </c>
      <c r="D27" s="532">
        <v>55307572.786767021</v>
      </c>
      <c r="E27" s="533">
        <v>107824751.54676709</v>
      </c>
      <c r="F27" s="532">
        <v>32534986.560000028</v>
      </c>
      <c r="G27" s="532">
        <v>47450652.382339023</v>
      </c>
      <c r="H27" s="534">
        <v>79985638.942339048</v>
      </c>
      <c r="I27" s="692"/>
      <c r="J27" s="692"/>
      <c r="K27" s="692"/>
      <c r="L27" s="692"/>
      <c r="M27" s="692"/>
      <c r="N27" s="692"/>
    </row>
    <row r="28" spans="1:14">
      <c r="A28" s="321">
        <v>7</v>
      </c>
      <c r="B28" s="474" t="s">
        <v>621</v>
      </c>
      <c r="C28" s="532">
        <v>71926075.889999986</v>
      </c>
      <c r="D28" s="532">
        <v>6969678.2294999985</v>
      </c>
      <c r="E28" s="533">
        <v>78895754.119499981</v>
      </c>
      <c r="F28" s="532">
        <v>68861061.26000002</v>
      </c>
      <c r="G28" s="532">
        <v>14920288.670200001</v>
      </c>
      <c r="H28" s="534">
        <v>83781349.930200025</v>
      </c>
      <c r="I28" s="692"/>
      <c r="J28" s="692"/>
      <c r="K28" s="692"/>
      <c r="L28" s="692"/>
      <c r="M28" s="692"/>
      <c r="N28" s="692"/>
    </row>
    <row r="29" spans="1:14">
      <c r="A29" s="321">
        <v>8</v>
      </c>
      <c r="B29" s="474" t="s">
        <v>181</v>
      </c>
      <c r="C29" s="532"/>
      <c r="D29" s="532"/>
      <c r="E29" s="533">
        <v>0</v>
      </c>
      <c r="F29" s="532">
        <v>0</v>
      </c>
      <c r="G29" s="532">
        <v>2190520.4207039997</v>
      </c>
      <c r="H29" s="534">
        <v>2190520.4207039997</v>
      </c>
      <c r="I29" s="692"/>
      <c r="J29" s="692"/>
      <c r="K29" s="692"/>
      <c r="L29" s="692"/>
      <c r="M29" s="692"/>
      <c r="N29" s="692"/>
    </row>
    <row r="30" spans="1:14">
      <c r="A30" s="321">
        <v>9</v>
      </c>
      <c r="B30" s="475" t="s">
        <v>198</v>
      </c>
      <c r="C30" s="532">
        <v>11898000</v>
      </c>
      <c r="D30" s="532">
        <v>12783101.661680002</v>
      </c>
      <c r="E30" s="533">
        <v>24681101.661680002</v>
      </c>
      <c r="F30" s="532">
        <v>12821600</v>
      </c>
      <c r="G30" s="532">
        <v>23711892.372499999</v>
      </c>
      <c r="H30" s="534">
        <v>36533492.372500002</v>
      </c>
      <c r="I30" s="692"/>
      <c r="J30" s="692"/>
      <c r="K30" s="692"/>
      <c r="L30" s="692"/>
      <c r="M30" s="692"/>
      <c r="N30" s="692"/>
    </row>
    <row r="31" spans="1:14">
      <c r="A31" s="321">
        <v>9.1</v>
      </c>
      <c r="B31" s="307" t="s">
        <v>188</v>
      </c>
      <c r="C31" s="532">
        <v>11898000</v>
      </c>
      <c r="D31" s="532">
        <v>437990</v>
      </c>
      <c r="E31" s="533">
        <v>12335990</v>
      </c>
      <c r="F31" s="532">
        <v>12549220</v>
      </c>
      <c r="G31" s="532">
        <v>3315563.1513999999</v>
      </c>
      <c r="H31" s="534">
        <v>15864783.1514</v>
      </c>
      <c r="I31" s="692"/>
      <c r="J31" s="692"/>
      <c r="K31" s="692"/>
      <c r="L31" s="692"/>
      <c r="M31" s="692"/>
      <c r="N31" s="692"/>
    </row>
    <row r="32" spans="1:14">
      <c r="A32" s="321">
        <v>9.1999999999999993</v>
      </c>
      <c r="B32" s="307" t="s">
        <v>189</v>
      </c>
      <c r="C32" s="532">
        <v>0</v>
      </c>
      <c r="D32" s="532">
        <v>12345111.661680002</v>
      </c>
      <c r="E32" s="533">
        <v>12345111.661680002</v>
      </c>
      <c r="F32" s="532">
        <v>272380</v>
      </c>
      <c r="G32" s="532">
        <v>20396329.221099999</v>
      </c>
      <c r="H32" s="534">
        <v>20668709.221099999</v>
      </c>
      <c r="I32" s="692"/>
      <c r="J32" s="692"/>
      <c r="K32" s="692"/>
      <c r="L32" s="692"/>
      <c r="M32" s="692"/>
      <c r="N32" s="692"/>
    </row>
    <row r="33" spans="1:14">
      <c r="A33" s="321">
        <v>9.3000000000000007</v>
      </c>
      <c r="B33" s="307" t="s">
        <v>185</v>
      </c>
      <c r="C33" s="532"/>
      <c r="D33" s="532"/>
      <c r="E33" s="533">
        <v>0</v>
      </c>
      <c r="F33" s="532">
        <v>0</v>
      </c>
      <c r="G33" s="532">
        <v>0</v>
      </c>
      <c r="H33" s="534">
        <v>0</v>
      </c>
      <c r="I33" s="692"/>
      <c r="J33" s="692"/>
      <c r="K33" s="692"/>
      <c r="L33" s="692"/>
      <c r="M33" s="692"/>
      <c r="N33" s="692"/>
    </row>
    <row r="34" spans="1:14">
      <c r="A34" s="321">
        <v>9.4</v>
      </c>
      <c r="B34" s="307" t="s">
        <v>186</v>
      </c>
      <c r="C34" s="532"/>
      <c r="D34" s="532"/>
      <c r="E34" s="533">
        <v>0</v>
      </c>
      <c r="F34" s="532">
        <v>0</v>
      </c>
      <c r="G34" s="532">
        <v>0</v>
      </c>
      <c r="H34" s="534">
        <v>0</v>
      </c>
      <c r="I34" s="692"/>
      <c r="J34" s="692"/>
      <c r="K34" s="692"/>
      <c r="L34" s="692"/>
      <c r="M34" s="692"/>
      <c r="N34" s="692"/>
    </row>
    <row r="35" spans="1:14">
      <c r="A35" s="321">
        <v>9.5</v>
      </c>
      <c r="B35" s="307" t="s">
        <v>187</v>
      </c>
      <c r="C35" s="532"/>
      <c r="D35" s="532"/>
      <c r="E35" s="533">
        <v>0</v>
      </c>
      <c r="F35" s="532">
        <v>0</v>
      </c>
      <c r="G35" s="532">
        <v>0</v>
      </c>
      <c r="H35" s="534">
        <v>0</v>
      </c>
      <c r="I35" s="692"/>
      <c r="J35" s="692"/>
      <c r="K35" s="692"/>
      <c r="L35" s="692"/>
      <c r="M35" s="692"/>
      <c r="N35" s="692"/>
    </row>
    <row r="36" spans="1:14">
      <c r="A36" s="321">
        <v>9.6</v>
      </c>
      <c r="B36" s="307" t="s">
        <v>190</v>
      </c>
      <c r="C36" s="532"/>
      <c r="D36" s="532"/>
      <c r="E36" s="533">
        <v>0</v>
      </c>
      <c r="F36" s="532">
        <v>0</v>
      </c>
      <c r="G36" s="532">
        <v>0</v>
      </c>
      <c r="H36" s="534">
        <v>0</v>
      </c>
      <c r="I36" s="692"/>
      <c r="J36" s="692"/>
      <c r="K36" s="692"/>
      <c r="L36" s="692"/>
      <c r="M36" s="692"/>
      <c r="N36" s="692"/>
    </row>
    <row r="37" spans="1:14">
      <c r="A37" s="321">
        <v>9.6999999999999993</v>
      </c>
      <c r="B37" s="307" t="s">
        <v>191</v>
      </c>
      <c r="C37" s="532"/>
      <c r="D37" s="532"/>
      <c r="E37" s="533">
        <v>0</v>
      </c>
      <c r="F37" s="532">
        <v>0</v>
      </c>
      <c r="G37" s="532">
        <v>0</v>
      </c>
      <c r="H37" s="534">
        <v>0</v>
      </c>
      <c r="I37" s="692"/>
      <c r="J37" s="692"/>
      <c r="K37" s="692"/>
      <c r="L37" s="692"/>
      <c r="M37" s="692"/>
      <c r="N37" s="692"/>
    </row>
    <row r="38" spans="1:14">
      <c r="A38" s="321">
        <v>10</v>
      </c>
      <c r="B38" s="304" t="s">
        <v>194</v>
      </c>
      <c r="C38" s="535">
        <v>5516742.5099999998</v>
      </c>
      <c r="D38" s="535">
        <v>10047682.067598</v>
      </c>
      <c r="E38" s="536">
        <v>15564424.577598</v>
      </c>
      <c r="F38" s="535">
        <v>4946614.8800000008</v>
      </c>
      <c r="G38" s="535">
        <v>10076270.130706999</v>
      </c>
      <c r="H38" s="534">
        <v>15022885.010707</v>
      </c>
      <c r="I38" s="692"/>
      <c r="J38" s="692"/>
      <c r="K38" s="692"/>
      <c r="L38" s="692"/>
      <c r="M38" s="692"/>
      <c r="N38" s="692"/>
    </row>
    <row r="39" spans="1:14">
      <c r="A39" s="321">
        <v>10.1</v>
      </c>
      <c r="B39" s="307" t="s">
        <v>195</v>
      </c>
      <c r="C39" s="532">
        <v>349635.88</v>
      </c>
      <c r="D39" s="532">
        <v>0</v>
      </c>
      <c r="E39" s="533">
        <v>349635.88</v>
      </c>
      <c r="F39" s="532">
        <v>28294.639999999999</v>
      </c>
      <c r="G39" s="532">
        <v>117009.12283199999</v>
      </c>
      <c r="H39" s="534">
        <v>145303.76283199998</v>
      </c>
      <c r="I39" s="692"/>
      <c r="J39" s="692"/>
      <c r="K39" s="692"/>
      <c r="L39" s="692"/>
      <c r="M39" s="692"/>
      <c r="N39" s="692"/>
    </row>
    <row r="40" spans="1:14">
      <c r="A40" s="321">
        <v>10.199999999999999</v>
      </c>
      <c r="B40" s="307" t="s">
        <v>196</v>
      </c>
      <c r="C40" s="532">
        <v>35531.75</v>
      </c>
      <c r="D40" s="532">
        <v>0</v>
      </c>
      <c r="E40" s="533">
        <v>35531.75</v>
      </c>
      <c r="F40" s="532">
        <v>3407.93</v>
      </c>
      <c r="G40" s="532">
        <v>8617.4292960000002</v>
      </c>
      <c r="H40" s="534">
        <v>12025.359296000001</v>
      </c>
      <c r="I40" s="692"/>
      <c r="J40" s="692"/>
      <c r="K40" s="692"/>
      <c r="L40" s="692"/>
      <c r="M40" s="692"/>
      <c r="N40" s="692"/>
    </row>
    <row r="41" spans="1:14">
      <c r="A41" s="321">
        <v>10.3</v>
      </c>
      <c r="B41" s="307" t="s">
        <v>199</v>
      </c>
      <c r="C41" s="532">
        <v>4694055.79</v>
      </c>
      <c r="D41" s="532">
        <v>8957177.3292779997</v>
      </c>
      <c r="E41" s="533">
        <v>13651233.119277999</v>
      </c>
      <c r="F41" s="532">
        <v>4187222.9600000004</v>
      </c>
      <c r="G41" s="532">
        <v>8963951.6287609991</v>
      </c>
      <c r="H41" s="534">
        <v>13151174.588761</v>
      </c>
      <c r="I41" s="692"/>
      <c r="J41" s="692"/>
      <c r="K41" s="692"/>
      <c r="L41" s="692"/>
      <c r="M41" s="692"/>
      <c r="N41" s="692"/>
    </row>
    <row r="42" spans="1:14" ht="26.4">
      <c r="A42" s="321">
        <v>10.4</v>
      </c>
      <c r="B42" s="307" t="s">
        <v>200</v>
      </c>
      <c r="C42" s="532">
        <v>822686.71999999997</v>
      </c>
      <c r="D42" s="532">
        <v>1090504.73832</v>
      </c>
      <c r="E42" s="533">
        <v>1913191.45832</v>
      </c>
      <c r="F42" s="532">
        <v>759391.92</v>
      </c>
      <c r="G42" s="532">
        <v>1112318.5019459999</v>
      </c>
      <c r="H42" s="534">
        <v>1871710.4219459998</v>
      </c>
      <c r="I42" s="692"/>
      <c r="J42" s="692"/>
      <c r="K42" s="692"/>
      <c r="L42" s="692"/>
      <c r="M42" s="692"/>
      <c r="N42" s="692"/>
    </row>
    <row r="43" spans="1:14" ht="14.4" thickBot="1">
      <c r="A43" s="321">
        <v>11</v>
      </c>
      <c r="B43" s="94" t="s">
        <v>197</v>
      </c>
      <c r="C43" s="532"/>
      <c r="D43" s="532"/>
      <c r="E43" s="533">
        <v>0</v>
      </c>
      <c r="F43" s="532">
        <v>0</v>
      </c>
      <c r="G43" s="532">
        <v>0</v>
      </c>
      <c r="H43" s="534">
        <v>0</v>
      </c>
      <c r="I43" s="692"/>
      <c r="J43" s="692"/>
      <c r="K43" s="692"/>
      <c r="L43" s="692"/>
      <c r="M43" s="692"/>
      <c r="N43" s="692"/>
    </row>
    <row r="44" spans="1:14">
      <c r="C44" s="308"/>
      <c r="D44" s="308"/>
      <c r="E44" s="308"/>
      <c r="F44" s="308"/>
      <c r="G44" s="308"/>
      <c r="H44" s="308"/>
    </row>
    <row r="45" spans="1:14">
      <c r="C45" s="308"/>
      <c r="D45" s="308"/>
      <c r="E45" s="308"/>
      <c r="F45" s="308"/>
      <c r="G45" s="308"/>
      <c r="H45" s="308"/>
    </row>
    <row r="46" spans="1:14">
      <c r="C46" s="308"/>
      <c r="D46" s="308"/>
      <c r="E46" s="308"/>
      <c r="F46" s="308"/>
      <c r="G46" s="308"/>
      <c r="H46" s="308"/>
    </row>
    <row r="47" spans="1:14">
      <c r="C47" s="308"/>
      <c r="D47" s="308"/>
      <c r="E47" s="308"/>
      <c r="F47" s="308"/>
      <c r="G47" s="308"/>
      <c r="H47" s="308"/>
    </row>
  </sheetData>
  <mergeCells count="4">
    <mergeCell ref="A4:A5"/>
    <mergeCell ref="B4:B5"/>
    <mergeCell ref="C4:E4"/>
    <mergeCell ref="F4:H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L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J29" sqref="J29"/>
    </sheetView>
  </sheetViews>
  <sheetFormatPr defaultColWidth="9.109375" defaultRowHeight="13.2"/>
  <cols>
    <col min="1" max="1" width="9.5546875" style="4" bestFit="1" customWidth="1"/>
    <col min="2" max="2" width="93.5546875" style="4" customWidth="1"/>
    <col min="3" max="4" width="17.5546875" style="4" customWidth="1"/>
    <col min="5" max="7" width="17.5546875" style="13" customWidth="1"/>
    <col min="8" max="11" width="9.88671875" style="13" customWidth="1"/>
    <col min="12" max="16384" width="9.109375" style="13"/>
  </cols>
  <sheetData>
    <row r="1" spans="1:12">
      <c r="A1" s="2" t="s">
        <v>30</v>
      </c>
      <c r="B1" s="3" t="str">
        <f>'Info '!C2</f>
        <v>JSC ProCredit Bank</v>
      </c>
      <c r="C1" s="3"/>
    </row>
    <row r="2" spans="1:12">
      <c r="A2" s="2" t="s">
        <v>31</v>
      </c>
      <c r="B2" s="216">
        <f>'1. key ratios'!B2</f>
        <v>46203</v>
      </c>
      <c r="C2" s="3"/>
    </row>
    <row r="3" spans="1:12">
      <c r="A3" s="2"/>
      <c r="B3" s="3"/>
      <c r="C3" s="3"/>
    </row>
    <row r="4" spans="1:12" ht="15" customHeight="1" thickBot="1">
      <c r="A4" s="4" t="s">
        <v>96</v>
      </c>
      <c r="B4" s="77" t="s">
        <v>174</v>
      </c>
      <c r="C4" s="16" t="s">
        <v>35</v>
      </c>
    </row>
    <row r="5" spans="1:12" ht="15" customHeight="1">
      <c r="A5" s="111" t="s">
        <v>6</v>
      </c>
      <c r="B5" s="112"/>
      <c r="C5" s="214" t="str">
        <f>INT((MONTH($B$2))/3)&amp;"Q"&amp;"-"&amp;YEAR($B$2)</f>
        <v>2Q-2026</v>
      </c>
      <c r="D5" s="214" t="str">
        <f>IF(INT(MONTH($B$2))=3, "4"&amp;"Q"&amp;"-"&amp;YEAR($B$2)-1, IF(INT(MONTH($B$2))=6, "1"&amp;"Q"&amp;"-"&amp;YEAR($B$2), IF(INT(MONTH($B$2))=9, "2"&amp;"Q"&amp;"-"&amp;YEAR($B$2),IF(INT(MONTH($B$2))=12, "3"&amp;"Q"&amp;"-"&amp;YEAR($B$2), 0))))</f>
        <v>1Q-2026</v>
      </c>
      <c r="E5" s="214" t="str">
        <f>IF(INT(MONTH($B$2))=3, "3"&amp;"Q"&amp;"-"&amp;YEAR($B$2)-1, IF(INT(MONTH($B$2))=6, "4"&amp;"Q"&amp;"-"&amp;YEAR($B$2)-1, IF(INT(MONTH($B$2))=9, "1"&amp;"Q"&amp;"-"&amp;YEAR($B$2),IF(INT(MONTH($B$2))=12, "2"&amp;"Q"&amp;"-"&amp;YEAR($B$2), 0))))</f>
        <v>4Q-2025</v>
      </c>
      <c r="F5" s="214" t="str">
        <f>IF(INT(MONTH($B$2))=3, "2"&amp;"Q"&amp;"-"&amp;YEAR($B$2)-1, IF(INT(MONTH($B$2))=6, "3"&amp;"Q"&amp;"-"&amp;YEAR($B$2)-1, IF(INT(MONTH($B$2))=9, "4"&amp;"Q"&amp;"-"&amp;YEAR($B$2)-1,IF(INT(MONTH($B$2))=12, "1"&amp;"Q"&amp;"-"&amp;YEAR($B$2), 0))))</f>
        <v>3Q-2025</v>
      </c>
      <c r="G5" s="215" t="str">
        <f>IF(INT(MONTH($B$2))=3, "1"&amp;"Q"&amp;"-"&amp;YEAR($B$2)-1, IF(INT(MONTH($B$2))=6, "2"&amp;"Q"&amp;"-"&amp;YEAR($B$2)-1, IF(INT(MONTH($B$2))=9, "3"&amp;"Q"&amp;"-"&amp;YEAR($B$2)-1,IF(INT(MONTH($B$2))=12, "4"&amp;"Q"&amp;"-"&amp;YEAR($B$2)-1, 0))))</f>
        <v>2Q-2025</v>
      </c>
    </row>
    <row r="6" spans="1:12" ht="15" customHeight="1">
      <c r="A6" s="17">
        <v>1</v>
      </c>
      <c r="B6" s="187" t="s">
        <v>178</v>
      </c>
      <c r="C6" s="537">
        <v>1464246014.7401111</v>
      </c>
      <c r="D6" s="538">
        <v>1441237892.1678159</v>
      </c>
      <c r="E6" s="539">
        <v>1415470110.7632594</v>
      </c>
      <c r="F6" s="537">
        <v>1434175264.1457596</v>
      </c>
      <c r="G6" s="540">
        <v>1380854860.6288493</v>
      </c>
      <c r="H6" s="694"/>
      <c r="I6" s="694"/>
      <c r="J6" s="694"/>
      <c r="K6" s="694"/>
      <c r="L6" s="694"/>
    </row>
    <row r="7" spans="1:12" ht="15" customHeight="1">
      <c r="A7" s="17">
        <v>1.1000000000000001</v>
      </c>
      <c r="B7" s="187" t="s">
        <v>742</v>
      </c>
      <c r="C7" s="541">
        <v>1378435522.1315112</v>
      </c>
      <c r="D7" s="542">
        <v>1361405016.0345058</v>
      </c>
      <c r="E7" s="541">
        <v>1333083000.8967793</v>
      </c>
      <c r="F7" s="541">
        <v>1350322025.0872495</v>
      </c>
      <c r="G7" s="543">
        <v>1288829457.5135126</v>
      </c>
      <c r="H7" s="694"/>
      <c r="I7" s="694"/>
      <c r="J7" s="694"/>
      <c r="K7" s="694"/>
      <c r="L7" s="694"/>
    </row>
    <row r="8" spans="1:12">
      <c r="A8" s="17" t="s">
        <v>14</v>
      </c>
      <c r="B8" s="187" t="s">
        <v>95</v>
      </c>
      <c r="C8" s="541"/>
      <c r="D8" s="542">
        <v>0</v>
      </c>
      <c r="E8" s="541">
        <v>0</v>
      </c>
      <c r="F8" s="541">
        <v>0</v>
      </c>
      <c r="G8" s="543">
        <v>0</v>
      </c>
      <c r="H8" s="694"/>
      <c r="I8" s="694"/>
      <c r="J8" s="694"/>
      <c r="K8" s="694"/>
      <c r="L8" s="694"/>
    </row>
    <row r="9" spans="1:12" ht="15" customHeight="1">
      <c r="A9" s="17">
        <v>1.2</v>
      </c>
      <c r="B9" s="188" t="s">
        <v>94</v>
      </c>
      <c r="C9" s="541">
        <v>85810492.608599991</v>
      </c>
      <c r="D9" s="542">
        <v>79832876.133310005</v>
      </c>
      <c r="E9" s="541">
        <v>82387109.866479993</v>
      </c>
      <c r="F9" s="541">
        <v>83853239.058509991</v>
      </c>
      <c r="G9" s="543">
        <v>91054698.082629994</v>
      </c>
      <c r="H9" s="694"/>
      <c r="I9" s="694"/>
      <c r="J9" s="694"/>
      <c r="K9" s="694"/>
      <c r="L9" s="694"/>
    </row>
    <row r="10" spans="1:12" ht="15" customHeight="1">
      <c r="A10" s="17">
        <v>1.3</v>
      </c>
      <c r="B10" s="187" t="s">
        <v>28</v>
      </c>
      <c r="C10" s="541">
        <v>0</v>
      </c>
      <c r="D10" s="542">
        <v>0</v>
      </c>
      <c r="E10" s="541">
        <v>0</v>
      </c>
      <c r="F10" s="541">
        <v>0</v>
      </c>
      <c r="G10" s="543">
        <v>970705.03270674951</v>
      </c>
      <c r="H10" s="694"/>
      <c r="I10" s="694"/>
      <c r="J10" s="694"/>
      <c r="K10" s="694"/>
      <c r="L10" s="694"/>
    </row>
    <row r="11" spans="1:12" ht="15" customHeight="1">
      <c r="A11" s="17">
        <v>2</v>
      </c>
      <c r="B11" s="187" t="s">
        <v>175</v>
      </c>
      <c r="C11" s="541">
        <v>3607524.3019680372</v>
      </c>
      <c r="D11" s="542">
        <v>1002023.811223755</v>
      </c>
      <c r="E11" s="541">
        <v>1876165.5915236927</v>
      </c>
      <c r="F11" s="541">
        <v>9023023.5391859896</v>
      </c>
      <c r="G11" s="543">
        <v>4312833.9081899496</v>
      </c>
      <c r="H11" s="694"/>
      <c r="I11" s="694"/>
      <c r="J11" s="694"/>
      <c r="K11" s="694"/>
      <c r="L11" s="694"/>
    </row>
    <row r="12" spans="1:12" ht="15" customHeight="1">
      <c r="A12" s="17">
        <v>3</v>
      </c>
      <c r="B12" s="187" t="s">
        <v>176</v>
      </c>
      <c r="C12" s="541">
        <v>179684918.6136964</v>
      </c>
      <c r="D12" s="542">
        <v>179684918.6136964</v>
      </c>
      <c r="E12" s="541">
        <v>179684918.6136964</v>
      </c>
      <c r="F12" s="541">
        <v>184038122.83749998</v>
      </c>
      <c r="G12" s="543">
        <v>184038122.83749998</v>
      </c>
      <c r="H12" s="694"/>
      <c r="I12" s="694"/>
      <c r="J12" s="694"/>
      <c r="K12" s="694"/>
      <c r="L12" s="694"/>
    </row>
    <row r="13" spans="1:12" ht="15" customHeight="1" thickBot="1">
      <c r="A13" s="19">
        <v>4</v>
      </c>
      <c r="B13" s="20" t="s">
        <v>177</v>
      </c>
      <c r="C13" s="544">
        <v>1647538457.6557755</v>
      </c>
      <c r="D13" s="545">
        <v>1621924834.592736</v>
      </c>
      <c r="E13" s="546">
        <v>1597031194.9684794</v>
      </c>
      <c r="F13" s="544">
        <v>1627236410.5224457</v>
      </c>
      <c r="G13" s="547">
        <v>1569205817.3745394</v>
      </c>
      <c r="H13" s="694"/>
      <c r="I13" s="694"/>
      <c r="J13" s="694"/>
      <c r="K13" s="694"/>
      <c r="L13" s="694"/>
    </row>
    <row r="14" spans="1:12">
      <c r="B14" s="22"/>
    </row>
    <row r="15" spans="1:12">
      <c r="B15" s="22"/>
    </row>
    <row r="16" spans="1:12">
      <c r="B16" s="22"/>
    </row>
    <row r="17" s="13" customFormat="1" ht="10.199999999999999"/>
    <row r="18" s="13" customFormat="1" ht="10.199999999999999"/>
    <row r="19" s="13" customFormat="1" ht="10.199999999999999"/>
    <row r="20" s="13" customFormat="1" ht="10.199999999999999"/>
    <row r="21" s="13" customFormat="1" ht="10.199999999999999"/>
    <row r="22" s="13" customFormat="1" ht="10.199999999999999"/>
    <row r="23" s="13" customFormat="1" ht="10.199999999999999"/>
    <row r="24" s="13" customFormat="1" ht="10.199999999999999"/>
    <row r="25" s="13" customFormat="1" ht="10.199999999999999"/>
    <row r="26" s="13" customFormat="1" ht="10.199999999999999"/>
    <row r="27" s="13" customFormat="1" ht="10.199999999999999"/>
    <row r="28" s="13" customFormat="1" ht="10.199999999999999"/>
    <row r="29" s="13" customFormat="1" ht="10.199999999999999"/>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tabSelected="1" zoomScale="80" zoomScaleNormal="80" workbookViewId="0">
      <pane xSplit="1" ySplit="4" topLeftCell="B17" activePane="bottomRight" state="frozen"/>
      <selection activeCell="B19" sqref="B19"/>
      <selection pane="topRight" activeCell="B19" sqref="B19"/>
      <selection pane="bottomLeft" activeCell="B19" sqref="B19"/>
      <selection pane="bottomRight" activeCell="B20" sqref="B20"/>
    </sheetView>
  </sheetViews>
  <sheetFormatPr defaultColWidth="9.109375" defaultRowHeight="13.8"/>
  <cols>
    <col min="1" max="1" width="9.5546875" style="4" bestFit="1" customWidth="1"/>
    <col min="2" max="2" width="65.5546875" style="4" customWidth="1"/>
    <col min="3" max="3" width="96" style="4" bestFit="1" customWidth="1"/>
    <col min="4" max="16384" width="9.109375" style="5"/>
  </cols>
  <sheetData>
    <row r="1" spans="1:8">
      <c r="A1" s="2" t="s">
        <v>30</v>
      </c>
      <c r="B1" s="3" t="str">
        <f>'Info '!C2</f>
        <v>JSC ProCredit Bank</v>
      </c>
    </row>
    <row r="2" spans="1:8">
      <c r="A2" s="2" t="s">
        <v>31</v>
      </c>
      <c r="B2" s="216">
        <f>'1. key ratios'!B2</f>
        <v>46203</v>
      </c>
    </row>
    <row r="4" spans="1:8" ht="27.9" customHeight="1" thickBot="1">
      <c r="A4" s="23" t="s">
        <v>41</v>
      </c>
      <c r="B4" s="24" t="s">
        <v>151</v>
      </c>
      <c r="C4" s="25"/>
    </row>
    <row r="5" spans="1:8">
      <c r="A5" s="655"/>
      <c r="B5" s="656" t="s">
        <v>42</v>
      </c>
      <c r="C5" s="657" t="s">
        <v>333</v>
      </c>
    </row>
    <row r="6" spans="1:8">
      <c r="A6" s="26">
        <v>1</v>
      </c>
      <c r="B6" s="689" t="s">
        <v>750</v>
      </c>
      <c r="C6" s="690" t="s">
        <v>753</v>
      </c>
    </row>
    <row r="7" spans="1:8">
      <c r="A7" s="26">
        <v>2</v>
      </c>
      <c r="B7" s="689" t="s">
        <v>755</v>
      </c>
      <c r="C7" s="716" t="s">
        <v>754</v>
      </c>
    </row>
    <row r="8" spans="1:8">
      <c r="A8" s="26">
        <v>3</v>
      </c>
      <c r="B8" s="689" t="s">
        <v>756</v>
      </c>
      <c r="C8" s="716" t="s">
        <v>754</v>
      </c>
    </row>
    <row r="9" spans="1:8">
      <c r="A9" s="26">
        <v>4</v>
      </c>
      <c r="B9" s="689" t="s">
        <v>768</v>
      </c>
      <c r="C9" s="716" t="s">
        <v>754</v>
      </c>
    </row>
    <row r="10" spans="1:8">
      <c r="A10" s="26">
        <v>5</v>
      </c>
      <c r="B10" s="658"/>
      <c r="C10" s="664"/>
    </row>
    <row r="11" spans="1:8">
      <c r="A11" s="26">
        <v>6</v>
      </c>
      <c r="B11" s="658"/>
      <c r="C11" s="664"/>
    </row>
    <row r="12" spans="1:8">
      <c r="A12" s="26">
        <v>7</v>
      </c>
      <c r="B12" s="658"/>
      <c r="C12" s="659"/>
      <c r="H12" s="27"/>
    </row>
    <row r="13" spans="1:8">
      <c r="A13" s="26">
        <v>8</v>
      </c>
      <c r="B13" s="658"/>
      <c r="C13" s="659"/>
    </row>
    <row r="14" spans="1:8">
      <c r="A14" s="26">
        <v>9</v>
      </c>
      <c r="B14" s="658"/>
      <c r="C14" s="659"/>
    </row>
    <row r="15" spans="1:8">
      <c r="A15" s="26">
        <v>10</v>
      </c>
      <c r="B15" s="658"/>
      <c r="C15" s="659"/>
    </row>
    <row r="16" spans="1:8">
      <c r="A16" s="26"/>
      <c r="B16" s="660"/>
      <c r="C16" s="661"/>
    </row>
    <row r="17" spans="1:3">
      <c r="A17" s="26"/>
      <c r="B17" s="662" t="s">
        <v>43</v>
      </c>
      <c r="C17" s="663" t="s">
        <v>334</v>
      </c>
    </row>
    <row r="18" spans="1:3">
      <c r="A18" s="26">
        <v>1</v>
      </c>
      <c r="B18" s="658" t="s">
        <v>751</v>
      </c>
      <c r="C18" s="664" t="s">
        <v>757</v>
      </c>
    </row>
    <row r="19" spans="1:3">
      <c r="A19" s="26">
        <v>2</v>
      </c>
      <c r="B19" s="658" t="s">
        <v>758</v>
      </c>
      <c r="C19" s="664" t="s">
        <v>759</v>
      </c>
    </row>
    <row r="20" spans="1:3">
      <c r="A20" s="26">
        <v>3</v>
      </c>
      <c r="B20" s="658" t="s">
        <v>760</v>
      </c>
      <c r="C20" s="664" t="s">
        <v>761</v>
      </c>
    </row>
    <row r="21" spans="1:3">
      <c r="A21" s="26">
        <v>4</v>
      </c>
      <c r="B21" s="658"/>
      <c r="C21" s="664"/>
    </row>
    <row r="22" spans="1:3">
      <c r="A22" s="26">
        <v>5</v>
      </c>
      <c r="B22" s="658"/>
      <c r="C22" s="664"/>
    </row>
    <row r="23" spans="1:3">
      <c r="A23" s="26">
        <v>6</v>
      </c>
      <c r="B23" s="658"/>
      <c r="C23" s="664"/>
    </row>
    <row r="24" spans="1:3">
      <c r="A24" s="26">
        <v>7</v>
      </c>
      <c r="B24" s="658"/>
      <c r="C24" s="664"/>
    </row>
    <row r="25" spans="1:3">
      <c r="A25" s="26">
        <v>8</v>
      </c>
      <c r="B25" s="658"/>
      <c r="C25" s="664"/>
    </row>
    <row r="26" spans="1:3">
      <c r="A26" s="26">
        <v>9</v>
      </c>
      <c r="B26" s="658"/>
      <c r="C26" s="664"/>
    </row>
    <row r="27" spans="1:3" ht="15.75" customHeight="1">
      <c r="A27" s="26">
        <v>10</v>
      </c>
      <c r="B27" s="658"/>
      <c r="C27" s="665"/>
    </row>
    <row r="28" spans="1:3" ht="15.75" customHeight="1">
      <c r="A28" s="26"/>
      <c r="B28" s="658"/>
      <c r="C28" s="665"/>
    </row>
    <row r="29" spans="1:3" ht="30" customHeight="1">
      <c r="A29" s="26"/>
      <c r="B29" s="744" t="s">
        <v>44</v>
      </c>
      <c r="C29" s="745"/>
    </row>
    <row r="30" spans="1:3">
      <c r="A30" s="26">
        <v>1</v>
      </c>
      <c r="B30" s="658" t="s">
        <v>762</v>
      </c>
      <c r="C30" s="666">
        <v>1</v>
      </c>
    </row>
    <row r="31" spans="1:3" ht="15.75" customHeight="1">
      <c r="A31" s="26"/>
      <c r="B31" s="658"/>
      <c r="C31" s="659"/>
    </row>
    <row r="32" spans="1:3" ht="29.25" customHeight="1">
      <c r="A32" s="26"/>
      <c r="B32" s="744" t="s">
        <v>45</v>
      </c>
      <c r="C32" s="745"/>
    </row>
    <row r="33" spans="1:3" ht="14.4">
      <c r="A33" s="26">
        <v>1</v>
      </c>
      <c r="B33" s="685" t="s">
        <v>763</v>
      </c>
      <c r="C33" s="686">
        <v>0.183</v>
      </c>
    </row>
    <row r="34" spans="1:3" ht="14.4">
      <c r="A34" s="667">
        <v>2</v>
      </c>
      <c r="B34" s="687" t="s">
        <v>764</v>
      </c>
      <c r="C34" s="688">
        <v>0.13200000000000001</v>
      </c>
    </row>
    <row r="35" spans="1:3" ht="14.4">
      <c r="A35" s="667">
        <v>3</v>
      </c>
      <c r="B35" s="687" t="s">
        <v>765</v>
      </c>
      <c r="C35" s="688">
        <v>0.125</v>
      </c>
    </row>
    <row r="36" spans="1:3" ht="14.4">
      <c r="A36" s="667">
        <v>4</v>
      </c>
      <c r="B36" s="687" t="s">
        <v>766</v>
      </c>
      <c r="C36" s="688">
        <v>8.6999999999999994E-2</v>
      </c>
    </row>
    <row r="37" spans="1:3" ht="14.4">
      <c r="A37" s="667"/>
      <c r="B37" s="687"/>
      <c r="C37" s="688"/>
    </row>
    <row r="38" spans="1:3">
      <c r="A38" s="667"/>
      <c r="B38" s="668"/>
      <c r="C38" s="669"/>
    </row>
    <row r="39" spans="1:3" ht="14.4" thickBot="1">
      <c r="A39" s="28"/>
      <c r="B39" s="29"/>
      <c r="C39" s="30"/>
    </row>
  </sheetData>
  <mergeCells count="2">
    <mergeCell ref="B32:C32"/>
    <mergeCell ref="B29:C29"/>
  </mergeCells>
  <dataValidations count="1">
    <dataValidation type="list" allowBlank="1" showInputMessage="1" showErrorMessage="1" sqref="C6:C15" xr:uid="{DAED2D30-7526-4693-A253-3C95F3137796}">
      <formula1>"Independent chair, Non-independent chair, Independent member, Non-independent member"</formula1>
    </dataValidation>
  </dataValidations>
  <pageMargins left="0.7" right="0.7" top="0.75" bottom="0.75" header="0.3" footer="0.3"/>
  <pageSetup orientation="portrait" r:id="rId1"/>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H53"/>
  <sheetViews>
    <sheetView zoomScale="80" zoomScaleNormal="80" workbookViewId="0">
      <pane xSplit="1" ySplit="5" topLeftCell="B18" activePane="bottomRight" state="frozen"/>
      <selection activeCell="B19" sqref="B19"/>
      <selection pane="topRight" activeCell="B19" sqref="B19"/>
      <selection pane="bottomLeft" activeCell="B19" sqref="B19"/>
      <selection pane="bottomRight" activeCell="D11" sqref="D11"/>
    </sheetView>
  </sheetViews>
  <sheetFormatPr defaultColWidth="9.109375" defaultRowHeight="13.8"/>
  <cols>
    <col min="1" max="1" width="9.554687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5546875" style="5" bestFit="1" customWidth="1"/>
    <col min="8" max="16384" width="9.109375" style="5"/>
  </cols>
  <sheetData>
    <row r="1" spans="1:8">
      <c r="A1" s="21" t="s">
        <v>30</v>
      </c>
      <c r="B1" s="3" t="str">
        <f>'Info '!C2</f>
        <v>JSC ProCredit Bank</v>
      </c>
    </row>
    <row r="2" spans="1:8" s="2" customFormat="1" ht="15.75" customHeight="1">
      <c r="A2" s="21" t="s">
        <v>31</v>
      </c>
      <c r="B2" s="216">
        <f>'1. key ratios'!B2</f>
        <v>46203</v>
      </c>
    </row>
    <row r="3" spans="1:8" s="2" customFormat="1" ht="15.75" customHeight="1">
      <c r="A3" s="21"/>
    </row>
    <row r="4" spans="1:8" s="2" customFormat="1" ht="15.75" customHeight="1" thickBot="1">
      <c r="A4" s="141" t="s">
        <v>99</v>
      </c>
      <c r="B4" s="750" t="s">
        <v>212</v>
      </c>
      <c r="C4" s="751"/>
      <c r="D4" s="751"/>
      <c r="E4" s="751"/>
    </row>
    <row r="5" spans="1:8" s="34" customFormat="1" ht="17.399999999999999" customHeight="1">
      <c r="A5" s="103"/>
      <c r="B5" s="104"/>
      <c r="C5" s="32" t="s">
        <v>0</v>
      </c>
      <c r="D5" s="32" t="s">
        <v>1</v>
      </c>
      <c r="E5" s="33" t="s">
        <v>2</v>
      </c>
    </row>
    <row r="6" spans="1:8" ht="14.4" customHeight="1">
      <c r="A6" s="88"/>
      <c r="B6" s="746" t="s">
        <v>219</v>
      </c>
      <c r="C6" s="746" t="s">
        <v>622</v>
      </c>
      <c r="D6" s="748" t="s">
        <v>98</v>
      </c>
      <c r="E6" s="749"/>
    </row>
    <row r="7" spans="1:8" ht="99.6" customHeight="1">
      <c r="A7" s="88"/>
      <c r="B7" s="747"/>
      <c r="C7" s="746"/>
      <c r="D7" s="173" t="s">
        <v>97</v>
      </c>
      <c r="E7" s="174" t="s">
        <v>220</v>
      </c>
    </row>
    <row r="8" spans="1:8" ht="20.399999999999999">
      <c r="A8" s="265">
        <v>1</v>
      </c>
      <c r="B8" s="266" t="s">
        <v>523</v>
      </c>
      <c r="C8" s="548">
        <v>558247380.82425117</v>
      </c>
      <c r="D8" s="548">
        <v>0</v>
      </c>
      <c r="E8" s="548">
        <v>558247380.82425117</v>
      </c>
      <c r="F8" s="695"/>
      <c r="G8" s="695"/>
      <c r="H8" s="695"/>
    </row>
    <row r="9" spans="1:8" ht="14.4">
      <c r="A9" s="265">
        <v>1.1000000000000001</v>
      </c>
      <c r="B9" s="267" t="s">
        <v>524</v>
      </c>
      <c r="C9" s="548">
        <v>54730766.977499999</v>
      </c>
      <c r="D9" s="548"/>
      <c r="E9" s="548">
        <v>54730766.977499999</v>
      </c>
      <c r="F9" s="695"/>
      <c r="G9" s="695"/>
      <c r="H9" s="695"/>
    </row>
    <row r="10" spans="1:8" ht="14.4">
      <c r="A10" s="265">
        <v>1.2</v>
      </c>
      <c r="B10" s="267" t="s">
        <v>525</v>
      </c>
      <c r="C10" s="548">
        <v>314998598.163508</v>
      </c>
      <c r="D10" s="548"/>
      <c r="E10" s="548">
        <v>314998598.163508</v>
      </c>
      <c r="F10" s="695"/>
      <c r="G10" s="695"/>
      <c r="H10" s="695"/>
    </row>
    <row r="11" spans="1:8" ht="14.4">
      <c r="A11" s="265">
        <v>1.3</v>
      </c>
      <c r="B11" s="267" t="s">
        <v>526</v>
      </c>
      <c r="C11" s="548">
        <v>188518015.6832431</v>
      </c>
      <c r="D11" s="548"/>
      <c r="E11" s="548">
        <v>188518015.6832431</v>
      </c>
      <c r="F11" s="695"/>
      <c r="G11" s="695"/>
      <c r="H11" s="695"/>
    </row>
    <row r="12" spans="1:8" ht="14.4">
      <c r="A12" s="265">
        <v>2</v>
      </c>
      <c r="B12" s="268" t="s">
        <v>527</v>
      </c>
      <c r="C12" s="548">
        <v>0</v>
      </c>
      <c r="D12" s="548"/>
      <c r="E12" s="548">
        <v>0</v>
      </c>
      <c r="F12" s="695"/>
      <c r="G12" s="695"/>
      <c r="H12" s="695"/>
    </row>
    <row r="13" spans="1:8" ht="14.4">
      <c r="A13" s="265">
        <v>2.1</v>
      </c>
      <c r="B13" s="269" t="s">
        <v>528</v>
      </c>
      <c r="C13" s="549">
        <v>0</v>
      </c>
      <c r="D13" s="549"/>
      <c r="E13" s="549">
        <v>0</v>
      </c>
      <c r="F13" s="695"/>
      <c r="G13" s="695"/>
      <c r="H13" s="695"/>
    </row>
    <row r="14" spans="1:8" ht="20.399999999999999">
      <c r="A14" s="265">
        <v>3</v>
      </c>
      <c r="B14" s="270" t="s">
        <v>529</v>
      </c>
      <c r="C14" s="549">
        <v>0</v>
      </c>
      <c r="D14" s="549"/>
      <c r="E14" s="549">
        <v>0</v>
      </c>
      <c r="F14" s="695"/>
      <c r="G14" s="695"/>
      <c r="H14" s="695"/>
    </row>
    <row r="15" spans="1:8" ht="14.4">
      <c r="A15" s="265">
        <v>4</v>
      </c>
      <c r="B15" s="271" t="s">
        <v>530</v>
      </c>
      <c r="C15" s="549">
        <v>0</v>
      </c>
      <c r="D15" s="549"/>
      <c r="E15" s="549">
        <v>0</v>
      </c>
      <c r="F15" s="695"/>
      <c r="G15" s="695"/>
      <c r="H15" s="695"/>
    </row>
    <row r="16" spans="1:8" ht="20.399999999999999">
      <c r="A16" s="265">
        <v>5</v>
      </c>
      <c r="B16" s="272" t="s">
        <v>531</v>
      </c>
      <c r="C16" s="549">
        <v>669250.60533084907</v>
      </c>
      <c r="D16" s="549">
        <v>0</v>
      </c>
      <c r="E16" s="549">
        <v>669250.60533084907</v>
      </c>
      <c r="F16" s="695"/>
      <c r="G16" s="695"/>
      <c r="H16" s="695"/>
    </row>
    <row r="17" spans="1:8" ht="14.4">
      <c r="A17" s="265">
        <v>5.0999999999999996</v>
      </c>
      <c r="B17" s="273" t="s">
        <v>532</v>
      </c>
      <c r="C17" s="549">
        <v>669250.60533084907</v>
      </c>
      <c r="D17" s="549"/>
      <c r="E17" s="549">
        <v>669250.60533084907</v>
      </c>
      <c r="F17" s="695"/>
      <c r="G17" s="695"/>
      <c r="H17" s="695"/>
    </row>
    <row r="18" spans="1:8" ht="14.4">
      <c r="A18" s="265">
        <v>5.2</v>
      </c>
      <c r="B18" s="273" t="s">
        <v>533</v>
      </c>
      <c r="C18" s="549">
        <v>0</v>
      </c>
      <c r="D18" s="549"/>
      <c r="E18" s="549">
        <v>0</v>
      </c>
      <c r="F18" s="695"/>
      <c r="G18" s="695"/>
      <c r="H18" s="695"/>
    </row>
    <row r="19" spans="1:8" ht="14.4">
      <c r="A19" s="265">
        <v>5.3</v>
      </c>
      <c r="B19" s="274" t="s">
        <v>534</v>
      </c>
      <c r="C19" s="549">
        <v>0</v>
      </c>
      <c r="D19" s="549"/>
      <c r="E19" s="549">
        <v>0</v>
      </c>
      <c r="F19" s="695"/>
      <c r="G19" s="695"/>
      <c r="H19" s="695"/>
    </row>
    <row r="20" spans="1:8" ht="14.4">
      <c r="A20" s="265">
        <v>6</v>
      </c>
      <c r="B20" s="270" t="s">
        <v>535</v>
      </c>
      <c r="C20" s="549">
        <v>1645190834.2084327</v>
      </c>
      <c r="D20" s="549">
        <v>0</v>
      </c>
      <c r="E20" s="549">
        <v>1645190834.2084327</v>
      </c>
      <c r="F20" s="695"/>
      <c r="G20" s="695"/>
      <c r="H20" s="695"/>
    </row>
    <row r="21" spans="1:8" ht="14.4">
      <c r="A21" s="265">
        <v>6.1</v>
      </c>
      <c r="B21" s="273" t="s">
        <v>533</v>
      </c>
      <c r="C21" s="549">
        <v>140869615.13</v>
      </c>
      <c r="D21" s="549"/>
      <c r="E21" s="549">
        <v>140869615.13</v>
      </c>
      <c r="F21" s="695"/>
      <c r="G21" s="695"/>
      <c r="H21" s="695"/>
    </row>
    <row r="22" spans="1:8" ht="14.4">
      <c r="A22" s="265">
        <v>6.2</v>
      </c>
      <c r="B22" s="274" t="s">
        <v>534</v>
      </c>
      <c r="C22" s="549">
        <v>1504321219.0784328</v>
      </c>
      <c r="D22" s="549"/>
      <c r="E22" s="549">
        <v>1504321219.0784328</v>
      </c>
      <c r="F22" s="695"/>
      <c r="G22" s="695"/>
      <c r="H22" s="695"/>
    </row>
    <row r="23" spans="1:8" ht="14.4">
      <c r="A23" s="265">
        <v>7</v>
      </c>
      <c r="B23" s="268" t="s">
        <v>536</v>
      </c>
      <c r="C23" s="549">
        <v>9378316.1600000001</v>
      </c>
      <c r="D23" s="549">
        <v>9378316.1600000001</v>
      </c>
      <c r="E23" s="549">
        <v>0</v>
      </c>
      <c r="F23" s="695"/>
      <c r="G23" s="695"/>
      <c r="H23" s="695"/>
    </row>
    <row r="24" spans="1:8" ht="20.399999999999999">
      <c r="A24" s="265">
        <v>8</v>
      </c>
      <c r="B24" s="275" t="s">
        <v>537</v>
      </c>
      <c r="C24" s="549">
        <v>0</v>
      </c>
      <c r="D24" s="549"/>
      <c r="E24" s="549">
        <v>0</v>
      </c>
      <c r="F24" s="695"/>
      <c r="G24" s="695"/>
      <c r="H24" s="695"/>
    </row>
    <row r="25" spans="1:8" ht="14.4">
      <c r="A25" s="265">
        <v>9</v>
      </c>
      <c r="B25" s="271" t="s">
        <v>538</v>
      </c>
      <c r="C25" s="549">
        <v>47602493.980000012</v>
      </c>
      <c r="D25" s="549">
        <v>0</v>
      </c>
      <c r="E25" s="549">
        <v>47602493.980000012</v>
      </c>
      <c r="F25" s="695"/>
      <c r="G25" s="695"/>
      <c r="H25" s="695"/>
    </row>
    <row r="26" spans="1:8" ht="14.4">
      <c r="A26" s="265">
        <v>9.1</v>
      </c>
      <c r="B26" s="273" t="s">
        <v>539</v>
      </c>
      <c r="C26" s="549">
        <v>43684117.510000013</v>
      </c>
      <c r="D26" s="549"/>
      <c r="E26" s="549">
        <v>43684117.510000013</v>
      </c>
      <c r="F26" s="695"/>
      <c r="G26" s="695"/>
      <c r="H26" s="695"/>
    </row>
    <row r="27" spans="1:8" ht="14.4">
      <c r="A27" s="265">
        <v>9.1999999999999993</v>
      </c>
      <c r="B27" s="273" t="s">
        <v>540</v>
      </c>
      <c r="C27" s="549">
        <v>3918376.4699999997</v>
      </c>
      <c r="D27" s="549"/>
      <c r="E27" s="549">
        <v>3918376.4699999997</v>
      </c>
      <c r="F27" s="695"/>
      <c r="G27" s="695"/>
      <c r="H27" s="695"/>
    </row>
    <row r="28" spans="1:8" ht="14.4">
      <c r="A28" s="265">
        <v>10</v>
      </c>
      <c r="B28" s="271" t="s">
        <v>541</v>
      </c>
      <c r="C28" s="549">
        <v>5857388.3499999996</v>
      </c>
      <c r="D28" s="549">
        <v>5857388.3499999996</v>
      </c>
      <c r="E28" s="549">
        <v>0</v>
      </c>
      <c r="F28" s="695"/>
      <c r="G28" s="695"/>
      <c r="H28" s="695"/>
    </row>
    <row r="29" spans="1:8" ht="14.4">
      <c r="A29" s="265">
        <v>10.1</v>
      </c>
      <c r="B29" s="273" t="s">
        <v>542</v>
      </c>
      <c r="C29" s="549">
        <v>0</v>
      </c>
      <c r="D29" s="549"/>
      <c r="E29" s="549">
        <v>0</v>
      </c>
      <c r="F29" s="695"/>
      <c r="G29" s="695"/>
      <c r="H29" s="695"/>
    </row>
    <row r="30" spans="1:8" ht="14.4">
      <c r="A30" s="265">
        <v>10.199999999999999</v>
      </c>
      <c r="B30" s="273" t="s">
        <v>543</v>
      </c>
      <c r="C30" s="549">
        <v>5857388.3499999996</v>
      </c>
      <c r="D30" s="549">
        <v>5857388.3499999996</v>
      </c>
      <c r="E30" s="549">
        <v>0</v>
      </c>
      <c r="F30" s="695"/>
      <c r="G30" s="695"/>
      <c r="H30" s="695"/>
    </row>
    <row r="31" spans="1:8" ht="14.4">
      <c r="A31" s="265">
        <v>11</v>
      </c>
      <c r="B31" s="271" t="s">
        <v>544</v>
      </c>
      <c r="C31" s="549">
        <v>0</v>
      </c>
      <c r="D31" s="549">
        <v>0</v>
      </c>
      <c r="E31" s="549">
        <v>0</v>
      </c>
      <c r="F31" s="695"/>
      <c r="G31" s="695"/>
      <c r="H31" s="695"/>
    </row>
    <row r="32" spans="1:8" ht="14.4">
      <c r="A32" s="265">
        <v>11.1</v>
      </c>
      <c r="B32" s="273" t="s">
        <v>545</v>
      </c>
      <c r="C32" s="549">
        <v>0</v>
      </c>
      <c r="D32" s="549"/>
      <c r="E32" s="549">
        <v>0</v>
      </c>
      <c r="F32" s="695"/>
      <c r="G32" s="695"/>
      <c r="H32" s="695"/>
    </row>
    <row r="33" spans="1:8" ht="14.4">
      <c r="A33" s="265">
        <v>11.2</v>
      </c>
      <c r="B33" s="273" t="s">
        <v>546</v>
      </c>
      <c r="C33" s="549">
        <v>0</v>
      </c>
      <c r="D33" s="549"/>
      <c r="E33" s="549">
        <v>0</v>
      </c>
      <c r="F33" s="695"/>
      <c r="G33" s="695"/>
      <c r="H33" s="695"/>
    </row>
    <row r="34" spans="1:8" ht="14.4">
      <c r="A34" s="265">
        <v>13</v>
      </c>
      <c r="B34" s="271" t="s">
        <v>547</v>
      </c>
      <c r="C34" s="549">
        <v>24422653.315605007</v>
      </c>
      <c r="D34" s="549"/>
      <c r="E34" s="549">
        <v>24422653.315605007</v>
      </c>
      <c r="F34" s="695"/>
      <c r="G34" s="695"/>
      <c r="H34" s="695"/>
    </row>
    <row r="35" spans="1:8" ht="14.4">
      <c r="A35" s="265">
        <v>13.1</v>
      </c>
      <c r="B35" s="276" t="s">
        <v>548</v>
      </c>
      <c r="C35" s="549">
        <v>0</v>
      </c>
      <c r="D35" s="549"/>
      <c r="E35" s="549">
        <v>0</v>
      </c>
      <c r="F35" s="695"/>
      <c r="G35" s="695"/>
      <c r="H35" s="695"/>
    </row>
    <row r="36" spans="1:8" ht="14.4">
      <c r="A36" s="265">
        <v>13.2</v>
      </c>
      <c r="B36" s="276" t="s">
        <v>549</v>
      </c>
      <c r="C36" s="549">
        <v>0</v>
      </c>
      <c r="D36" s="549"/>
      <c r="E36" s="549">
        <v>0</v>
      </c>
      <c r="F36" s="695"/>
      <c r="G36" s="695"/>
      <c r="H36" s="695"/>
    </row>
    <row r="37" spans="1:8" ht="27" thickBot="1">
      <c r="A37" s="91"/>
      <c r="B37" s="142" t="s">
        <v>221</v>
      </c>
      <c r="C37" s="550">
        <v>2291368317.4436197</v>
      </c>
      <c r="D37" s="550">
        <v>15235704.51</v>
      </c>
      <c r="E37" s="550">
        <v>2276132612.93362</v>
      </c>
      <c r="F37" s="695"/>
      <c r="G37" s="695"/>
      <c r="H37" s="695"/>
    </row>
    <row r="38" spans="1:8">
      <c r="A38" s="5"/>
      <c r="B38" s="5"/>
      <c r="C38" s="5"/>
      <c r="D38" s="5"/>
      <c r="E38" s="5"/>
    </row>
    <row r="39" spans="1:8">
      <c r="A39" s="5"/>
      <c r="B39" s="5"/>
      <c r="C39" s="5"/>
      <c r="D39" s="5"/>
      <c r="E39" s="5"/>
    </row>
    <row r="41" spans="1:8" s="4" customFormat="1">
      <c r="B41" s="36"/>
      <c r="F41" s="5"/>
      <c r="G41" s="5"/>
    </row>
    <row r="42" spans="1:8" s="4" customFormat="1">
      <c r="B42" s="36"/>
      <c r="F42" s="5"/>
      <c r="G42" s="5"/>
    </row>
    <row r="43" spans="1:8" s="4" customFormat="1">
      <c r="B43" s="36"/>
      <c r="F43" s="5"/>
      <c r="G43" s="5"/>
    </row>
    <row r="44" spans="1:8" s="4" customFormat="1">
      <c r="B44" s="36"/>
      <c r="F44" s="5"/>
      <c r="G44" s="5"/>
    </row>
    <row r="45" spans="1:8" s="4" customFormat="1">
      <c r="B45" s="36"/>
      <c r="F45" s="5"/>
      <c r="G45" s="5"/>
    </row>
    <row r="46" spans="1:8" s="4" customFormat="1">
      <c r="B46" s="36"/>
      <c r="F46" s="5"/>
      <c r="G46" s="5"/>
    </row>
    <row r="47" spans="1:8" s="4" customFormat="1">
      <c r="B47" s="36"/>
      <c r="F47" s="5"/>
      <c r="G47" s="5"/>
    </row>
    <row r="48" spans="1:8" s="4" customFormat="1">
      <c r="B48" s="36"/>
      <c r="F48" s="5"/>
      <c r="G48" s="5"/>
    </row>
    <row r="49" spans="2:7" s="4" customFormat="1">
      <c r="B49" s="36"/>
      <c r="F49" s="5"/>
      <c r="G49" s="5"/>
    </row>
    <row r="50" spans="2:7" s="4" customFormat="1">
      <c r="B50" s="36"/>
      <c r="F50" s="5"/>
      <c r="G50" s="5"/>
    </row>
    <row r="51" spans="2:7" s="4" customFormat="1">
      <c r="B51" s="36"/>
      <c r="F51" s="5"/>
      <c r="G51" s="5"/>
    </row>
    <row r="52" spans="2:7" s="4" customFormat="1">
      <c r="B52" s="36"/>
      <c r="F52" s="5"/>
      <c r="G52" s="5"/>
    </row>
    <row r="53" spans="2:7" s="4" customFormat="1">
      <c r="B53" s="36"/>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D5" sqref="D5:D13"/>
    </sheetView>
  </sheetViews>
  <sheetFormatPr defaultColWidth="9.109375" defaultRowHeight="13.2" outlineLevelRow="1"/>
  <cols>
    <col min="1" max="1" width="9.554687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 '!C2</f>
        <v>JSC ProCredit Bank</v>
      </c>
    </row>
    <row r="2" spans="1:6" s="2" customFormat="1" ht="15.75" customHeight="1">
      <c r="A2" s="2" t="s">
        <v>31</v>
      </c>
      <c r="B2" s="216">
        <f>'1. key ratios'!B2</f>
        <v>46203</v>
      </c>
      <c r="C2" s="4"/>
      <c r="D2" s="4"/>
      <c r="E2" s="4"/>
      <c r="F2" s="4"/>
    </row>
    <row r="3" spans="1:6" s="2" customFormat="1" ht="15.75" customHeight="1">
      <c r="C3" s="4"/>
      <c r="D3" s="4"/>
      <c r="E3" s="4"/>
      <c r="F3" s="4"/>
    </row>
    <row r="4" spans="1:6" s="2" customFormat="1" ht="13.8" thickBot="1">
      <c r="A4" s="2" t="s">
        <v>46</v>
      </c>
      <c r="B4" s="143" t="s">
        <v>516</v>
      </c>
      <c r="C4" s="31" t="s">
        <v>35</v>
      </c>
      <c r="D4" s="4"/>
      <c r="E4" s="4"/>
      <c r="F4" s="4"/>
    </row>
    <row r="5" spans="1:6">
      <c r="A5" s="108">
        <v>1</v>
      </c>
      <c r="B5" s="144" t="s">
        <v>518</v>
      </c>
      <c r="C5" s="551">
        <v>2276132612.93362</v>
      </c>
      <c r="D5" s="696"/>
    </row>
    <row r="6" spans="1:6">
      <c r="A6" s="37">
        <v>2.1</v>
      </c>
      <c r="B6" s="89" t="s">
        <v>201</v>
      </c>
      <c r="C6" s="552">
        <v>186647621.41369998</v>
      </c>
      <c r="D6" s="696"/>
    </row>
    <row r="7" spans="1:6" s="22" customFormat="1" outlineLevel="1">
      <c r="A7" s="17">
        <v>2.2000000000000002</v>
      </c>
      <c r="B7" s="18" t="s">
        <v>202</v>
      </c>
      <c r="C7" s="553">
        <v>0</v>
      </c>
      <c r="D7" s="696"/>
    </row>
    <row r="8" spans="1:6" s="22" customFormat="1">
      <c r="A8" s="17">
        <v>3</v>
      </c>
      <c r="B8" s="106" t="s">
        <v>517</v>
      </c>
      <c r="C8" s="554">
        <v>2462780234.3473201</v>
      </c>
      <c r="D8" s="696"/>
    </row>
    <row r="9" spans="1:6">
      <c r="A9" s="37">
        <v>4</v>
      </c>
      <c r="B9" s="38" t="s">
        <v>48</v>
      </c>
      <c r="C9" s="552"/>
      <c r="D9" s="696"/>
    </row>
    <row r="10" spans="1:6" s="22" customFormat="1" outlineLevel="1">
      <c r="A10" s="17">
        <v>5.0999999999999996</v>
      </c>
      <c r="B10" s="18" t="s">
        <v>203</v>
      </c>
      <c r="C10" s="553">
        <v>-92129905.488899976</v>
      </c>
      <c r="D10" s="696"/>
    </row>
    <row r="11" spans="1:6" s="22" customFormat="1" outlineLevel="1">
      <c r="A11" s="17">
        <v>5.2</v>
      </c>
      <c r="B11" s="18" t="s">
        <v>204</v>
      </c>
      <c r="C11" s="553">
        <v>0</v>
      </c>
      <c r="D11" s="696"/>
    </row>
    <row r="12" spans="1:6" s="22" customFormat="1">
      <c r="A12" s="17">
        <v>6</v>
      </c>
      <c r="B12" s="105" t="s">
        <v>743</v>
      </c>
      <c r="C12" s="553"/>
      <c r="D12" s="696"/>
    </row>
    <row r="13" spans="1:6" s="22" customFormat="1" ht="13.8" thickBot="1">
      <c r="A13" s="19">
        <v>7</v>
      </c>
      <c r="B13" s="107" t="s">
        <v>164</v>
      </c>
      <c r="C13" s="555">
        <v>2370650328.8584199</v>
      </c>
      <c r="D13" s="696"/>
    </row>
    <row r="15" spans="1:6">
      <c r="B15" s="22"/>
    </row>
    <row r="17" spans="1:2" ht="13.8">
      <c r="A17" s="113"/>
      <c r="B17" s="114"/>
    </row>
    <row r="18" spans="1:2" ht="14.4">
      <c r="A18" s="118"/>
      <c r="B18" s="119"/>
    </row>
    <row r="19" spans="1:2" ht="13.8">
      <c r="A19" s="120"/>
      <c r="B19" s="115"/>
    </row>
    <row r="20" spans="1:2" ht="13.8">
      <c r="A20" s="121"/>
      <c r="B20" s="116"/>
    </row>
    <row r="21" spans="1:2" ht="13.8">
      <c r="A21" s="121"/>
      <c r="B21" s="119"/>
    </row>
    <row r="22" spans="1:2" ht="13.8">
      <c r="A22" s="120"/>
      <c r="B22" s="117"/>
    </row>
    <row r="23" spans="1:2" ht="13.8">
      <c r="A23" s="121"/>
      <c r="B23" s="116"/>
    </row>
    <row r="24" spans="1:2" ht="13.8">
      <c r="A24" s="121"/>
      <c r="B24" s="116"/>
    </row>
    <row r="25" spans="1:2" ht="13.8">
      <c r="A25" s="121"/>
      <c r="B25" s="122"/>
    </row>
    <row r="26" spans="1:2" ht="13.8">
      <c r="A26" s="121"/>
      <c r="B26" s="119"/>
    </row>
    <row r="27" spans="1:2">
      <c r="B27" s="36"/>
    </row>
    <row r="28" spans="1:2">
      <c r="B28" s="36"/>
    </row>
    <row r="29" spans="1:2">
      <c r="B29" s="36"/>
    </row>
    <row r="30" spans="1:2">
      <c r="B30" s="36"/>
    </row>
    <row r="31" spans="1:2">
      <c r="B31" s="36"/>
    </row>
    <row r="32" spans="1:2">
      <c r="B32" s="36"/>
    </row>
    <row r="33" spans="2:2">
      <c r="B33" s="36"/>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2026-07-30T05:43:46Z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2025-07-24T07:03:14Z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2d80d5e7-a3b2-404d-a1d4-c4cc740c85f0</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