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hidePivotFieldList="1" defaultThemeVersion="124226"/>
  <xr:revisionPtr revIDLastSave="0" documentId="13_ncr:1_{2183360E-E8FA-4992-AF96-0CDA6CA192CB}" xr6:coauthVersionLast="47" xr6:coauthVersionMax="47" xr10:uidLastSave="{00000000-0000-0000-0000-000000000000}"/>
  <bookViews>
    <workbookView xWindow="28680" yWindow="1545" windowWidth="29040" windowHeight="15720" tabRatio="834"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s>
  <externalReferences>
    <externalReference r:id="rId30"/>
    <externalReference r:id="rId31"/>
    <externalReference r:id="rId32"/>
    <externalReference r:id="rId33"/>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Datenart">'[2]Account balances'!$D$3</definedName>
    <definedName name="EOP">[2]Overview!$B$4</definedName>
    <definedName name="Ges">'[2]Account balances'!$B$2</definedName>
    <definedName name="KtoPlan">'[2]Account balances'!$A$4</definedName>
    <definedName name="L_FORMULAS_GEO">[3]ListSheet!$W$2:$W$15</definedName>
    <definedName name="Periode">'[2]Account balances'!$D$4</definedName>
    <definedName name="postingdate">[2]Overview!$B$3</definedName>
    <definedName name="Quarterly">'[2]Help Sheet'!$C$27</definedName>
    <definedName name="Sheet">[4]Sheet2!$H$5:$H$31</definedName>
    <definedName name="VDatenart">'[2]Account balances'!$C$3</definedName>
    <definedName name="VPeriode">'[2]Account balances'!$C$4</definedName>
    <definedName name="საკრედიტო">[4]Sheet2!$B$6:$B$8</definedName>
    <definedName name="ფაილი">[4]Sheet2!$B$2:$B$3</definedName>
    <definedName name="ცვლილება_კორექტირება_რეგულაციაში">[4]Sheet2!$K$5:$K$9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94" l="1"/>
  <c r="B1" i="93"/>
  <c r="B1" i="92"/>
  <c r="B1" i="104" l="1"/>
  <c r="B1" i="103"/>
  <c r="B1" i="102"/>
  <c r="B1" i="101"/>
  <c r="B1" i="100"/>
  <c r="B1" i="99"/>
  <c r="B1" i="98"/>
  <c r="B1" i="97"/>
  <c r="B1" i="96"/>
  <c r="B1" i="95"/>
  <c r="D7" i="98" l="1"/>
  <c r="D10" i="98"/>
  <c r="D15" i="98" l="1"/>
  <c r="B1" i="80" l="1"/>
  <c r="B1" i="79" l="1"/>
  <c r="B1" i="37"/>
  <c r="B1" i="36"/>
  <c r="B1" i="74"/>
  <c r="B1" i="64"/>
  <c r="B1" i="35"/>
  <c r="B1" i="69"/>
  <c r="B1" i="77"/>
  <c r="B1" i="28"/>
  <c r="B1" i="73"/>
  <c r="B1" i="72"/>
  <c r="B1" i="52"/>
  <c r="B1" i="71"/>
  <c r="B1" i="6"/>
  <c r="E8" i="37" l="1"/>
  <c r="N16" i="37"/>
  <c r="N17" i="37"/>
  <c r="N18" i="37"/>
  <c r="N19" i="37"/>
  <c r="N20" i="37"/>
  <c r="N15" i="37"/>
  <c r="N13" i="37"/>
  <c r="N10" i="37"/>
  <c r="N9" i="37"/>
  <c r="N11" i="37"/>
  <c r="N12" i="37"/>
  <c r="E19" i="37"/>
  <c r="E18" i="37"/>
  <c r="E17" i="37"/>
  <c r="E16" i="37"/>
  <c r="E15" i="37"/>
  <c r="E12" i="37"/>
  <c r="E11" i="37"/>
  <c r="E10" i="37"/>
  <c r="E9" i="37"/>
  <c r="M7" i="37"/>
  <c r="L7" i="37"/>
  <c r="L21" i="37" s="1"/>
  <c r="J7" i="37"/>
  <c r="J21" i="37" s="1"/>
  <c r="I7" i="37"/>
  <c r="H7" i="37"/>
  <c r="H21" i="37" s="1"/>
  <c r="G7" i="37"/>
  <c r="G21" i="37" s="1"/>
  <c r="F7" i="37"/>
  <c r="F21" i="37" s="1"/>
  <c r="C7" i="37"/>
  <c r="I21" i="37" l="1"/>
  <c r="M21" i="37"/>
  <c r="N14" i="37"/>
  <c r="E14" i="37"/>
  <c r="E7" i="37"/>
  <c r="C21" i="37"/>
  <c r="N8" i="37"/>
  <c r="E21" i="37" l="1"/>
  <c r="N7" i="37"/>
  <c r="N21" i="37" s="1"/>
  <c r="K7" i="37"/>
  <c r="K21" i="37" s="1"/>
  <c r="B2" i="93" l="1"/>
  <c r="B2" i="97"/>
  <c r="B2" i="37"/>
  <c r="B2" i="69"/>
  <c r="B2" i="92"/>
  <c r="B2" i="36"/>
  <c r="B2" i="74"/>
  <c r="B2" i="95"/>
  <c r="B2" i="94"/>
  <c r="B2" i="103"/>
  <c r="B2" i="73"/>
  <c r="B2" i="77"/>
  <c r="B2" i="102"/>
  <c r="B2" i="80"/>
  <c r="B2" i="101"/>
  <c r="B2" i="64"/>
  <c r="B2" i="99"/>
  <c r="B2" i="35"/>
  <c r="B2" i="104"/>
  <c r="B2" i="100"/>
  <c r="B2" i="72"/>
  <c r="B2" i="96"/>
  <c r="B2" i="98"/>
  <c r="B2" i="52"/>
  <c r="B2" i="79"/>
  <c r="B2" i="28"/>
  <c r="B2" i="71"/>
  <c r="G5" i="71" s="1"/>
  <c r="C5" i="71" l="1"/>
  <c r="E5" i="71"/>
  <c r="F5" i="71"/>
  <c r="D5" i="7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3000000}" odcFile="C:\Users\t.cherkezishvili\Documents\My Data Sources\INFOWAREGEO_GEO IW_GEO ProCredit Group COA.odc" keepAlive="1" name="infowaredb_iw IW_GEO ProCredit Group COA3" type="5" refreshedVersion="8" background="1" saveData="1">
    <dbPr connection="Provider=MSOLAP.7;Integrated Security=SSPI;Persist Security Info=True;Initial Catalog=IW_GEO;Data Source=INFOWAREGEO\GEO;MDX Compatibility=1;Safety Options=2;MDX Missing Member Mode=Error;Update Isolation Level=2" command="ProCredit Group COA" commandType="1"/>
    <olapPr sendLocale="1" rowDrillCount="1000"/>
  </connection>
</connections>
</file>

<file path=xl/sharedStrings.xml><?xml version="1.0" encoding="utf-8"?>
<sst xmlns="http://schemas.openxmlformats.org/spreadsheetml/2006/main" count="1201" uniqueCount="728">
  <si>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</si>
  <si>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</si>
  <si>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</si>
  <si>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</si>
  <si>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</si>
  <si>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</si>
  <si>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</si>
  <si>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</si>
  <si>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</si>
  <si>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</si>
  <si>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</si>
  <si>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</si>
  <si>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</si>
  <si>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</si>
  <si>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</si>
  <si>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</si>
  <si>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</si>
  <si>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</si>
  <si>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</si>
  <si>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</si>
  <si>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</si>
  <si>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</si>
  <si>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</si>
  <si>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</si>
  <si>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</si>
  <si>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</si>
  <si>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</si>
  <si>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</si>
  <si>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</si>
  <si>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</si>
  <si>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</si>
  <si>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</si>
  <si>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</si>
  <si>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</si>
  <si>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</si>
  <si>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</si>
  <si>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</si>
  <si>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</si>
  <si>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</si>
  <si>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</si>
  <si>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</si>
  <si>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</si>
  <si>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</si>
  <si>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</si>
  <si>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</si>
  <si>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</si>
  <si>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</si>
  <si>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</si>
  <si>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</si>
  <si>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</si>
  <si>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</si>
  <si>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</si>
  <si>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</si>
  <si>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</si>
  <si>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</si>
  <si>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</si>
  <si>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</si>
  <si>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</si>
  <si>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</si>
  <si>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</si>
  <si>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</si>
  <si>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</si>
  <si>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</si>
  <si>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</si>
  <si>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</si>
  <si>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</si>
  <si>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</si>
  <si>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</si>
  <si>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</si>
  <si>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</si>
  <si>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</si>
  <si>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</si>
  <si>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</si>
  <si>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</si>
  <si>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</si>
  <si>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</si>
  <si>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</si>
  <si>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</si>
  <si>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</si>
  <si>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</si>
  <si>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</si>
  <si>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</si>
  <si>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</si>
  <si>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</si>
  <si>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</si>
  <si>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</si>
  <si>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</si>
  <si>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</si>
  <si>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</si>
  <si>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</si>
  <si>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</si>
  <si>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</si>
  <si>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</si>
  <si>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</si>
  <si>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</si>
  <si>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</si>
  <si>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</si>
  <si>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</si>
  <si>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</si>
  <si>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</si>
  <si>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</si>
  <si>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</si>
  <si>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</si>
  <si>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</si>
  <si>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</si>
  <si>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</si>
  <si>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</si>
  <si>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</si>
  <si>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</si>
  <si>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</si>
  <si>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</si>
  <si>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</si>
  <si>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</si>
  <si>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</si>
  <si>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</si>
  <si>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</si>
  <si>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</si>
  <si>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</si>
  <si>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</si>
  <si>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</si>
  <si>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</si>
  <si>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</si>
  <si>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</si>
  <si>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</si>
  <si>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</si>
  <si>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</si>
  <si>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</si>
  <si>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</si>
  <si>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</si>
  <si>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</si>
  <si>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</si>
  <si>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</si>
  <si>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</si>
  <si>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</si>
  <si>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</si>
  <si>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</si>
  <si>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</si>
  <si>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</si>
  <si>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</si>
  <si>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</si>
  <si>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</si>
  <si>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</si>
  <si>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</si>
  <si>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</si>
  <si>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</si>
  <si>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</si>
  <si>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</si>
  <si>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</si>
  <si>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</si>
  <si>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</si>
  <si>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</si>
  <si>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</si>
  <si>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</si>
  <si>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</si>
  <si>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</si>
  <si>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</si>
  <si>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</si>
  <si>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</si>
  <si>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</si>
  <si>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</si>
  <si>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</si>
  <si>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</si>
  <si>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</si>
  <si>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</si>
  <si>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</si>
  <si>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</si>
  <si>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</si>
  <si>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</si>
  <si>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</si>
  <si>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</si>
  <si>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</si>
  <si>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</si>
  <si>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</si>
  <si>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</si>
  <si>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</si>
  <si>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</si>
  <si>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</si>
  <si>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</si>
  <si>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</si>
  <si>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</si>
  <si>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</si>
  <si>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</si>
  <si>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</si>
  <si>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</si>
  <si>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</si>
  <si>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</si>
  <si>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</si>
  <si>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</si>
  <si>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</si>
  <si>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</si>
  <si>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</si>
  <si>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</si>
  <si>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</si>
  <si>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</si>
  <si>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</si>
  <si>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</si>
  <si>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</si>
  <si>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</si>
  <si>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</si>
  <si>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</si>
  <si>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</si>
  <si>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</si>
  <si>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</si>
  <si>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</si>
  <si>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</si>
  <si>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</si>
  <si>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</si>
  <si>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</si>
  <si>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</si>
  <si>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</si>
  <si>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</si>
  <si>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</si>
  <si>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</si>
  <si>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</si>
  <si>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</si>
  <si>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</si>
  <si>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</si>
  <si>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</si>
  <si>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</si>
  <si>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</si>
  <si>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</si>
  <si>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</si>
  <si>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</si>
  <si>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</si>
  <si>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</si>
  <si>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</si>
  <si>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</si>
  <si>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</si>
  <si>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</si>
  <si>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</si>
  <si>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</si>
  <si>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</si>
  <si>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</si>
  <si>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</si>
  <si>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</si>
  <si>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</si>
  <si>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</si>
  <si>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</si>
  <si>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</si>
  <si>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</si>
  <si>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</si>
  <si>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</si>
  <si>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</si>
  <si>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</si>
  <si>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</si>
  <si>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</si>
  <si>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</si>
  <si>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</si>
  <si>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</si>
  <si>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</si>
  <si>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</si>
  <si>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</si>
  <si>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</si>
  <si>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</si>
  <si>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</si>
  <si>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</si>
  <si>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</si>
  <si>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</si>
  <si>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</si>
  <si>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</si>
  <si>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</si>
  <si>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</si>
  <si>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</si>
  <si>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</si>
  <si>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</si>
  <si>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</si>
  <si>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</si>
  <si>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</si>
  <si>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</si>
  <si>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</si>
  <si>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</si>
  <si>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</si>
  <si>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</si>
  <si>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</si>
  <si>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</si>
  <si>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</si>
  <si>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</si>
  <si>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</si>
  <si>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</si>
  <si>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</si>
  <si>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</si>
  <si>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</si>
  <si>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</si>
  <si>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</si>
  <si>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</si>
  <si>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</si>
  <si>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</si>
  <si>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</si>
  <si>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</si>
  <si>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</si>
  <si>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</si>
  <si>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</si>
  <si>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</si>
  <si>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</si>
  <si>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</si>
  <si>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</si>
  <si>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</si>
  <si>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</si>
  <si>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</si>
  <si>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</si>
  <si>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</si>
  <si>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</si>
  <si>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</si>
  <si>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</si>
  <si>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</si>
  <si>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</si>
  <si>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</si>
  <si>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</si>
  <si>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</si>
  <si>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</si>
  <si>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</si>
  <si>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</si>
  <si>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</si>
  <si>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</si>
  <si>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</si>
  <si>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</si>
  <si>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</si>
  <si>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</si>
  <si>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</si>
  <si>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</si>
  <si>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</si>
  <si>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</si>
  <si>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</si>
  <si>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</si>
  <si>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</si>
  <si>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</si>
  <si>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</si>
  <si>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</si>
  <si>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</si>
  <si>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</si>
  <si>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</si>
  <si>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</si>
  <si>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</si>
  <si>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</si>
  <si>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</si>
  <si>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</si>
  <si>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</si>
  <si>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</si>
  <si>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</si>
  <si>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</si>
  <si>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</si>
  <si>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</si>
  <si>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</si>
  <si>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</si>
  <si>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</si>
  <si>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</si>
  <si>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</si>
  <si>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</si>
  <si>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</si>
  <si>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</si>
  <si>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</si>
  <si>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</si>
  <si>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</si>
  <si>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</si>
  <si>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</si>
  <si>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</si>
  <si>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</si>
  <si>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</si>
  <si>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</si>
  <si>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</si>
  <si>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</si>
  <si>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</si>
  <si>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</si>
  <si>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</si>
  <si>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</si>
  <si>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</si>
  <si>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</si>
  <si>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</si>
  <si>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</si>
  <si>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</si>
  <si>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</si>
  <si>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</si>
  <si>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</si>
  <si>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</si>
  <si>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</si>
  <si>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</si>
  <si>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</si>
  <si>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</si>
  <si>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</si>
  <si>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</si>
  <si>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</si>
  <si>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</si>
  <si>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</si>
  <si>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</si>
  <si>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</si>
  <si>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</si>
  <si>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</si>
  <si>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</si>
  <si>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</si>
  <si>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</si>
  <si>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</si>
  <si>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</si>
  <si>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</si>
  <si>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</si>
  <si>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</si>
  <si>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</si>
  <si>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</si>
  <si>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</si>
  <si>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</si>
  <si>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</si>
  <si>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</si>
  <si>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</si>
  <si>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</si>
  <si>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</si>
  <si>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</si>
  <si>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</si>
  <si>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</si>
  <si>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</si>
  <si>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</si>
  <si>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</si>
  <si>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</si>
  <si>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</si>
  <si>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</si>
  <si>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</si>
  <si>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</si>
  <si>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</si>
  <si>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</si>
  <si>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</si>
  <si>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</si>
  <si>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</si>
  <si>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</si>
  <si>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</si>
  <si>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</si>
  <si>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</si>
  <si>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</si>
  <si>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</si>
  <si>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</si>
  <si>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</si>
  <si>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</si>
  <si>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</si>
  <si>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</si>
  <si>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</si>
  <si>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</si>
  <si>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</si>
  <si>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</si>
  <si>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</si>
  <si>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</si>
  <si>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</si>
  <si>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</si>
  <si>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</si>
  <si>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</si>
  <si>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</si>
  <si>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</si>
  <si>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</si>
  <si>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</si>
  <si>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</si>
  <si>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</si>
  <si>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</si>
  <si>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</si>
  <si>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</si>
  <si>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</si>
  <si>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</si>
  <si>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</si>
  <si>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</si>
  <si>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</si>
  <si>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</si>
  <si>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</si>
  <si>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</si>
  <si>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</si>
  <si>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</si>
  <si>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</si>
  <si>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</si>
  <si>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</si>
  <si>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</si>
  <si>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</si>
  <si>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</si>
  <si>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</si>
  <si>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</si>
  <si>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</si>
  <si>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</si>
  <si>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</si>
  <si>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</si>
  <si>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</si>
  <si>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</si>
  <si>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</si>
  <si>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</si>
  <si>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</si>
  <si>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</si>
  <si>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</si>
  <si>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</si>
  <si>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</si>
  <si>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</si>
  <si>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</si>
  <si>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</si>
  <si>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</si>
  <si>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</si>
  <si>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</si>
  <si>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</si>
  <si>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</si>
  <si>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</si>
  <si>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</si>
  <si>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</si>
  <si>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</si>
  <si>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</si>
  <si>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</si>
  <si>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</si>
  <si>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</si>
  <si>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</si>
  <si>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</si>
  <si>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</si>
  <si>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</si>
  <si>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</si>
  <si>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</si>
  <si>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</si>
  <si>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</si>
  <si>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</si>
  <si>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</si>
  <si>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</si>
  <si>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</si>
  <si>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</si>
  <si>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</si>
  <si>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</si>
  <si>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</si>
  <si>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</si>
  <si>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</si>
  <si>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</si>
  <si>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</si>
  <si>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</si>
  <si>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</si>
  <si>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</si>
  <si>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</si>
  <si>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</si>
  <si>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</si>
  <si>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</si>
  <si>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</si>
  <si>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</si>
  <si>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</si>
  <si>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</si>
  <si>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</si>
  <si>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</si>
  <si>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</si>
  <si>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</si>
  <si>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</si>
  <si>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</si>
  <si>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</si>
  <si>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</si>
  <si>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</si>
  <si>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</si>
  <si>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</si>
  <si>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</si>
  <si>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</si>
  <si>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</si>
  <si>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</si>
  <si>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</si>
  <si>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</si>
  <si>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</si>
  <si>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</si>
  <si>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</si>
  <si>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</si>
  <si>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</si>
  <si>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</si>
  <si>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</si>
  <si>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</si>
  <si>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</si>
  <si>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</si>
  <si>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</si>
  <si>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</si>
  <si>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</si>
  <si>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</si>
  <si>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</si>
  <si>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</si>
  <si>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</si>
  <si>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</si>
  <si>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</si>
  <si>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</si>
  <si>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</si>
  <si>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</si>
  <si>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</si>
  <si>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</si>
  <si>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</si>
  <si>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</si>
  <si>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</si>
  <si>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</si>
  <si>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</si>
  <si>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</si>
  <si>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</si>
  <si>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</si>
  <si>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</si>
  <si>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</si>
  <si>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</si>
  <si>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</si>
  <si>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</si>
  <si>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</si>
  <si>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</si>
  <si>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</si>
  <si>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</si>
  <si>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</si>
  <si>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</si>
  <si>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</si>
  <si>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</si>
  <si>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</si>
  <si>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</si>
  <si>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</si>
  <si>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</si>
  <si>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</si>
  <si>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</si>
  <si>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</si>
  <si>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</si>
  <si>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</si>
  <si>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</si>
  <si>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</si>
  <si>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</si>
  <si>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</si>
  <si>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</si>
  <si>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</si>
  <si>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</si>
  <si>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</si>
  <si>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</si>
  <si>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</si>
  <si>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</si>
  <si>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</si>
  <si>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</si>
  <si>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</si>
  <si>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</si>
  <si>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</si>
  <si>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</si>
  <si>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</si>
  <si>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</si>
  <si>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</si>
  <si>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</si>
  <si>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</si>
  <si>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</si>
  <si>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</si>
  <si>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</si>
  <si>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</si>
  <si>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</si>
  <si>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</si>
  <si>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</si>
  <si>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</si>
  <si>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</si>
  <si>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</si>
  <si>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</si>
  <si>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</si>
  <si>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</si>
  <si>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</si>
  <si>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</si>
  <si>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</si>
  <si>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</si>
  <si>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</si>
  <si>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</si>
  <si>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</si>
  <si>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</si>
  <si>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</si>
  <si>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</si>
  <si>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</si>
  <si>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</si>
  <si>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</si>
  <si>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</si>
  <si>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</si>
  <si>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</si>
  <si>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</si>
  <si>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</si>
  <si>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</si>
  <si>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</si>
  <si>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</si>
  <si>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</si>
  <si>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</si>
  <si>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</si>
  <si>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</si>
  <si>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</si>
  <si>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</si>
  <si>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</si>
  <si>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</si>
  <si>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</si>
  <si>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</si>
  <si>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</si>
  <si>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</si>
  <si>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</si>
  <si>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</si>
  <si>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</si>
  <si>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</si>
  <si>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</si>
  <si>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</si>
  <si>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</si>
  <si>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</si>
  <si>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</si>
  <si>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</si>
  <si>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</si>
  <si>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</si>
  <si>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</si>
  <si>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</si>
  <si>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</si>
  <si>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</si>
  <si>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</si>
  <si>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</si>
  <si>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</si>
  <si>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</si>
  <si>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</si>
  <si>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</si>
  <si>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</si>
  <si>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</si>
  <si>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</si>
  <si>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</si>
  <si>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</si>
  <si>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</si>
  <si>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</si>
  <si>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</si>
  <si>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</si>
  <si>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მარსელ სებასტიან ცაიტინგერი</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</si>
  <si>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</si>
  <si>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</si>
  <si>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</si>
  <si>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</si>
  <si>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</si>
  <si>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სანდრინე მასიანი</t>
  </si>
  <si>
    <t>ნინო დადუნაშვილი</t>
  </si>
  <si>
    <t>ალექსი მატუა</t>
  </si>
  <si>
    <t>გენერალური დირექტორი/ბიზნეს კლიენტები, ფინანსები</t>
  </si>
  <si>
    <t>ზეინაბ ლომაშვილი</t>
  </si>
  <si>
    <t>დირექტორი/საკრედიტო რისკები, ზოგადი რისკები</t>
  </si>
  <si>
    <t>Zeitinger Invest GmbH</t>
  </si>
  <si>
    <t>KfW - Kreditanstalt für Wiederaufbau</t>
  </si>
  <si>
    <t>DOEN Participaties BV</t>
  </si>
  <si>
    <t>TIAA-Teachers Insurance and Annuity Association</t>
  </si>
  <si>
    <t>ს.ს "პროკრედიტ ბანკი"</t>
  </si>
  <si>
    <t>ცხრილი 9 (Capital), N17</t>
  </si>
  <si>
    <t xml:space="preserve">                                                                                       საბალანსო აქტივები
                                                                                                                                                                                                             სექტორი დაფარვის წყაროს/კონტრაგენტის ტიპის მიხედვით</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</si>
  <si>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</si>
  <si>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1Q-2023</t>
  </si>
  <si>
    <t>4Q-2022</t>
  </si>
  <si>
    <t>EBRD - European Bank for Reconstruction and Development</t>
  </si>
  <si>
    <t/>
  </si>
  <si>
    <t>ალექს მატუა</t>
  </si>
  <si>
    <t>www.procreditbank.ge</t>
  </si>
  <si>
    <t>3Q-2023</t>
  </si>
  <si>
    <t>2Q-2023</t>
  </si>
  <si>
    <t xml:space="preserve">ProCredit Holding AG </t>
  </si>
  <si>
    <t>4Q-2023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</si>
</sst>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_-;\-* #,##0_-;_-* &quot;-&quot;??_-;_-@_-"/>
  </numFmts>
  <fonts count="14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i/>
      <sz val="8"/>
      <color indexed="8"/>
      <name val="Verdana"/>
      <family val="2"/>
    </font>
    <font>
      <sz val="10"/>
      <color rgb="FF0000FF"/>
      <name val="Calibri"/>
      <family val="2"/>
      <scheme val="minor"/>
    </font>
    <font>
      <b/>
      <sz val="11"/>
      <name val="Calibri"/>
      <family val="2"/>
      <scheme val="minor"/>
    </font>
    <font>
      <b/>
      <sz val="9"/>
      <name val="Calibri"/>
      <family val="2"/>
      <scheme val="minor"/>
    </font>
    <font>
      <sz val="10"/>
      <name val="Times New Roman"/>
      <family val="1"/>
    </font>
    <font>
      <b/>
      <sz val="12"/>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14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medium">
        <color indexed="64"/>
      </right>
      <top style="thin">
        <color theme="6" tint="-0.499984740745262"/>
      </top>
      <bottom style="medium">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thin">
        <color auto="1"/>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7" borderId="0"/>
    <xf numFmtId="173" fontId="25" fillId="37" borderId="0"/>
    <xf numFmtId="172" fontId="25" fillId="37" borderId="0"/>
    <xf numFmtId="0" fontId="26" fillId="38"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3"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40" fillId="65" borderId="38" applyNumberFormat="0" applyAlignment="0" applyProtection="0"/>
    <xf numFmtId="0" fontId="41" fillId="10" borderId="33"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0" fontId="40"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0" fontId="41" fillId="10" borderId="33"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0" fontId="40" fillId="65" borderId="38"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4"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72"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0" applyNumberFormat="0" applyFill="0" applyAlignment="0" applyProtection="0"/>
    <xf numFmtId="173" fontId="54" fillId="0" borderId="40" applyNumberFormat="0" applyFill="0" applyAlignment="0" applyProtection="0"/>
    <xf numFmtId="0"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3"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0" fontId="65" fillId="43" borderId="37" applyNumberFormat="0" applyAlignment="0" applyProtection="0"/>
    <xf numFmtId="3" fontId="2" fillId="72"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0" fontId="68" fillId="0" borderId="43"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1" fontId="74" fillId="0" borderId="0" applyProtection="0"/>
    <xf numFmtId="172" fontId="25" fillId="0" borderId="44"/>
    <xf numFmtId="173" fontId="25" fillId="0" borderId="44"/>
    <xf numFmtId="172"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72"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172" fontId="2" fillId="0" borderId="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73"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73"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172" fontId="2" fillId="0" borderId="0"/>
    <xf numFmtId="172"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81" fillId="0" borderId="0"/>
    <xf numFmtId="0" fontId="81" fillId="0" borderId="0"/>
    <xf numFmtId="172" fontId="81" fillId="0" borderId="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3"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3"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24" fillId="0" borderId="48"/>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73"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72"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72"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92" fontId="2" fillId="70" borderId="77" applyFont="0">
      <alignment horizontal="right" vertical="center"/>
    </xf>
    <xf numFmtId="3" fontId="2" fillId="70" borderId="77" applyFont="0">
      <alignment horizontal="right" vertical="center"/>
    </xf>
    <xf numFmtId="0" fontId="82"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73"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72"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72"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3" fontId="2" fillId="75" borderId="77" applyFont="0">
      <alignment horizontal="right" vertical="center"/>
      <protection locked="0"/>
    </xf>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3" fontId="2" fillId="72" borderId="77" applyFont="0">
      <alignment horizontal="right" vertical="center"/>
      <protection locked="0"/>
    </xf>
    <xf numFmtId="0" fontId="65"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73"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72"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72"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2" fillId="71" borderId="78" applyNumberFormat="0" applyFont="0" applyBorder="0" applyProtection="0">
      <alignment horizontal="left" vertical="center"/>
    </xf>
    <xf numFmtId="9" fontId="2" fillId="71" borderId="77" applyFont="0" applyProtection="0">
      <alignment horizontal="right" vertical="center"/>
    </xf>
    <xf numFmtId="3" fontId="2" fillId="71" borderId="77" applyFont="0" applyProtection="0">
      <alignment horizontal="right" vertical="center"/>
    </xf>
    <xf numFmtId="0" fontId="61" fillId="70" borderId="78" applyFont="0" applyBorder="0">
      <alignment horizontal="center" wrapText="1"/>
    </xf>
    <xf numFmtId="172" fontId="53" fillId="0" borderId="75">
      <alignment horizontal="left" vertical="center"/>
    </xf>
    <xf numFmtId="0" fontId="53" fillId="0" borderId="75">
      <alignment horizontal="left" vertical="center"/>
    </xf>
    <xf numFmtId="0" fontId="53" fillId="0" borderId="75">
      <alignment horizontal="left" vertical="center"/>
    </xf>
    <xf numFmtId="0" fontId="2" fillId="69" borderId="77" applyNumberFormat="0" applyFont="0" applyBorder="0" applyProtection="0">
      <alignment horizontal="center" vertical="center"/>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5" fillId="0" borderId="77" applyNumberFormat="0" applyAlignment="0">
      <alignment horizontal="right"/>
      <protection locked="0"/>
    </xf>
    <xf numFmtId="0" fontId="37"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73"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72"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72"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1" fillId="0" borderId="0"/>
    <xf numFmtId="173" fontId="25" fillId="37" borderId="0"/>
    <xf numFmtId="0" fontId="2" fillId="0" borderId="0">
      <alignment vertical="center"/>
    </xf>
    <xf numFmtId="43" fontId="1" fillId="0" borderId="0" applyFont="0" applyFill="0" applyBorder="0" applyAlignment="0" applyProtection="0"/>
    <xf numFmtId="0" fontId="125" fillId="0" borderId="0"/>
    <xf numFmtId="0" fontId="2" fillId="0" borderId="0"/>
    <xf numFmtId="4" fontId="1" fillId="0" borderId="0" applyFont="0" applyFill="0" applyBorder="0" applyAlignment="0" applyProtection="0"/>
  </cellStyleXfs>
  <cellXfs count="862">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21" fillId="0" borderId="0" xfId="0" applyFont="1"/>
    <xf numFmtId="0" fontId="6" fillId="0" borderId="3" xfId="13" applyFont="1" applyBorder="1" applyAlignment="1" applyProtection="1">
      <alignment horizontal="center" vertical="center" wrapText="1"/>
      <protection locked="0"/>
    </xf>
    <xf numFmtId="169" fontId="6" fillId="3" borderId="3" xfId="1" applyNumberFormat="1" applyFont="1" applyFill="1" applyBorder="1" applyAlignment="1" applyProtection="1">
      <alignment horizontal="center" vertical="center" wrapText="1"/>
      <protection locked="0"/>
    </xf>
    <xf numFmtId="169" fontId="6" fillId="3" borderId="18"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70"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70"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8" fillId="2" borderId="21" xfId="0" applyFont="1" applyFill="1" applyBorder="1" applyAlignment="1">
      <alignment horizontal="right" vertical="center"/>
    </xf>
    <xf numFmtId="0" fontId="4" fillId="0" borderId="53" xfId="0" applyFont="1" applyBorder="1"/>
    <xf numFmtId="0" fontId="4" fillId="0" borderId="54"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6" borderId="22" xfId="13" applyFont="1" applyFill="1" applyBorder="1" applyAlignment="1" applyProtection="1">
      <alignment vertical="center" wrapText="1"/>
      <protection locked="0"/>
    </xf>
    <xf numFmtId="171" fontId="22" fillId="0" borderId="59" xfId="0" applyNumberFormat="1" applyFont="1" applyBorder="1" applyAlignment="1">
      <alignment horizontal="center"/>
    </xf>
    <xf numFmtId="171" fontId="22" fillId="0" borderId="57" xfId="0" applyNumberFormat="1" applyFont="1" applyBorder="1" applyAlignment="1">
      <alignment horizontal="center"/>
    </xf>
    <xf numFmtId="171" fontId="18" fillId="0" borderId="57" xfId="0" applyNumberFormat="1" applyFont="1" applyBorder="1" applyAlignment="1">
      <alignment horizontal="center"/>
    </xf>
    <xf numFmtId="171" fontId="22" fillId="0" borderId="60" xfId="0" applyNumberFormat="1" applyFont="1" applyBorder="1" applyAlignment="1">
      <alignment horizontal="center"/>
    </xf>
    <xf numFmtId="171" fontId="22"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8" fillId="3" borderId="18" xfId="5" applyFont="1" applyFill="1" applyBorder="1" applyAlignment="1" applyProtection="1">
      <alignment horizontal="left" vertical="center"/>
      <protection locked="0"/>
    </xf>
    <xf numFmtId="0" fontId="8" fillId="3" borderId="19" xfId="13" applyFont="1" applyFill="1" applyBorder="1" applyAlignment="1" applyProtection="1">
      <alignment horizontal="center" vertical="center" wrapText="1"/>
      <protection locked="0"/>
    </xf>
    <xf numFmtId="0" fontId="8" fillId="3" borderId="18" xfId="5" applyFont="1" applyFill="1" applyBorder="1" applyAlignment="1" applyProtection="1">
      <alignment horizontal="right" vertical="center"/>
      <protection locked="0"/>
    </xf>
    <xf numFmtId="3" fontId="8" fillId="36" borderId="19" xfId="5" applyNumberFormat="1" applyFont="1" applyFill="1" applyBorder="1" applyProtection="1">
      <protection locked="0"/>
    </xf>
    <xf numFmtId="0" fontId="8" fillId="3" borderId="21" xfId="9" applyFont="1" applyFill="1" applyBorder="1" applyAlignment="1" applyProtection="1">
      <alignment horizontal="right" vertical="center"/>
      <protection locked="0"/>
    </xf>
    <xf numFmtId="0" fontId="9" fillId="3" borderId="22" xfId="16" applyFont="1" applyFill="1" applyBorder="1" applyProtection="1">
      <protection locked="0"/>
    </xf>
    <xf numFmtId="3" fontId="9" fillId="36" borderId="22" xfId="16" applyNumberFormat="1" applyFont="1" applyFill="1" applyBorder="1" applyProtection="1">
      <protection locked="0"/>
    </xf>
    <xf numFmtId="169" fontId="9" fillId="36" borderId="23"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6" borderId="26"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7"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2" xfId="0" applyNumberFormat="1" applyFont="1" applyFill="1" applyBorder="1" applyAlignment="1" applyProtection="1">
      <alignment vertical="center"/>
      <protection locked="0"/>
    </xf>
    <xf numFmtId="197" fontId="6" fillId="36" borderId="19" xfId="2" applyNumberFormat="1" applyFont="1" applyFill="1" applyBorder="1" applyAlignment="1" applyProtection="1">
      <alignment vertical="top"/>
    </xf>
    <xf numFmtId="197" fontId="6" fillId="3" borderId="19" xfId="2" applyNumberFormat="1" applyFont="1" applyFill="1" applyBorder="1" applyAlignment="1" applyProtection="1">
      <alignment vertical="top"/>
      <protection locked="0"/>
    </xf>
    <xf numFmtId="197" fontId="6" fillId="36" borderId="19" xfId="2" applyNumberFormat="1" applyFont="1" applyFill="1" applyBorder="1" applyAlignment="1" applyProtection="1">
      <alignment vertical="top" wrapText="1"/>
    </xf>
    <xf numFmtId="197" fontId="6" fillId="3" borderId="19" xfId="2" applyNumberFormat="1" applyFont="1" applyFill="1" applyBorder="1" applyAlignment="1" applyProtection="1">
      <alignment vertical="top" wrapText="1"/>
      <protection locked="0"/>
    </xf>
    <xf numFmtId="197" fontId="6" fillId="36" borderId="19" xfId="2" applyNumberFormat="1" applyFont="1" applyFill="1" applyBorder="1" applyAlignment="1" applyProtection="1">
      <alignment vertical="top" wrapText="1"/>
      <protection locked="0"/>
    </xf>
    <xf numFmtId="197" fontId="6" fillId="36" borderId="23" xfId="2" applyNumberFormat="1" applyFont="1" applyFill="1" applyBorder="1" applyAlignment="1" applyProtection="1">
      <alignment vertical="top" wrapText="1"/>
    </xf>
    <xf numFmtId="197" fontId="4" fillId="0" borderId="3" xfId="0" applyNumberFormat="1" applyFont="1" applyBorder="1"/>
    <xf numFmtId="197" fontId="4" fillId="36" borderId="22" xfId="0" applyNumberFormat="1" applyFont="1" applyFill="1" applyBorder="1"/>
    <xf numFmtId="197" fontId="4" fillId="0" borderId="18" xfId="0" applyNumberFormat="1" applyFont="1" applyBorder="1"/>
    <xf numFmtId="197" fontId="4" fillId="0" borderId="19" xfId="0" applyNumberFormat="1" applyFont="1" applyBorder="1"/>
    <xf numFmtId="197" fontId="4" fillId="36" borderId="50" xfId="0" applyNumberFormat="1" applyFont="1" applyFill="1" applyBorder="1"/>
    <xf numFmtId="197" fontId="4" fillId="36" borderId="21" xfId="0" applyNumberFormat="1" applyFont="1" applyFill="1" applyBorder="1"/>
    <xf numFmtId="197" fontId="4" fillId="36" borderId="23" xfId="0" applyNumberFormat="1" applyFont="1" applyFill="1" applyBorder="1"/>
    <xf numFmtId="197" fontId="4" fillId="36" borderId="51" xfId="0" applyNumberFormat="1" applyFont="1" applyFill="1" applyBorder="1"/>
    <xf numFmtId="197" fontId="8" fillId="36" borderId="3" xfId="5" applyNumberFormat="1" applyFont="1" applyFill="1" applyBorder="1" applyProtection="1">
      <protection locked="0"/>
    </xf>
    <xf numFmtId="197" fontId="8" fillId="3" borderId="3" xfId="5" applyNumberFormat="1" applyFont="1" applyFill="1" applyBorder="1" applyProtection="1">
      <protection locked="0"/>
    </xf>
    <xf numFmtId="197" fontId="9" fillId="36" borderId="22" xfId="16" applyNumberFormat="1" applyFont="1" applyFill="1" applyBorder="1" applyProtection="1">
      <protection locked="0"/>
    </xf>
    <xf numFmtId="197" fontId="8" fillId="36" borderId="3" xfId="1" applyNumberFormat="1" applyFont="1" applyFill="1" applyBorder="1" applyProtection="1">
      <protection locked="0"/>
    </xf>
    <xf numFmtId="197" fontId="8" fillId="0" borderId="3" xfId="1" applyNumberFormat="1" applyFont="1" applyFill="1" applyBorder="1" applyProtection="1">
      <protection locked="0"/>
    </xf>
    <xf numFmtId="197" fontId="9" fillId="36" borderId="22" xfId="1" applyNumberFormat="1" applyFont="1" applyFill="1" applyBorder="1" applyAlignment="1" applyProtection="1">
      <protection locked="0"/>
    </xf>
    <xf numFmtId="197" fontId="22" fillId="0" borderId="0" xfId="0" applyNumberFormat="1" applyFont="1"/>
    <xf numFmtId="0" fontId="4" fillId="0" borderId="25" xfId="0" applyFont="1" applyBorder="1" applyAlignment="1">
      <alignment horizontal="center" vertical="center"/>
    </xf>
    <xf numFmtId="197" fontId="4" fillId="0" borderId="8" xfId="0" applyNumberFormat="1" applyFont="1" applyBorder="1"/>
    <xf numFmtId="0" fontId="4" fillId="0" borderId="25" xfId="0" applyFont="1" applyBorder="1" applyAlignment="1">
      <alignment wrapText="1"/>
    </xf>
    <xf numFmtId="197" fontId="4" fillId="0" borderId="20" xfId="0" applyNumberFormat="1" applyFont="1" applyBorder="1"/>
    <xf numFmtId="197"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36" borderId="23" xfId="20961" applyFont="1" applyFill="1" applyBorder="1"/>
    <xf numFmtId="0" fontId="8" fillId="0" borderId="15" xfId="0" applyFont="1" applyBorder="1" applyAlignment="1">
      <alignment horizontal="right" vertical="center" wrapText="1"/>
    </xf>
    <xf numFmtId="0" fontId="6" fillId="0" borderId="16" xfId="0" applyFont="1" applyBorder="1" applyAlignment="1">
      <alignment vertical="center" wrapText="1"/>
    </xf>
    <xf numFmtId="173" fontId="25" fillId="37" borderId="0" xfId="20"/>
    <xf numFmtId="173" fontId="25" fillId="37" borderId="71" xfId="20" applyBorder="1"/>
    <xf numFmtId="0" fontId="4" fillId="0" borderId="7" xfId="0" applyFont="1" applyBorder="1" applyAlignment="1">
      <alignment vertical="center"/>
    </xf>
    <xf numFmtId="0" fontId="4" fillId="0" borderId="16" xfId="0" applyFont="1" applyBorder="1" applyAlignment="1">
      <alignment vertical="center"/>
    </xf>
    <xf numFmtId="0" fontId="4" fillId="0" borderId="74" xfId="0" applyFont="1" applyBorder="1" applyAlignment="1">
      <alignment vertical="center"/>
    </xf>
    <xf numFmtId="0" fontId="4" fillId="0" borderId="15" xfId="0" applyFont="1" applyBorder="1" applyAlignment="1">
      <alignment horizontal="center" vertical="center"/>
    </xf>
    <xf numFmtId="0" fontId="4" fillId="0" borderId="84" xfId="0" applyFont="1" applyBorder="1" applyAlignment="1">
      <alignment horizontal="center" vertical="center"/>
    </xf>
    <xf numFmtId="0" fontId="4" fillId="0" borderId="86" xfId="0" applyFont="1" applyBorder="1" applyAlignment="1">
      <alignment horizontal="center" vertical="center"/>
    </xf>
    <xf numFmtId="173" fontId="25" fillId="37" borderId="88" xfId="20" applyBorder="1"/>
    <xf numFmtId="0" fontId="4" fillId="3" borderId="62" xfId="0" applyFont="1" applyFill="1" applyBorder="1" applyAlignment="1">
      <alignment horizontal="center" vertical="center"/>
    </xf>
    <xf numFmtId="0" fontId="4" fillId="0" borderId="68" xfId="0" applyFont="1" applyBorder="1" applyAlignment="1">
      <alignment horizontal="center" vertical="center"/>
    </xf>
    <xf numFmtId="0" fontId="13" fillId="3" borderId="89" xfId="0" applyFont="1" applyFill="1" applyBorder="1" applyAlignment="1">
      <alignment horizontal="left"/>
    </xf>
    <xf numFmtId="0" fontId="5" fillId="3" borderId="91" xfId="0" applyFont="1" applyFill="1" applyBorder="1" applyAlignment="1">
      <alignment vertical="center"/>
    </xf>
    <xf numFmtId="173" fontId="25" fillId="37"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5" fillId="36" borderId="93" xfId="0" applyFont="1" applyFill="1" applyBorder="1" applyAlignment="1">
      <alignment vertical="center" wrapText="1"/>
    </xf>
    <xf numFmtId="0" fontId="6" fillId="0" borderId="0" xfId="0" applyFont="1" applyAlignment="1">
      <alignment wrapText="1"/>
    </xf>
    <xf numFmtId="0" fontId="5" fillId="36" borderId="16" xfId="0" applyFont="1" applyFill="1" applyBorder="1" applyAlignment="1">
      <alignment horizontal="center" vertical="center" wrapText="1"/>
    </xf>
    <xf numFmtId="0" fontId="5" fillId="36" borderId="17" xfId="0" applyFont="1" applyFill="1" applyBorder="1" applyAlignment="1">
      <alignment horizontal="center" vertical="center" wrapText="1"/>
    </xf>
    <xf numFmtId="0" fontId="5" fillId="36" borderId="92" xfId="0" applyFont="1" applyFill="1" applyBorder="1" applyAlignment="1">
      <alignment horizontal="left" vertical="center" wrapText="1"/>
    </xf>
    <xf numFmtId="0" fontId="5" fillId="36" borderId="77" xfId="0" applyFont="1" applyFill="1" applyBorder="1" applyAlignment="1">
      <alignment horizontal="left" vertical="center" wrapText="1"/>
    </xf>
    <xf numFmtId="0" fontId="5" fillId="36" borderId="90" xfId="0" applyFont="1" applyFill="1" applyBorder="1" applyAlignment="1">
      <alignment horizontal="left" vertical="center" wrapText="1"/>
    </xf>
    <xf numFmtId="0" fontId="4" fillId="0" borderId="92" xfId="0" applyFont="1" applyBorder="1" applyAlignment="1">
      <alignment horizontal="right" vertical="center" wrapText="1"/>
    </xf>
    <xf numFmtId="0" fontId="4" fillId="0" borderId="77" xfId="0" applyFont="1" applyBorder="1" applyAlignment="1">
      <alignment horizontal="left" vertical="center" wrapText="1"/>
    </xf>
    <xf numFmtId="0" fontId="107" fillId="0" borderId="92" xfId="0" applyFont="1" applyBorder="1" applyAlignment="1">
      <alignment horizontal="right" vertical="center" wrapText="1"/>
    </xf>
    <xf numFmtId="0" fontId="107" fillId="0" borderId="77" xfId="0" applyFont="1" applyBorder="1" applyAlignment="1">
      <alignment horizontal="left" vertical="center" wrapText="1"/>
    </xf>
    <xf numFmtId="0" fontId="5" fillId="0" borderId="92"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7" fillId="0" borderId="0" xfId="0" applyFont="1" applyAlignment="1">
      <alignment horizontal="left" vertical="center"/>
    </xf>
    <xf numFmtId="49" fontId="108" fillId="0" borderId="21" xfId="5" applyNumberFormat="1" applyFont="1" applyBorder="1" applyAlignment="1" applyProtection="1">
      <alignment horizontal="left" vertical="center"/>
      <protection locked="0"/>
    </xf>
    <xf numFmtId="0" fontId="109" fillId="0" borderId="22" xfId="9" applyFont="1" applyBorder="1" applyAlignment="1" applyProtection="1">
      <alignment horizontal="left" vertical="center" wrapText="1"/>
      <protection locked="0"/>
    </xf>
    <xf numFmtId="0" fontId="10" fillId="0" borderId="77" xfId="17" applyFill="1" applyBorder="1" applyAlignment="1" applyProtection="1"/>
    <xf numFmtId="49" fontId="107" fillId="0" borderId="92" xfId="0" applyNumberFormat="1" applyFont="1" applyBorder="1" applyAlignment="1">
      <alignment horizontal="right" vertical="center" wrapText="1"/>
    </xf>
    <xf numFmtId="0" fontId="6" fillId="3" borderId="77" xfId="20960" applyFont="1" applyFill="1" applyBorder="1"/>
    <xf numFmtId="0" fontId="102" fillId="0" borderId="77" xfId="20960" applyFont="1" applyBorder="1" applyAlignment="1">
      <alignment horizontal="center" vertical="center"/>
    </xf>
    <xf numFmtId="0" fontId="4" fillId="0" borderId="77" xfId="0" applyFont="1" applyBorder="1"/>
    <xf numFmtId="0" fontId="10" fillId="0" borderId="77" xfId="17" applyFill="1" applyBorder="1" applyAlignment="1" applyProtection="1">
      <alignment horizontal="left" vertical="center" wrapText="1"/>
    </xf>
    <xf numFmtId="49" fontId="107" fillId="0" borderId="77" xfId="0" applyNumberFormat="1" applyFont="1" applyBorder="1" applyAlignment="1">
      <alignment horizontal="right" vertical="center" wrapText="1"/>
    </xf>
    <xf numFmtId="0" fontId="10" fillId="0" borderId="77" xfId="17" applyFill="1" applyBorder="1" applyAlignment="1" applyProtection="1">
      <alignment horizontal="left" vertical="center"/>
    </xf>
    <xf numFmtId="0" fontId="110" fillId="76" borderId="78" xfId="21412" applyFont="1" applyFill="1" applyBorder="1" applyAlignment="1" applyProtection="1">
      <alignment vertical="center" wrapText="1"/>
      <protection locked="0"/>
    </xf>
    <xf numFmtId="0" fontId="111" fillId="70" borderId="73" xfId="21412" applyFont="1" applyFill="1" applyBorder="1" applyAlignment="1" applyProtection="1">
      <alignment horizontal="center" vertical="center"/>
      <protection locked="0"/>
    </xf>
    <xf numFmtId="0" fontId="110" fillId="77" borderId="77" xfId="21412" applyFont="1" applyFill="1" applyBorder="1" applyAlignment="1" applyProtection="1">
      <alignment horizontal="center" vertical="center"/>
      <protection locked="0"/>
    </xf>
    <xf numFmtId="0" fontId="110" fillId="76" borderId="78" xfId="21412" applyFont="1" applyFill="1" applyBorder="1" applyProtection="1">
      <alignment vertical="center"/>
      <protection locked="0"/>
    </xf>
    <xf numFmtId="0" fontId="112" fillId="70" borderId="73" xfId="21412" applyFont="1" applyFill="1" applyBorder="1" applyAlignment="1" applyProtection="1">
      <alignment horizontal="center" vertical="center"/>
      <protection locked="0"/>
    </xf>
    <xf numFmtId="0" fontId="112" fillId="3" borderId="73" xfId="21412" applyFont="1" applyFill="1" applyBorder="1" applyAlignment="1" applyProtection="1">
      <alignment horizontal="center" vertical="center"/>
      <protection locked="0"/>
    </xf>
    <xf numFmtId="0" fontId="112" fillId="0" borderId="73" xfId="21412" applyFont="1" applyBorder="1" applyAlignment="1" applyProtection="1">
      <alignment horizontal="center" vertical="center"/>
      <protection locked="0"/>
    </xf>
    <xf numFmtId="0" fontId="113" fillId="77" borderId="77" xfId="21412" applyFont="1" applyFill="1" applyBorder="1" applyAlignment="1" applyProtection="1">
      <alignment horizontal="center" vertical="center"/>
      <protection locked="0"/>
    </xf>
    <xf numFmtId="0" fontId="110" fillId="76" borderId="78" xfId="21412" applyFont="1" applyFill="1" applyBorder="1" applyAlignment="1" applyProtection="1">
      <alignment horizontal="center" vertical="center"/>
      <protection locked="0"/>
    </xf>
    <xf numFmtId="0" fontId="61" fillId="76" borderId="78" xfId="21412" applyFont="1" applyFill="1" applyBorder="1" applyProtection="1">
      <alignment vertical="center"/>
      <protection locked="0"/>
    </xf>
    <xf numFmtId="0" fontId="112" fillId="70" borderId="77" xfId="21412" applyFont="1" applyFill="1" applyBorder="1" applyAlignment="1" applyProtection="1">
      <alignment horizontal="center" vertical="center"/>
      <protection locked="0"/>
    </xf>
    <xf numFmtId="0" fontId="35" fillId="70" borderId="77" xfId="21412" applyFont="1" applyFill="1" applyBorder="1" applyAlignment="1" applyProtection="1">
      <alignment horizontal="center" vertical="center"/>
      <protection locked="0"/>
    </xf>
    <xf numFmtId="0" fontId="61" fillId="76" borderId="76" xfId="21412" applyFont="1" applyFill="1" applyBorder="1" applyProtection="1">
      <alignment vertical="center"/>
      <protection locked="0"/>
    </xf>
    <xf numFmtId="0" fontId="111" fillId="0" borderId="76" xfId="21412" applyFont="1" applyBorder="1" applyAlignment="1" applyProtection="1">
      <alignment horizontal="left" vertical="center" wrapText="1"/>
      <protection locked="0"/>
    </xf>
    <xf numFmtId="169" fontId="111" fillId="0" borderId="77" xfId="948" applyNumberFormat="1" applyFont="1" applyFill="1" applyBorder="1" applyAlignment="1" applyProtection="1">
      <alignment horizontal="right" vertical="center"/>
      <protection locked="0"/>
    </xf>
    <xf numFmtId="0" fontId="110" fillId="77" borderId="76" xfId="21412" applyFont="1" applyFill="1" applyBorder="1" applyAlignment="1" applyProtection="1">
      <alignment vertical="top" wrapText="1"/>
      <protection locked="0"/>
    </xf>
    <xf numFmtId="169" fontId="111" fillId="77" borderId="77" xfId="948" applyNumberFormat="1" applyFont="1" applyFill="1" applyBorder="1" applyAlignment="1" applyProtection="1">
      <alignment horizontal="right" vertical="center"/>
    </xf>
    <xf numFmtId="169" fontId="61" fillId="76" borderId="76" xfId="948" applyNumberFormat="1" applyFont="1" applyFill="1" applyBorder="1" applyAlignment="1" applyProtection="1">
      <alignment horizontal="right" vertical="center"/>
      <protection locked="0"/>
    </xf>
    <xf numFmtId="0" fontId="111" fillId="70" borderId="76" xfId="21412" applyFont="1" applyFill="1" applyBorder="1" applyAlignment="1" applyProtection="1">
      <alignment vertical="center" wrapText="1"/>
      <protection locked="0"/>
    </xf>
    <xf numFmtId="0" fontId="111" fillId="70" borderId="76" xfId="21412" applyFont="1" applyFill="1" applyBorder="1" applyAlignment="1" applyProtection="1">
      <alignment horizontal="left" vertical="center" wrapText="1"/>
      <protection locked="0"/>
    </xf>
    <xf numFmtId="0" fontId="111" fillId="0" borderId="76" xfId="21412" applyFont="1" applyBorder="1" applyAlignment="1" applyProtection="1">
      <alignment vertical="center" wrapText="1"/>
      <protection locked="0"/>
    </xf>
    <xf numFmtId="0" fontId="111" fillId="3" borderId="76" xfId="21412" applyFont="1" applyFill="1" applyBorder="1" applyAlignment="1" applyProtection="1">
      <alignment horizontal="left" vertical="center" wrapText="1"/>
      <protection locked="0"/>
    </xf>
    <xf numFmtId="0" fontId="110" fillId="77" borderId="76" xfId="21412" applyFont="1" applyFill="1" applyBorder="1" applyAlignment="1" applyProtection="1">
      <alignment vertical="center" wrapText="1"/>
      <protection locked="0"/>
    </xf>
    <xf numFmtId="169" fontId="110" fillId="76" borderId="76" xfId="948" applyNumberFormat="1" applyFont="1" applyFill="1" applyBorder="1" applyAlignment="1" applyProtection="1">
      <alignment horizontal="right" vertical="center"/>
      <protection locked="0"/>
    </xf>
    <xf numFmtId="10" fontId="6" fillId="0" borderId="77" xfId="20961" applyNumberFormat="1" applyFont="1" applyFill="1" applyBorder="1" applyAlignment="1">
      <alignment horizontal="left" vertical="center" wrapText="1"/>
    </xf>
    <xf numFmtId="168"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8" fillId="0" borderId="92" xfId="0" applyFont="1" applyBorder="1" applyAlignment="1">
      <alignment horizontal="right" vertical="center" wrapText="1"/>
    </xf>
    <xf numFmtId="0" fontId="6" fillId="0" borderId="77" xfId="0" applyFont="1" applyBorder="1" applyAlignment="1">
      <alignment vertical="center" wrapText="1"/>
    </xf>
    <xf numFmtId="3" fontId="20" fillId="36" borderId="20"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3" fontId="20" fillId="36" borderId="36" xfId="0" applyNumberFormat="1" applyFont="1" applyFill="1" applyBorder="1" applyAlignment="1">
      <alignment vertical="center" wrapText="1"/>
    </xf>
    <xf numFmtId="0" fontId="4" fillId="0" borderId="90" xfId="0" applyFont="1" applyBorder="1"/>
    <xf numFmtId="0" fontId="4" fillId="0" borderId="23" xfId="0" applyFont="1" applyBorder="1"/>
    <xf numFmtId="0" fontId="8" fillId="0" borderId="90" xfId="0" applyFont="1" applyBorder="1"/>
    <xf numFmtId="0" fontId="8" fillId="0" borderId="90" xfId="0" applyFont="1" applyBorder="1" applyAlignment="1">
      <alignment wrapText="1"/>
    </xf>
    <xf numFmtId="0" fontId="9" fillId="0" borderId="17" xfId="0" applyFont="1" applyBorder="1" applyAlignment="1">
      <alignment horizontal="center"/>
    </xf>
    <xf numFmtId="0" fontId="9" fillId="0" borderId="90"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8" fillId="0" borderId="92" xfId="0" applyFont="1" applyBorder="1" applyAlignment="1">
      <alignment horizontal="center" vertical="center" wrapText="1"/>
    </xf>
    <xf numFmtId="0" fontId="14" fillId="0" borderId="77" xfId="0" applyFont="1" applyBorder="1" applyAlignment="1">
      <alignment horizontal="center" vertical="center" wrapText="1"/>
    </xf>
    <xf numFmtId="0" fontId="15" fillId="0" borderId="77" xfId="0" applyFont="1" applyBorder="1" applyAlignment="1">
      <alignment horizontal="left" vertical="center" wrapText="1"/>
    </xf>
    <xf numFmtId="0" fontId="8" fillId="2" borderId="92" xfId="0" applyFont="1" applyFill="1" applyBorder="1" applyAlignment="1">
      <alignment horizontal="right" vertical="center"/>
    </xf>
    <xf numFmtId="0" fontId="8" fillId="2" borderId="77" xfId="0" applyFont="1" applyFill="1" applyBorder="1" applyAlignment="1">
      <alignment vertical="center"/>
    </xf>
    <xf numFmtId="197" fontId="8" fillId="2" borderId="77" xfId="0" applyNumberFormat="1" applyFont="1" applyFill="1" applyBorder="1" applyAlignment="1" applyProtection="1">
      <alignment vertical="center"/>
      <protection locked="0"/>
    </xf>
    <xf numFmtId="0" fontId="14" fillId="0" borderId="92" xfId="0" applyFont="1" applyBorder="1" applyAlignment="1">
      <alignment horizontal="center" vertical="center" wrapText="1"/>
    </xf>
    <xf numFmtId="14" fontId="4" fillId="0" borderId="0" xfId="0" applyNumberFormat="1" applyFont="1"/>
    <xf numFmtId="0" fontId="4" fillId="3" borderId="53" xfId="0" applyFont="1" applyFill="1" applyBorder="1"/>
    <xf numFmtId="0" fontId="4" fillId="3" borderId="95" xfId="0" applyFont="1" applyFill="1" applyBorder="1" applyAlignment="1">
      <alignment wrapText="1"/>
    </xf>
    <xf numFmtId="0" fontId="4" fillId="3" borderId="96" xfId="0" applyFont="1" applyFill="1" applyBorder="1"/>
    <xf numFmtId="0" fontId="5" fillId="3" borderId="11" xfId="0" applyFont="1" applyFill="1" applyBorder="1" applyAlignment="1">
      <alignment horizontal="center" wrapText="1"/>
    </xf>
    <xf numFmtId="0" fontId="4" fillId="0" borderId="77" xfId="0" applyFont="1" applyBorder="1" applyAlignment="1">
      <alignment horizontal="center"/>
    </xf>
    <xf numFmtId="0" fontId="4" fillId="3" borderId="62"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71" xfId="0" applyFont="1" applyFill="1" applyBorder="1" applyAlignment="1">
      <alignment horizontal="center" vertical="center" wrapText="1"/>
    </xf>
    <xf numFmtId="0" fontId="4" fillId="0" borderId="92" xfId="0" applyFont="1" applyBorder="1"/>
    <xf numFmtId="0" fontId="4" fillId="0" borderId="77" xfId="0" applyFont="1" applyBorder="1" applyAlignment="1">
      <alignment wrapText="1"/>
    </xf>
    <xf numFmtId="169" fontId="4" fillId="0" borderId="77" xfId="7" applyNumberFormat="1" applyFont="1" applyBorder="1"/>
    <xf numFmtId="169" fontId="4" fillId="0" borderId="90" xfId="7" applyNumberFormat="1" applyFont="1" applyBorder="1"/>
    <xf numFmtId="0" fontId="13" fillId="0" borderId="77" xfId="0" applyFont="1" applyBorder="1" applyAlignment="1">
      <alignment horizontal="left" wrapText="1" indent="2"/>
    </xf>
    <xf numFmtId="173" fontId="25" fillId="37" borderId="77" xfId="20" applyBorder="1"/>
    <xf numFmtId="169" fontId="4" fillId="0" borderId="77" xfId="7" applyNumberFormat="1" applyFont="1" applyBorder="1" applyAlignment="1">
      <alignment vertical="center"/>
    </xf>
    <xf numFmtId="0" fontId="5" fillId="0" borderId="92" xfId="0" applyFont="1" applyBorder="1"/>
    <xf numFmtId="0" fontId="5" fillId="0" borderId="77" xfId="0" applyFont="1" applyBorder="1" applyAlignment="1">
      <alignment wrapText="1"/>
    </xf>
    <xf numFmtId="169" fontId="5" fillId="0" borderId="90" xfId="7" applyNumberFormat="1" applyFont="1" applyBorder="1"/>
    <xf numFmtId="0" fontId="3" fillId="3" borderId="62"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1" xfId="7" applyNumberFormat="1" applyFont="1" applyFill="1" applyBorder="1"/>
    <xf numFmtId="0" fontId="13" fillId="0" borderId="7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1" xfId="0" applyFont="1" applyFill="1" applyBorder="1"/>
    <xf numFmtId="0" fontId="5" fillId="0" borderId="21" xfId="0" applyFont="1" applyBorder="1"/>
    <xf numFmtId="0" fontId="5" fillId="0" borderId="22" xfId="0" applyFont="1" applyBorder="1" applyAlignment="1">
      <alignment wrapText="1"/>
    </xf>
    <xf numFmtId="173" fontId="25" fillId="37" borderId="93" xfId="20" applyBorder="1"/>
    <xf numFmtId="10" fontId="5" fillId="0" borderId="23" xfId="20961" applyNumberFormat="1" applyFont="1" applyBorder="1"/>
    <xf numFmtId="0" fontId="8" fillId="2" borderId="84" xfId="0" applyFont="1" applyFill="1" applyBorder="1" applyAlignment="1">
      <alignment horizontal="right" vertical="center"/>
    </xf>
    <xf numFmtId="0" fontId="8" fillId="2" borderId="73" xfId="0" applyFont="1" applyFill="1" applyBorder="1" applyAlignment="1">
      <alignment vertical="center"/>
    </xf>
    <xf numFmtId="197" fontId="16" fillId="2" borderId="85" xfId="0" applyNumberFormat="1" applyFont="1" applyFill="1" applyBorder="1" applyAlignment="1" applyProtection="1">
      <alignment vertical="center"/>
      <protection locked="0"/>
    </xf>
    <xf numFmtId="0" fontId="8" fillId="0" borderId="77" xfId="0" applyFont="1" applyBorder="1" applyAlignment="1">
      <alignment horizontal="left" vertical="center" wrapText="1"/>
    </xf>
    <xf numFmtId="0" fontId="5" fillId="3" borderId="0" xfId="0" applyFont="1" applyFill="1" applyAlignment="1">
      <alignment horizontal="center"/>
    </xf>
    <xf numFmtId="0" fontId="114" fillId="0" borderId="0" xfId="11" applyFont="1"/>
    <xf numFmtId="0" fontId="115" fillId="0" borderId="0" xfId="0" applyFont="1"/>
    <xf numFmtId="0" fontId="116" fillId="0" borderId="0" xfId="11" applyFont="1"/>
    <xf numFmtId="14" fontId="115" fillId="0" borderId="0" xfId="0" applyNumberFormat="1" applyFont="1"/>
    <xf numFmtId="0" fontId="115" fillId="0" borderId="0" xfId="0" applyFont="1" applyAlignment="1">
      <alignment wrapText="1"/>
    </xf>
    <xf numFmtId="0" fontId="118" fillId="0" borderId="0" xfId="0" applyFont="1"/>
    <xf numFmtId="0" fontId="117" fillId="0" borderId="106" xfId="0" applyFont="1" applyBorder="1" applyAlignment="1">
      <alignment horizontal="left" vertical="center" wrapText="1"/>
    </xf>
    <xf numFmtId="0" fontId="123" fillId="0" borderId="0" xfId="0" applyFont="1"/>
    <xf numFmtId="0" fontId="8" fillId="0" borderId="77" xfId="0" applyFont="1" applyBorder="1" applyAlignment="1">
      <alignment horizontal="center" vertical="center" wrapText="1"/>
    </xf>
    <xf numFmtId="0" fontId="126" fillId="3" borderId="77" xfId="21414" applyFont="1" applyFill="1" applyBorder="1" applyAlignment="1">
      <alignment horizontal="left" vertical="center" wrapText="1"/>
    </xf>
    <xf numFmtId="0" fontId="127" fillId="0" borderId="77" xfId="21414" applyFont="1" applyBorder="1" applyAlignment="1">
      <alignment horizontal="left" vertical="center" wrapText="1" indent="1"/>
    </xf>
    <xf numFmtId="0" fontId="128" fillId="3" borderId="77" xfId="21414" applyFont="1" applyFill="1" applyBorder="1" applyAlignment="1">
      <alignment horizontal="left" vertical="center" wrapText="1"/>
    </xf>
    <xf numFmtId="0" fontId="127" fillId="3" borderId="77" xfId="21414" applyFont="1" applyFill="1" applyBorder="1" applyAlignment="1">
      <alignment horizontal="left" vertical="center" wrapText="1" indent="1"/>
    </xf>
    <xf numFmtId="0" fontId="126" fillId="0" borderId="113" xfId="0" applyFont="1" applyBorder="1" applyAlignment="1">
      <alignment horizontal="left" vertical="center" wrapText="1"/>
    </xf>
    <xf numFmtId="0" fontId="128" fillId="0" borderId="113" xfId="0" applyFont="1" applyBorder="1" applyAlignment="1">
      <alignment horizontal="left" vertical="center" wrapText="1"/>
    </xf>
    <xf numFmtId="0" fontId="129" fillId="3" borderId="113" xfId="0" applyFont="1" applyFill="1" applyBorder="1" applyAlignment="1">
      <alignment horizontal="left" vertical="center" wrapText="1" indent="1"/>
    </xf>
    <xf numFmtId="0" fontId="128" fillId="3" borderId="113" xfId="0" applyFont="1" applyFill="1" applyBorder="1" applyAlignment="1">
      <alignment horizontal="left" vertical="center" wrapText="1"/>
    </xf>
    <xf numFmtId="0" fontId="128" fillId="3" borderId="114" xfId="0" applyFont="1" applyFill="1" applyBorder="1" applyAlignment="1">
      <alignment horizontal="left" vertical="center" wrapText="1"/>
    </xf>
    <xf numFmtId="0" fontId="129" fillId="0" borderId="113" xfId="0" applyFont="1" applyBorder="1" applyAlignment="1">
      <alignment horizontal="left" vertical="center" wrapText="1" indent="1"/>
    </xf>
    <xf numFmtId="0" fontId="129" fillId="0" borderId="77" xfId="21414" applyFont="1" applyBorder="1" applyAlignment="1">
      <alignment horizontal="left" vertical="center" wrapText="1" indent="1"/>
    </xf>
    <xf numFmtId="0" fontId="128" fillId="0" borderId="77" xfId="21414" applyFont="1" applyBorder="1" applyAlignment="1">
      <alignment horizontal="left" vertical="center" wrapText="1"/>
    </xf>
    <xf numFmtId="0" fontId="130" fillId="0" borderId="77" xfId="21414" applyFont="1" applyBorder="1" applyAlignment="1">
      <alignment horizontal="center" vertical="center" wrapText="1"/>
    </xf>
    <xf numFmtId="0" fontId="128" fillId="3" borderId="115" xfId="0" applyFont="1" applyFill="1" applyBorder="1" applyAlignment="1">
      <alignment horizontal="left" vertical="center" wrapText="1"/>
    </xf>
    <xf numFmtId="0" fontId="127" fillId="3" borderId="116" xfId="21414" applyFont="1" applyFill="1" applyBorder="1" applyAlignment="1">
      <alignment horizontal="left" vertical="center" wrapText="1" indent="1"/>
    </xf>
    <xf numFmtId="0" fontId="127" fillId="3" borderId="113" xfId="0" applyFont="1" applyFill="1" applyBorder="1" applyAlignment="1">
      <alignment horizontal="left" vertical="center" wrapText="1" indent="1"/>
    </xf>
    <xf numFmtId="0" fontId="127" fillId="0" borderId="116" xfId="21414" applyFont="1" applyBorder="1" applyAlignment="1">
      <alignment horizontal="left" vertical="center" wrapText="1" indent="1"/>
    </xf>
    <xf numFmtId="0" fontId="127" fillId="0" borderId="113" xfId="0" applyFont="1" applyBorder="1" applyAlignment="1">
      <alignment horizontal="left" vertical="center" wrapText="1" indent="1"/>
    </xf>
    <xf numFmtId="0" fontId="127" fillId="0" borderId="114" xfId="0" applyFont="1" applyBorder="1" applyAlignment="1">
      <alignment horizontal="left" vertical="center" wrapText="1" indent="1"/>
    </xf>
    <xf numFmtId="0" fontId="128" fillId="0" borderId="116" xfId="21414" applyFont="1" applyBorder="1" applyAlignment="1">
      <alignment horizontal="left" vertical="center" wrapText="1"/>
    </xf>
    <xf numFmtId="0" fontId="128" fillId="3" borderId="116" xfId="21414" applyFont="1" applyFill="1" applyBorder="1" applyAlignment="1">
      <alignment horizontal="left" vertical="center" wrapText="1"/>
    </xf>
    <xf numFmtId="0" fontId="130" fillId="0" borderId="116" xfId="21414" applyFont="1" applyBorder="1" applyAlignment="1">
      <alignment horizontal="center" vertical="center" wrapText="1"/>
    </xf>
    <xf numFmtId="0" fontId="131" fillId="0" borderId="116" xfId="0" applyFont="1" applyBorder="1" applyAlignment="1">
      <alignment horizontal="left"/>
    </xf>
    <xf numFmtId="0" fontId="128" fillId="0" borderId="116" xfId="0" applyFont="1" applyBorder="1" applyAlignment="1">
      <alignment horizontal="left" vertical="center" wrapText="1"/>
    </xf>
    <xf numFmtId="0" fontId="128" fillId="0" borderId="118" xfId="0" applyFont="1" applyBorder="1" applyAlignment="1">
      <alignment horizontal="justify" vertical="center" wrapText="1"/>
    </xf>
    <xf numFmtId="0" fontId="127" fillId="0" borderId="115" xfId="0" applyFont="1" applyBorder="1" applyAlignment="1">
      <alignment horizontal="left" vertical="center" wrapText="1" indent="1"/>
    </xf>
    <xf numFmtId="0" fontId="128" fillId="0" borderId="113" xfId="0" applyFont="1" applyBorder="1" applyAlignment="1">
      <alignment horizontal="justify" vertical="center" wrapText="1"/>
    </xf>
    <xf numFmtId="0" fontId="126" fillId="0" borderId="113" xfId="0" applyFont="1" applyBorder="1" applyAlignment="1">
      <alignment horizontal="justify" vertical="center" wrapText="1"/>
    </xf>
    <xf numFmtId="0" fontId="128" fillId="3" borderId="113" xfId="0" applyFont="1" applyFill="1" applyBorder="1" applyAlignment="1">
      <alignment horizontal="justify" vertical="center" wrapText="1"/>
    </xf>
    <xf numFmtId="0" fontId="128" fillId="0" borderId="114" xfId="0" applyFont="1" applyBorder="1" applyAlignment="1">
      <alignment horizontal="justify" vertical="center" wrapText="1"/>
    </xf>
    <xf numFmtId="0" fontId="128" fillId="0" borderId="115" xfId="0" applyFont="1" applyBorder="1" applyAlignment="1">
      <alignment horizontal="justify" vertical="center" wrapText="1"/>
    </xf>
    <xf numFmtId="0" fontId="128" fillId="0" borderId="116" xfId="21414" applyFont="1" applyBorder="1" applyAlignment="1">
      <alignment horizontal="justify" vertical="center" wrapText="1"/>
    </xf>
    <xf numFmtId="0" fontId="129" fillId="0" borderId="107" xfId="0" applyFont="1" applyBorder="1" applyAlignment="1">
      <alignment horizontal="left" vertical="center" wrapText="1" indent="1"/>
    </xf>
    <xf numFmtId="0" fontId="126" fillId="0" borderId="113" xfId="0" applyFont="1" applyBorder="1" applyAlignment="1">
      <alignment vertical="center" wrapText="1"/>
    </xf>
    <xf numFmtId="0" fontId="128" fillId="0" borderId="113" xfId="0" applyFont="1" applyBorder="1" applyAlignment="1">
      <alignment vertical="center" wrapText="1"/>
    </xf>
    <xf numFmtId="0" fontId="128" fillId="0" borderId="116" xfId="21414" applyFont="1" applyBorder="1" applyAlignment="1">
      <alignment vertical="center" wrapText="1"/>
    </xf>
    <xf numFmtId="0" fontId="0" fillId="0" borderId="116" xfId="0" applyBorder="1" applyAlignment="1">
      <alignment horizontal="center"/>
    </xf>
    <xf numFmtId="0" fontId="0" fillId="0" borderId="116" xfId="0" applyBorder="1" applyAlignment="1">
      <alignment horizontal="center" vertical="center"/>
    </xf>
    <xf numFmtId="0" fontId="0" fillId="0" borderId="117" xfId="0" applyBorder="1" applyAlignment="1">
      <alignment horizontal="center"/>
    </xf>
    <xf numFmtId="0" fontId="127" fillId="0" borderId="117" xfId="21414" applyFont="1" applyBorder="1" applyAlignment="1">
      <alignment horizontal="left" vertical="center" wrapText="1" indent="1"/>
    </xf>
    <xf numFmtId="0" fontId="127" fillId="3" borderId="116" xfId="0" applyFont="1" applyFill="1" applyBorder="1" applyAlignment="1">
      <alignment horizontal="left" vertical="center" wrapText="1" indent="1"/>
    </xf>
    <xf numFmtId="0" fontId="127" fillId="0" borderId="116" xfId="0" applyFont="1" applyBorder="1" applyAlignment="1">
      <alignment horizontal="left" vertical="center" wrapText="1" indent="1"/>
    </xf>
    <xf numFmtId="0" fontId="129" fillId="3" borderId="116" xfId="0" applyFont="1" applyFill="1" applyBorder="1" applyAlignment="1">
      <alignment horizontal="left" vertical="center" wrapText="1" indent="1"/>
    </xf>
    <xf numFmtId="0" fontId="129" fillId="0" borderId="116" xfId="0" applyFont="1" applyBorder="1" applyAlignment="1">
      <alignment horizontal="left" vertical="center" wrapText="1" indent="1"/>
    </xf>
    <xf numFmtId="171" fontId="21" fillId="0" borderId="55" xfId="0" applyNumberFormat="1" applyFont="1" applyBorder="1" applyAlignment="1">
      <alignment horizontal="center"/>
    </xf>
    <xf numFmtId="171" fontId="17" fillId="0" borderId="57" xfId="0" applyNumberFormat="1" applyFont="1" applyBorder="1" applyAlignment="1">
      <alignment horizontal="center"/>
    </xf>
    <xf numFmtId="0" fontId="118" fillId="0" borderId="116" xfId="0" applyFont="1" applyBorder="1"/>
    <xf numFmtId="49" fontId="120" fillId="0" borderId="116" xfId="5" applyNumberFormat="1" applyFont="1" applyBorder="1" applyAlignment="1" applyProtection="1">
      <alignment horizontal="right" vertical="center"/>
      <protection locked="0"/>
    </xf>
    <xf numFmtId="0" fontId="119" fillId="3" borderId="116" xfId="13" applyFont="1" applyFill="1" applyBorder="1" applyAlignment="1" applyProtection="1">
      <alignment horizontal="left" vertical="center" wrapText="1"/>
      <protection locked="0"/>
    </xf>
    <xf numFmtId="49" fontId="119" fillId="3" borderId="116" xfId="5" applyNumberFormat="1" applyFont="1" applyFill="1" applyBorder="1" applyAlignment="1" applyProtection="1">
      <alignment horizontal="right" vertical="center"/>
      <protection locked="0"/>
    </xf>
    <xf numFmtId="0" fontId="119" fillId="0" borderId="116" xfId="13" applyFont="1" applyBorder="1" applyAlignment="1" applyProtection="1">
      <alignment horizontal="left" vertical="center" wrapText="1"/>
      <protection locked="0"/>
    </xf>
    <xf numFmtId="49" fontId="119" fillId="0" borderId="116" xfId="5" applyNumberFormat="1" applyFont="1" applyBorder="1" applyAlignment="1" applyProtection="1">
      <alignment horizontal="right" vertical="center"/>
      <protection locked="0"/>
    </xf>
    <xf numFmtId="0" fontId="121" fillId="0" borderId="116" xfId="13" applyFont="1" applyBorder="1" applyAlignment="1" applyProtection="1">
      <alignment horizontal="left" vertical="center" wrapText="1"/>
      <protection locked="0"/>
    </xf>
    <xf numFmtId="0" fontId="118" fillId="0" borderId="116" xfId="0" applyFont="1" applyBorder="1" applyAlignment="1">
      <alignment horizontal="center" vertical="center" wrapText="1"/>
    </xf>
    <xf numFmtId="43" fontId="114" fillId="36" borderId="121" xfId="21413" applyFont="1" applyFill="1" applyBorder="1"/>
    <xf numFmtId="0" fontId="114" fillId="0" borderId="121" xfId="0" applyFont="1" applyBorder="1"/>
    <xf numFmtId="0" fontId="114" fillId="0" borderId="121" xfId="0" applyFont="1" applyBorder="1" applyAlignment="1">
      <alignment horizontal="left" indent="8"/>
    </xf>
    <xf numFmtId="0" fontId="114" fillId="0" borderId="121" xfId="0" applyFont="1" applyBorder="1" applyAlignment="1">
      <alignment wrapText="1"/>
    </xf>
    <xf numFmtId="0" fontId="117" fillId="0" borderId="121" xfId="0" applyFont="1" applyBorder="1"/>
    <xf numFmtId="49" fontId="120" fillId="0" borderId="121" xfId="5" applyNumberFormat="1" applyFont="1" applyBorder="1" applyAlignment="1" applyProtection="1">
      <alignment horizontal="right" vertical="center" wrapText="1"/>
      <protection locked="0"/>
    </xf>
    <xf numFmtId="49" fontId="119" fillId="3" borderId="121" xfId="5" applyNumberFormat="1" applyFont="1" applyFill="1" applyBorder="1" applyAlignment="1" applyProtection="1">
      <alignment horizontal="right" vertical="center" wrapText="1"/>
      <protection locked="0"/>
    </xf>
    <xf numFmtId="49" fontId="119" fillId="0" borderId="121" xfId="5" applyNumberFormat="1" applyFont="1" applyBorder="1" applyAlignment="1" applyProtection="1">
      <alignment horizontal="right" vertical="center" wrapText="1"/>
      <protection locked="0"/>
    </xf>
    <xf numFmtId="0" fontId="114" fillId="0" borderId="121" xfId="0" applyFont="1" applyBorder="1" applyAlignment="1">
      <alignment horizontal="center" vertical="center" wrapText="1"/>
    </xf>
    <xf numFmtId="0" fontId="114" fillId="0" borderId="122" xfId="0" applyFont="1" applyBorder="1" applyAlignment="1">
      <alignment horizontal="center" vertical="center" wrapText="1"/>
    </xf>
    <xf numFmtId="0" fontId="114" fillId="0" borderId="121"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4" fillId="0" borderId="121" xfId="0" applyFont="1" applyBorder="1" applyAlignment="1">
      <alignment horizontal="left" vertical="center" wrapText="1"/>
    </xf>
    <xf numFmtId="0" fontId="118" fillId="0" borderId="121" xfId="0" applyFont="1" applyBorder="1"/>
    <xf numFmtId="0" fontId="117" fillId="0" borderId="121" xfId="0" applyFont="1" applyBorder="1" applyAlignment="1">
      <alignment horizontal="left" wrapText="1" indent="1"/>
    </xf>
    <xf numFmtId="0" fontId="117" fillId="0" borderId="121" xfId="0" applyFont="1" applyBorder="1" applyAlignment="1">
      <alignment horizontal="left" vertical="center" indent="1"/>
    </xf>
    <xf numFmtId="0" fontId="115" fillId="0" borderId="121" xfId="0" applyFont="1" applyBorder="1"/>
    <xf numFmtId="0" fontId="114" fillId="0" borderId="121" xfId="0" applyFont="1" applyBorder="1" applyAlignment="1">
      <alignment horizontal="left" wrapText="1" indent="1"/>
    </xf>
    <xf numFmtId="0" fontId="114" fillId="0" borderId="121" xfId="0" applyFont="1" applyBorder="1" applyAlignment="1">
      <alignment horizontal="left" indent="1"/>
    </xf>
    <xf numFmtId="0" fontId="114" fillId="0" borderId="121" xfId="0" applyFont="1" applyBorder="1" applyAlignment="1">
      <alignment horizontal="left" wrapText="1" indent="4"/>
    </xf>
    <xf numFmtId="0" fontId="114" fillId="0" borderId="121" xfId="0" applyFont="1" applyBorder="1" applyAlignment="1">
      <alignment horizontal="left" indent="3"/>
    </xf>
    <xf numFmtId="0" fontId="117" fillId="0" borderId="121" xfId="0" applyFont="1" applyBorder="1" applyAlignment="1">
      <alignment horizontal="left" indent="1"/>
    </xf>
    <xf numFmtId="0" fontId="118" fillId="0" borderId="121" xfId="0" applyFont="1" applyBorder="1" applyAlignment="1">
      <alignment horizontal="center" vertical="center" wrapText="1"/>
    </xf>
    <xf numFmtId="0" fontId="114" fillId="78" borderId="121" xfId="0" applyFont="1" applyFill="1" applyBorder="1"/>
    <xf numFmtId="0" fontId="117" fillId="0" borderId="7" xfId="0" applyFont="1" applyBorder="1"/>
    <xf numFmtId="0" fontId="114" fillId="0" borderId="121" xfId="0" applyFont="1" applyBorder="1" applyAlignment="1">
      <alignment horizontal="left" wrapText="1" indent="2"/>
    </xf>
    <xf numFmtId="0" fontId="114" fillId="0" borderId="121" xfId="0" applyFont="1" applyBorder="1" applyAlignment="1">
      <alignment horizontal="left" wrapText="1"/>
    </xf>
    <xf numFmtId="0" fontId="114" fillId="0" borderId="121" xfId="0" applyFont="1" applyBorder="1" applyAlignment="1">
      <alignment horizontal="center"/>
    </xf>
    <xf numFmtId="0" fontId="114" fillId="0" borderId="0" xfId="0" applyFont="1" applyAlignment="1">
      <alignment horizontal="center" vertical="center"/>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2" xfId="0" applyFont="1" applyBorder="1" applyAlignment="1">
      <alignment wrapText="1"/>
    </xf>
    <xf numFmtId="0" fontId="114" fillId="0" borderId="7" xfId="0" applyFont="1" applyBorder="1" applyAlignment="1">
      <alignment wrapText="1"/>
    </xf>
    <xf numFmtId="0" fontId="114" fillId="0" borderId="0" xfId="0" applyFont="1" applyAlignment="1">
      <alignment horizontal="center" vertical="center" wrapText="1"/>
    </xf>
    <xf numFmtId="0" fontId="114" fillId="0" borderId="120" xfId="0" applyFont="1" applyBorder="1" applyAlignment="1">
      <alignment horizontal="center" vertical="center" wrapText="1"/>
    </xf>
    <xf numFmtId="0" fontId="114" fillId="0" borderId="123" xfId="0" applyFont="1" applyBorder="1" applyAlignment="1">
      <alignment horizontal="center" vertical="center" wrapText="1"/>
    </xf>
    <xf numFmtId="0" fontId="114" fillId="0" borderId="119" xfId="0" applyFont="1" applyBorder="1" applyAlignment="1">
      <alignment horizontal="center" vertical="center" wrapText="1"/>
    </xf>
    <xf numFmtId="49" fontId="114" fillId="0" borderId="127" xfId="0" applyNumberFormat="1" applyFont="1" applyBorder="1" applyAlignment="1">
      <alignment horizontal="left" wrapText="1" indent="1"/>
    </xf>
    <xf numFmtId="0" fontId="114" fillId="0" borderId="129" xfId="0" applyFont="1" applyBorder="1" applyAlignment="1">
      <alignment horizontal="left" wrapText="1" indent="1"/>
    </xf>
    <xf numFmtId="49" fontId="114" fillId="0" borderId="130" xfId="0" applyNumberFormat="1" applyFont="1" applyBorder="1" applyAlignment="1">
      <alignment horizontal="left" wrapText="1" indent="1"/>
    </xf>
    <xf numFmtId="0" fontId="114" fillId="0" borderId="131" xfId="0" applyFont="1" applyBorder="1" applyAlignment="1">
      <alignment horizontal="left" wrapText="1" indent="1"/>
    </xf>
    <xf numFmtId="49" fontId="114" fillId="0" borderId="131" xfId="0" applyNumberFormat="1" applyFont="1" applyBorder="1" applyAlignment="1">
      <alignment horizontal="left" wrapText="1" indent="3"/>
    </xf>
    <xf numFmtId="49" fontId="114" fillId="0" borderId="130" xfId="0" applyNumberFormat="1" applyFont="1" applyBorder="1" applyAlignment="1">
      <alignment horizontal="left" wrapText="1" indent="3"/>
    </xf>
    <xf numFmtId="49" fontId="114" fillId="0" borderId="131" xfId="0" applyNumberFormat="1" applyFont="1" applyBorder="1" applyAlignment="1">
      <alignment horizontal="left" wrapText="1" indent="2"/>
    </xf>
    <xf numFmtId="49" fontId="114" fillId="0" borderId="130" xfId="0" applyNumberFormat="1" applyFont="1" applyBorder="1" applyAlignment="1">
      <alignment horizontal="left" wrapText="1" indent="2"/>
    </xf>
    <xf numFmtId="49" fontId="114" fillId="0" borderId="130" xfId="0" applyNumberFormat="1" applyFont="1" applyBorder="1" applyAlignment="1">
      <alignment horizontal="left" vertical="top" wrapText="1" indent="2"/>
    </xf>
    <xf numFmtId="49" fontId="114" fillId="0" borderId="130" xfId="0" applyNumberFormat="1" applyFont="1" applyBorder="1" applyAlignment="1">
      <alignment horizontal="left" indent="1"/>
    </xf>
    <xf numFmtId="0" fontId="114" fillId="0" borderId="131" xfId="0" applyFont="1" applyBorder="1" applyAlignment="1">
      <alignment horizontal="left" indent="1"/>
    </xf>
    <xf numFmtId="49" fontId="114" fillId="0" borderId="131" xfId="0" applyNumberFormat="1" applyFont="1" applyBorder="1" applyAlignment="1">
      <alignment horizontal="left" indent="1"/>
    </xf>
    <xf numFmtId="49" fontId="114" fillId="0" borderId="131" xfId="0" applyNumberFormat="1" applyFont="1" applyBorder="1" applyAlignment="1">
      <alignment horizontal="left" indent="3"/>
    </xf>
    <xf numFmtId="49" fontId="114" fillId="0" borderId="130" xfId="0" applyNumberFormat="1" applyFont="1" applyBorder="1" applyAlignment="1">
      <alignment horizontal="left" indent="3"/>
    </xf>
    <xf numFmtId="0" fontId="114" fillId="0" borderId="131" xfId="0" applyFont="1" applyBorder="1" applyAlignment="1">
      <alignment horizontal="left" indent="2"/>
    </xf>
    <xf numFmtId="0" fontId="114" fillId="0" borderId="130" xfId="0" applyFont="1" applyBorder="1" applyAlignment="1">
      <alignment horizontal="left" indent="2"/>
    </xf>
    <xf numFmtId="0" fontId="114" fillId="0" borderId="130" xfId="0" applyFont="1" applyBorder="1" applyAlignment="1">
      <alignment horizontal="left" indent="1"/>
    </xf>
    <xf numFmtId="0" fontId="117" fillId="0" borderId="63" xfId="0" applyFont="1" applyBorder="1"/>
    <xf numFmtId="0" fontId="114" fillId="0" borderId="68" xfId="0" applyFont="1" applyBorder="1"/>
    <xf numFmtId="0" fontId="114" fillId="0" borderId="0" xfId="0" applyFont="1" applyAlignment="1">
      <alignment horizontal="left"/>
    </xf>
    <xf numFmtId="0" fontId="117" fillId="0" borderId="121" xfId="0" applyFont="1" applyBorder="1" applyAlignment="1">
      <alignment horizontal="left" vertical="center" wrapText="1"/>
    </xf>
    <xf numFmtId="0" fontId="8" fillId="0" borderId="0" xfId="0" applyFont="1" applyAlignment="1">
      <alignment wrapText="1"/>
    </xf>
    <xf numFmtId="0" fontId="117" fillId="0" borderId="121"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3" fillId="0" borderId="0" xfId="0" applyFont="1"/>
    <xf numFmtId="0" fontId="114" fillId="0" borderId="111" xfId="0" applyFont="1" applyBorder="1" applyAlignment="1">
      <alignment horizontal="left" vertical="center" wrapText="1" indent="1" readingOrder="1"/>
    </xf>
    <xf numFmtId="0" fontId="119" fillId="0" borderId="121" xfId="0" applyFont="1" applyBorder="1" applyAlignment="1">
      <alignment horizontal="left" indent="3"/>
    </xf>
    <xf numFmtId="0" fontId="119" fillId="0" borderId="121" xfId="0" applyFont="1" applyBorder="1" applyAlignment="1">
      <alignment horizontal="left" indent="2"/>
    </xf>
    <xf numFmtId="0" fontId="114" fillId="0" borderId="112" xfId="0" applyFont="1" applyBorder="1" applyAlignment="1">
      <alignment vertical="center" wrapText="1" readingOrder="1"/>
    </xf>
    <xf numFmtId="0" fontId="119" fillId="0" borderId="122" xfId="0" applyFont="1" applyBorder="1" applyAlignment="1">
      <alignment horizontal="left" indent="2"/>
    </xf>
    <xf numFmtId="0" fontId="114" fillId="0" borderId="111" xfId="0" applyFont="1" applyBorder="1" applyAlignment="1">
      <alignment vertical="center" wrapText="1" readingOrder="1"/>
    </xf>
    <xf numFmtId="0" fontId="114" fillId="0" borderId="110" xfId="0" applyFont="1" applyBorder="1" applyAlignment="1">
      <alignment vertical="center" wrapText="1" readingOrder="1"/>
    </xf>
    <xf numFmtId="0" fontId="133" fillId="0" borderId="7" xfId="0" applyFont="1" applyBorder="1"/>
    <xf numFmtId="171" fontId="18" fillId="81" borderId="56" xfId="0" applyNumberFormat="1" applyFont="1" applyFill="1" applyBorder="1" applyAlignment="1">
      <alignment horizontal="center"/>
    </xf>
    <xf numFmtId="0" fontId="2" fillId="0" borderId="15" xfId="0" applyFont="1" applyBorder="1" applyAlignment="1">
      <alignment horizontal="left" vertical="center" wrapText="1" indent="1"/>
    </xf>
    <xf numFmtId="173" fontId="25" fillId="37" borderId="62" xfId="20" applyBorder="1"/>
    <xf numFmtId="197" fontId="4" fillId="0" borderId="131" xfId="0" applyNumberFormat="1" applyFont="1" applyBorder="1" applyAlignment="1" applyProtection="1">
      <alignment vertical="center" wrapText="1"/>
      <protection locked="0"/>
    </xf>
    <xf numFmtId="197" fontId="4" fillId="0" borderId="121" xfId="0" applyNumberFormat="1" applyFont="1" applyBorder="1" applyAlignment="1" applyProtection="1">
      <alignment vertical="center" wrapText="1"/>
      <protection locked="0"/>
    </xf>
    <xf numFmtId="197" fontId="4" fillId="0" borderId="130" xfId="0" applyNumberFormat="1" applyFont="1" applyBorder="1" applyAlignment="1" applyProtection="1">
      <alignment vertical="center" wrapText="1"/>
      <protection locked="0"/>
    </xf>
    <xf numFmtId="10" fontId="4" fillId="0" borderId="131" xfId="20961" applyNumberFormat="1" applyFont="1" applyBorder="1" applyAlignment="1" applyProtection="1">
      <alignment vertical="center" wrapText="1"/>
      <protection locked="0"/>
    </xf>
    <xf numFmtId="10" fontId="4" fillId="0" borderId="121" xfId="20961" applyNumberFormat="1" applyFont="1" applyBorder="1" applyAlignment="1" applyProtection="1">
      <alignment vertical="center" wrapText="1"/>
      <protection locked="0"/>
    </xf>
    <xf numFmtId="10" fontId="4" fillId="0" borderId="130" xfId="20961" applyNumberFormat="1" applyFont="1" applyBorder="1" applyAlignment="1" applyProtection="1">
      <alignment vertical="center" wrapText="1"/>
      <protection locked="0"/>
    </xf>
    <xf numFmtId="197" fontId="16" fillId="2" borderId="131" xfId="0" applyNumberFormat="1" applyFont="1" applyFill="1" applyBorder="1" applyAlignment="1" applyProtection="1">
      <alignment vertical="center"/>
      <protection locked="0"/>
    </xf>
    <xf numFmtId="197" fontId="16" fillId="2" borderId="121" xfId="0" applyNumberFormat="1" applyFont="1" applyFill="1" applyBorder="1" applyAlignment="1" applyProtection="1">
      <alignment vertical="center"/>
      <protection locked="0"/>
    </xf>
    <xf numFmtId="197" fontId="16" fillId="2" borderId="130" xfId="0" applyNumberFormat="1" applyFont="1" applyFill="1" applyBorder="1" applyAlignment="1" applyProtection="1">
      <alignment vertical="center"/>
      <protection locked="0"/>
    </xf>
    <xf numFmtId="197" fontId="8" fillId="2" borderId="131" xfId="0" applyNumberFormat="1" applyFont="1" applyFill="1" applyBorder="1" applyAlignment="1" applyProtection="1">
      <alignment vertical="center"/>
      <protection locked="0"/>
    </xf>
    <xf numFmtId="197" fontId="8" fillId="2" borderId="121" xfId="0" applyNumberFormat="1" applyFont="1" applyFill="1" applyBorder="1" applyAlignment="1" applyProtection="1">
      <alignment vertical="center"/>
      <protection locked="0"/>
    </xf>
    <xf numFmtId="197" fontId="8" fillId="2" borderId="130" xfId="0" applyNumberFormat="1" applyFont="1" applyFill="1" applyBorder="1" applyAlignment="1" applyProtection="1">
      <alignment vertical="center"/>
      <protection locked="0"/>
    </xf>
    <xf numFmtId="197" fontId="16" fillId="2" borderId="84" xfId="0" applyNumberFormat="1" applyFont="1" applyFill="1" applyBorder="1" applyAlignment="1" applyProtection="1">
      <alignment vertical="center"/>
      <protection locked="0"/>
    </xf>
    <xf numFmtId="197" fontId="16" fillId="2" borderId="122" xfId="0" applyNumberFormat="1" applyFont="1" applyFill="1" applyBorder="1" applyAlignment="1" applyProtection="1">
      <alignment vertical="center"/>
      <protection locked="0"/>
    </xf>
    <xf numFmtId="0" fontId="10" fillId="0" borderId="77" xfId="17" applyFill="1" applyBorder="1" applyAlignment="1" applyProtection="1">
      <alignment horizontal="left" vertical="top" wrapText="1"/>
    </xf>
    <xf numFmtId="0" fontId="0" fillId="0" borderId="121" xfId="0" applyBorder="1" applyAlignment="1">
      <alignment horizontal="center"/>
    </xf>
    <xf numFmtId="0" fontId="4" fillId="0" borderId="0" xfId="0" applyFont="1" applyAlignment="1">
      <alignment horizontal="center"/>
    </xf>
    <xf numFmtId="168" fontId="0" fillId="0" borderId="0" xfId="7" applyFont="1"/>
    <xf numFmtId="169" fontId="0" fillId="0" borderId="77" xfId="7" applyNumberFormat="1" applyFont="1" applyBorder="1"/>
    <xf numFmtId="169" fontId="0" fillId="36" borderId="116" xfId="7" applyNumberFormat="1" applyFont="1" applyFill="1" applyBorder="1"/>
    <xf numFmtId="169" fontId="0" fillId="0" borderId="116" xfId="7" applyNumberFormat="1" applyFont="1" applyBorder="1"/>
    <xf numFmtId="169" fontId="0" fillId="0" borderId="0" xfId="0" applyNumberFormat="1"/>
    <xf numFmtId="169" fontId="0" fillId="0" borderId="0" xfId="7" applyNumberFormat="1" applyFont="1"/>
    <xf numFmtId="169" fontId="6" fillId="0" borderId="0" xfId="7" applyNumberFormat="1" applyFont="1"/>
    <xf numFmtId="169" fontId="4" fillId="0" borderId="0" xfId="7" applyNumberFormat="1" applyFont="1"/>
    <xf numFmtId="169" fontId="8" fillId="0" borderId="116" xfId="7" applyNumberFormat="1" applyFont="1" applyBorder="1" applyAlignment="1">
      <alignment horizontal="center" vertical="center" wrapText="1"/>
    </xf>
    <xf numFmtId="0" fontId="12" fillId="0" borderId="124" xfId="0" applyFont="1" applyBorder="1" applyAlignment="1">
      <alignment wrapText="1"/>
    </xf>
    <xf numFmtId="0" fontId="4" fillId="0" borderId="130" xfId="0" applyFont="1" applyBorder="1"/>
    <xf numFmtId="0" fontId="8" fillId="0" borderId="124" xfId="0" applyFont="1" applyBorder="1" applyAlignment="1">
      <alignment wrapText="1"/>
    </xf>
    <xf numFmtId="0" fontId="8" fillId="0" borderId="130" xfId="0" applyFont="1" applyBorder="1"/>
    <xf numFmtId="9" fontId="4" fillId="0" borderId="20" xfId="20961" applyFont="1" applyBorder="1"/>
    <xf numFmtId="0" fontId="8" fillId="0" borderId="84" xfId="0" applyFont="1" applyBorder="1" applyAlignment="1">
      <alignment vertical="center"/>
    </xf>
    <xf numFmtId="0" fontId="12" fillId="0" borderId="120" xfId="0" applyFont="1" applyBorder="1" applyAlignment="1">
      <alignment wrapText="1"/>
    </xf>
    <xf numFmtId="0" fontId="101" fillId="0" borderId="121" xfId="0" applyFont="1" applyBorder="1"/>
    <xf numFmtId="197" fontId="4" fillId="0" borderId="130" xfId="0" applyNumberFormat="1" applyFont="1" applyBorder="1" applyAlignment="1">
      <alignment horizontal="right" vertical="center"/>
    </xf>
    <xf numFmtId="197" fontId="0" fillId="0" borderId="0" xfId="0" applyNumberFormat="1"/>
    <xf numFmtId="182" fontId="4" fillId="0" borderId="0" xfId="0" applyNumberFormat="1" applyFont="1"/>
    <xf numFmtId="197" fontId="4" fillId="0" borderId="0" xfId="0" applyNumberFormat="1" applyFont="1"/>
    <xf numFmtId="168" fontId="4" fillId="0" borderId="0" xfId="7" applyFont="1" applyAlignment="1">
      <alignment horizontal="left" vertical="center"/>
    </xf>
    <xf numFmtId="3" fontId="4" fillId="0" borderId="0" xfId="0" applyNumberFormat="1" applyFont="1"/>
    <xf numFmtId="197" fontId="11" fillId="0" borderId="0" xfId="0" applyNumberFormat="1" applyFont="1"/>
    <xf numFmtId="197" fontId="137" fillId="0" borderId="0" xfId="0" applyNumberFormat="1" applyFont="1"/>
    <xf numFmtId="0" fontId="137" fillId="0" borderId="0" xfId="0" applyFont="1"/>
    <xf numFmtId="169" fontId="21" fillId="0" borderId="29"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103" fillId="0" borderId="12" xfId="7" applyNumberFormat="1" applyFont="1" applyBorder="1" applyAlignment="1">
      <alignment horizontal="center" vertical="center"/>
    </xf>
    <xf numFmtId="169" fontId="21" fillId="0" borderId="12" xfId="7" applyNumberFormat="1" applyFont="1" applyBorder="1" applyAlignment="1">
      <alignment horizontal="center" vertical="center"/>
    </xf>
    <xf numFmtId="169" fontId="21" fillId="0" borderId="14" xfId="7" applyNumberFormat="1" applyFont="1" applyBorder="1" applyAlignment="1">
      <alignment horizontal="center" vertical="center"/>
    </xf>
    <xf numFmtId="169" fontId="21" fillId="0" borderId="13" xfId="7" applyNumberFormat="1" applyFont="1" applyBorder="1" applyAlignment="1">
      <alignment horizontal="center" vertical="center"/>
    </xf>
    <xf numFmtId="169" fontId="21" fillId="0" borderId="116" xfId="7" applyNumberFormat="1" applyFont="1" applyBorder="1" applyAlignment="1">
      <alignment horizontal="center"/>
    </xf>
    <xf numFmtId="169" fontId="21" fillId="0" borderId="116" xfId="7" applyNumberFormat="1" applyFont="1" applyBorder="1" applyAlignment="1">
      <alignment horizontal="center" vertical="center"/>
    </xf>
    <xf numFmtId="169" fontId="18" fillId="0" borderId="13" xfId="7" applyNumberFormat="1" applyFont="1" applyBorder="1" applyAlignment="1">
      <alignment horizontal="center" vertical="center"/>
    </xf>
    <xf numFmtId="169" fontId="22" fillId="0" borderId="116" xfId="7" applyNumberFormat="1" applyFont="1" applyBorder="1" applyAlignment="1">
      <alignment horizontal="center"/>
    </xf>
    <xf numFmtId="0" fontId="136" fillId="3" borderId="114" xfId="0" applyFont="1" applyFill="1" applyBorder="1" applyAlignment="1">
      <alignment horizontal="right" vertical="center" wrapText="1"/>
    </xf>
    <xf numFmtId="171" fontId="17" fillId="81" borderId="57" xfId="0" applyNumberFormat="1" applyFont="1" applyFill="1" applyBorder="1" applyAlignment="1">
      <alignment horizontal="center"/>
    </xf>
    <xf numFmtId="169" fontId="18" fillId="0" borderId="12" xfId="7" applyNumberFormat="1" applyFont="1" applyBorder="1" applyAlignment="1">
      <alignment horizontal="center" vertical="center"/>
    </xf>
    <xf numFmtId="0" fontId="0" fillId="0" borderId="128" xfId="0" applyBorder="1" applyAlignment="1">
      <alignment horizontal="center"/>
    </xf>
    <xf numFmtId="0" fontId="128" fillId="0" borderId="128" xfId="0" applyFont="1" applyBorder="1" applyAlignment="1">
      <alignment horizontal="left" vertical="center" wrapText="1"/>
    </xf>
    <xf numFmtId="169" fontId="21" fillId="0" borderId="128" xfId="7" applyNumberFormat="1" applyFont="1" applyBorder="1" applyAlignment="1">
      <alignment horizontal="center" vertical="center"/>
    </xf>
    <xf numFmtId="171" fontId="22" fillId="0" borderId="136" xfId="0" applyNumberFormat="1" applyFont="1" applyBorder="1" applyAlignment="1">
      <alignment horizontal="center"/>
    </xf>
    <xf numFmtId="169" fontId="115" fillId="0" borderId="0" xfId="7" applyNumberFormat="1" applyFont="1"/>
    <xf numFmtId="169" fontId="118" fillId="0" borderId="121" xfId="7" applyNumberFormat="1" applyFont="1" applyBorder="1"/>
    <xf numFmtId="169" fontId="115" fillId="0" borderId="121" xfId="7" applyNumberFormat="1" applyFont="1" applyBorder="1"/>
    <xf numFmtId="43" fontId="115" fillId="0" borderId="0" xfId="0" applyNumberFormat="1" applyFont="1"/>
    <xf numFmtId="169" fontId="114" fillId="0" borderId="121" xfId="7" applyNumberFormat="1" applyFont="1" applyBorder="1"/>
    <xf numFmtId="169" fontId="117" fillId="0" borderId="121" xfId="7" applyNumberFormat="1" applyFont="1" applyBorder="1"/>
    <xf numFmtId="169" fontId="114" fillId="0" borderId="0" xfId="0" applyNumberFormat="1" applyFont="1"/>
    <xf numFmtId="49" fontId="4" fillId="0" borderId="0" xfId="0" applyNumberFormat="1" applyFont="1"/>
    <xf numFmtId="168" fontId="4" fillId="0" borderId="0" xfId="7" applyFont="1"/>
    <xf numFmtId="169" fontId="117" fillId="80" borderId="121" xfId="7" applyNumberFormat="1" applyFont="1" applyFill="1" applyBorder="1"/>
    <xf numFmtId="169" fontId="114" fillId="0" borderId="121" xfId="7" applyNumberFormat="1" applyFont="1" applyBorder="1" applyAlignment="1">
      <alignment horizontal="left" vertical="center" wrapText="1"/>
    </xf>
    <xf numFmtId="169" fontId="117" fillId="0" borderId="121" xfId="7" applyNumberFormat="1" applyFont="1" applyBorder="1" applyAlignment="1">
      <alignment horizontal="left" vertical="center" wrapText="1"/>
    </xf>
    <xf numFmtId="168" fontId="6" fillId="0" borderId="0" xfId="7" applyFont="1" applyAlignment="1">
      <alignment horizontal="left"/>
    </xf>
    <xf numFmtId="14" fontId="115" fillId="0" borderId="0" xfId="0" applyNumberFormat="1" applyFont="1" applyAlignment="1">
      <alignment horizontal="left"/>
    </xf>
    <xf numFmtId="0" fontId="117" fillId="0" borderId="121" xfId="0" applyFont="1" applyBorder="1" applyAlignment="1">
      <alignment vertical="center" readingOrder="1"/>
    </xf>
    <xf numFmtId="0" fontId="120" fillId="0" borderId="121" xfId="0" applyFont="1" applyBorder="1" applyAlignment="1">
      <alignment horizontal="left"/>
    </xf>
    <xf numFmtId="0" fontId="138" fillId="0" borderId="0" xfId="0" applyFont="1"/>
    <xf numFmtId="169" fontId="123" fillId="0" borderId="0" xfId="0" applyNumberFormat="1" applyFont="1"/>
    <xf numFmtId="0" fontId="4" fillId="0" borderId="121" xfId="0" applyFont="1" applyBorder="1" applyAlignment="1">
      <alignment vertical="center"/>
    </xf>
    <xf numFmtId="169" fontId="115" fillId="0" borderId="0" xfId="0" applyNumberFormat="1" applyFont="1"/>
    <xf numFmtId="0" fontId="106" fillId="0" borderId="0" xfId="0" applyFont="1"/>
    <xf numFmtId="169" fontId="115" fillId="79" borderId="121" xfId="7" applyNumberFormat="1" applyFont="1" applyFill="1" applyBorder="1"/>
    <xf numFmtId="0" fontId="4" fillId="3" borderId="126" xfId="0" applyFont="1" applyFill="1" applyBorder="1" applyAlignment="1">
      <alignment vertical="center"/>
    </xf>
    <xf numFmtId="0" fontId="13" fillId="3" borderId="119" xfId="0" applyFont="1" applyFill="1" applyBorder="1" applyAlignment="1">
      <alignment horizontal="left"/>
    </xf>
    <xf numFmtId="0" fontId="4" fillId="0" borderId="131" xfId="0" applyFont="1" applyBorder="1" applyAlignment="1">
      <alignment horizontal="center" vertical="center"/>
    </xf>
    <xf numFmtId="0" fontId="5" fillId="0" borderId="121" xfId="0" applyFont="1" applyBorder="1" applyAlignment="1">
      <alignment vertical="center"/>
    </xf>
    <xf numFmtId="0" fontId="4" fillId="0" borderId="129" xfId="0" applyFont="1" applyBorder="1" applyAlignment="1">
      <alignment horizontal="center" vertical="center"/>
    </xf>
    <xf numFmtId="0" fontId="5" fillId="0" borderId="128" xfId="0" applyFont="1" applyBorder="1" applyAlignment="1">
      <alignment vertical="center"/>
    </xf>
    <xf numFmtId="0" fontId="4" fillId="3" borderId="0" xfId="0" applyFont="1" applyFill="1" applyAlignment="1">
      <alignment vertical="center"/>
    </xf>
    <xf numFmtId="0" fontId="4" fillId="0" borderId="122" xfId="0" applyFont="1" applyBorder="1" applyAlignment="1">
      <alignment vertical="center"/>
    </xf>
    <xf numFmtId="9" fontId="16" fillId="2" borderId="131" xfId="20961" applyFont="1" applyFill="1" applyBorder="1" applyAlignment="1" applyProtection="1">
      <alignment vertical="center"/>
      <protection locked="0"/>
    </xf>
    <xf numFmtId="9" fontId="16" fillId="2" borderId="121" xfId="20961" applyFont="1" applyFill="1" applyBorder="1" applyAlignment="1" applyProtection="1">
      <alignment vertical="center"/>
      <protection locked="0"/>
    </xf>
    <xf numFmtId="9" fontId="16" fillId="2" borderId="130" xfId="20961" applyFont="1" applyFill="1" applyBorder="1" applyAlignment="1" applyProtection="1">
      <alignment vertical="center"/>
      <protection locked="0"/>
    </xf>
    <xf numFmtId="9" fontId="25" fillId="37" borderId="62" xfId="20961" applyFont="1" applyFill="1" applyBorder="1"/>
    <xf numFmtId="9" fontId="8" fillId="2" borderId="131" xfId="20961" applyFont="1" applyFill="1" applyBorder="1" applyAlignment="1" applyProtection="1">
      <alignment vertical="center"/>
      <protection locked="0"/>
    </xf>
    <xf numFmtId="9" fontId="8" fillId="2" borderId="121" xfId="20961" applyFont="1" applyFill="1" applyBorder="1" applyAlignment="1" applyProtection="1">
      <alignment vertical="center"/>
      <protection locked="0"/>
    </xf>
    <xf numFmtId="9" fontId="8" fillId="2" borderId="130" xfId="20961" applyFont="1" applyFill="1" applyBorder="1" applyAlignment="1" applyProtection="1">
      <alignment vertical="center"/>
      <protection locked="0"/>
    </xf>
    <xf numFmtId="9" fontId="16" fillId="2" borderId="129" xfId="20961" applyFont="1" applyFill="1" applyBorder="1" applyAlignment="1" applyProtection="1">
      <alignment vertical="center"/>
      <protection locked="0"/>
    </xf>
    <xf numFmtId="9" fontId="16" fillId="2" borderId="128" xfId="20961" applyFont="1" applyFill="1" applyBorder="1" applyAlignment="1" applyProtection="1">
      <alignment vertical="center"/>
      <protection locked="0"/>
    </xf>
    <xf numFmtId="9" fontId="16" fillId="2" borderId="127" xfId="20961" applyFont="1" applyFill="1" applyBorder="1" applyAlignment="1" applyProtection="1">
      <alignment vertical="center"/>
      <protection locked="0"/>
    </xf>
    <xf numFmtId="0" fontId="6" fillId="0" borderId="0" xfId="11" applyFont="1"/>
    <xf numFmtId="0" fontId="6" fillId="0" borderId="116" xfId="0" applyFont="1" applyBorder="1" applyAlignment="1">
      <alignment horizontal="center" vertical="center" wrapText="1"/>
    </xf>
    <xf numFmtId="0" fontId="6" fillId="0" borderId="90" xfId="0" applyFont="1" applyBorder="1" applyAlignment="1">
      <alignment horizontal="center" vertical="center" wrapText="1"/>
    </xf>
    <xf numFmtId="0" fontId="1" fillId="0" borderId="116" xfId="0" applyFont="1" applyBorder="1" applyAlignment="1">
      <alignment horizontal="center"/>
    </xf>
    <xf numFmtId="197" fontId="6" fillId="36" borderId="116" xfId="0" applyNumberFormat="1" applyFont="1" applyFill="1" applyBorder="1" applyAlignment="1">
      <alignment horizontal="right"/>
    </xf>
    <xf numFmtId="197" fontId="6" fillId="36" borderId="90" xfId="0" applyNumberFormat="1" applyFont="1" applyFill="1" applyBorder="1" applyAlignment="1">
      <alignment horizontal="right"/>
    </xf>
    <xf numFmtId="0" fontId="1" fillId="0" borderId="0" xfId="0" applyFont="1" applyAlignment="1">
      <alignment horizontal="center"/>
    </xf>
    <xf numFmtId="197" fontId="6" fillId="0" borderId="0" xfId="0" applyNumberFormat="1" applyFont="1" applyAlignment="1">
      <alignment horizontal="right"/>
    </xf>
    <xf numFmtId="197" fontId="1" fillId="0" borderId="0" xfId="0" applyNumberFormat="1" applyFont="1"/>
    <xf numFmtId="169" fontId="0" fillId="0" borderId="77" xfId="7" applyNumberFormat="1" applyFont="1" applyFill="1" applyBorder="1"/>
    <xf numFmtId="169" fontId="8" fillId="0" borderId="77" xfId="7" applyNumberFormat="1" applyFont="1" applyBorder="1" applyAlignment="1">
      <alignment horizontal="center" vertical="center" wrapText="1"/>
    </xf>
    <xf numFmtId="10" fontId="16" fillId="2" borderId="131" xfId="20961" applyNumberFormat="1" applyFont="1" applyFill="1" applyBorder="1" applyAlignment="1" applyProtection="1">
      <alignment vertical="center"/>
      <protection locked="0"/>
    </xf>
    <xf numFmtId="10" fontId="16" fillId="2" borderId="121" xfId="20961" applyNumberFormat="1" applyFont="1" applyFill="1" applyBorder="1" applyAlignment="1" applyProtection="1">
      <alignment vertical="center"/>
      <protection locked="0"/>
    </xf>
    <xf numFmtId="10" fontId="16" fillId="2" borderId="130" xfId="20961" applyNumberFormat="1" applyFont="1" applyFill="1" applyBorder="1" applyAlignment="1" applyProtection="1">
      <alignment vertical="center"/>
      <protection locked="0"/>
    </xf>
    <xf numFmtId="0" fontId="6" fillId="0" borderId="121" xfId="0" applyFont="1" applyBorder="1" applyAlignment="1">
      <alignment horizontal="center" vertical="center" wrapText="1"/>
    </xf>
    <xf numFmtId="169" fontId="114" fillId="0" borderId="121" xfId="7" applyNumberFormat="1" applyFont="1" applyBorder="1" applyAlignment="1">
      <alignment horizontal="center" vertical="center" wrapText="1"/>
    </xf>
    <xf numFmtId="10" fontId="4" fillId="0" borderId="0" xfId="0" applyNumberFormat="1" applyFont="1"/>
    <xf numFmtId="10" fontId="4" fillId="0" borderId="90" xfId="20961" applyNumberFormat="1" applyFont="1" applyFill="1" applyBorder="1"/>
    <xf numFmtId="10" fontId="4" fillId="0" borderId="85" xfId="20961" applyNumberFormat="1" applyFont="1" applyFill="1" applyBorder="1"/>
    <xf numFmtId="10" fontId="6" fillId="3" borderId="0" xfId="20961" applyNumberFormat="1" applyFont="1" applyFill="1"/>
    <xf numFmtId="169" fontId="0" fillId="0" borderId="116" xfId="7" applyNumberFormat="1" applyFont="1" applyFill="1" applyBorder="1"/>
    <xf numFmtId="0" fontId="14" fillId="0" borderId="116" xfId="0" applyFont="1" applyBorder="1" applyAlignment="1">
      <alignment vertical="center" wrapText="1"/>
    </xf>
    <xf numFmtId="0" fontId="6" fillId="0" borderId="116" xfId="0" applyFont="1" applyBorder="1" applyAlignment="1">
      <alignment horizontal="left" vertical="center" wrapText="1" indent="1"/>
    </xf>
    <xf numFmtId="197" fontId="6" fillId="0" borderId="116" xfId="0" applyNumberFormat="1" applyFont="1" applyBorder="1" applyAlignment="1">
      <alignment horizontal="right"/>
    </xf>
    <xf numFmtId="0" fontId="133" fillId="0" borderId="116" xfId="0" applyFont="1" applyBorder="1" applyAlignment="1" applyProtection="1">
      <alignment horizontal="left" vertical="center" indent="1"/>
      <protection locked="0"/>
    </xf>
    <xf numFmtId="0" fontId="132" fillId="0" borderId="116" xfId="0" applyFont="1" applyBorder="1" applyAlignment="1" applyProtection="1">
      <alignment horizontal="left" vertical="center" indent="3"/>
      <protection locked="0"/>
    </xf>
    <xf numFmtId="197" fontId="105" fillId="0" borderId="121" xfId="0" applyNumberFormat="1" applyFont="1" applyBorder="1" applyAlignment="1">
      <alignment horizontal="right"/>
    </xf>
    <xf numFmtId="0" fontId="138" fillId="0" borderId="116" xfId="0" applyFont="1" applyBorder="1" applyAlignment="1">
      <alignment vertical="center"/>
    </xf>
    <xf numFmtId="0" fontId="138" fillId="0" borderId="116" xfId="0" applyFont="1" applyBorder="1"/>
    <xf numFmtId="3" fontId="140" fillId="0" borderId="121" xfId="0" applyNumberFormat="1" applyFont="1" applyBorder="1" applyAlignment="1">
      <alignment vertical="center" wrapText="1"/>
    </xf>
    <xf numFmtId="173" fontId="25" fillId="0" borderId="0" xfId="20" applyFill="1"/>
    <xf numFmtId="9" fontId="25" fillId="37" borderId="0" xfId="20961" applyFont="1" applyFill="1" applyBorder="1"/>
    <xf numFmtId="0" fontId="2" fillId="0" borderId="25" xfId="0" applyFont="1" applyBorder="1" applyAlignment="1">
      <alignment horizontal="left" vertical="center" wrapText="1" indent="1"/>
    </xf>
    <xf numFmtId="197" fontId="6" fillId="0" borderId="124" xfId="0" applyNumberFormat="1" applyFont="1" applyBorder="1" applyAlignment="1" applyProtection="1">
      <alignment vertical="center" wrapText="1"/>
      <protection locked="0"/>
    </xf>
    <xf numFmtId="197" fontId="6" fillId="0" borderId="124" xfId="0" applyNumberFormat="1" applyFont="1" applyBorder="1" applyAlignment="1" applyProtection="1">
      <alignment horizontal="right" vertical="center" wrapText="1"/>
      <protection locked="0"/>
    </xf>
    <xf numFmtId="10" fontId="4" fillId="0" borderId="124" xfId="20961" applyNumberFormat="1" applyFont="1" applyFill="1" applyBorder="1" applyAlignment="1" applyProtection="1">
      <alignment horizontal="right" vertical="center" wrapText="1"/>
      <protection locked="0"/>
    </xf>
    <xf numFmtId="10" fontId="16" fillId="0" borderId="124" xfId="20961" applyNumberFormat="1" applyFont="1" applyFill="1" applyBorder="1" applyAlignment="1" applyProtection="1">
      <alignment vertical="center"/>
    </xf>
    <xf numFmtId="10" fontId="8" fillId="0" borderId="124" xfId="20961" applyNumberFormat="1" applyFont="1" applyFill="1" applyBorder="1" applyAlignment="1" applyProtection="1">
      <alignment vertical="center"/>
      <protection locked="0"/>
    </xf>
    <xf numFmtId="197" fontId="8" fillId="0" borderId="124" xfId="0" applyNumberFormat="1" applyFont="1" applyBorder="1" applyAlignment="1" applyProtection="1">
      <alignment vertical="center"/>
      <protection locked="0"/>
    </xf>
    <xf numFmtId="170" fontId="8" fillId="0" borderId="124" xfId="20961" applyNumberFormat="1" applyFont="1" applyFill="1" applyBorder="1" applyAlignment="1" applyProtection="1">
      <alignment vertical="center"/>
      <protection locked="0"/>
    </xf>
    <xf numFmtId="197" fontId="8" fillId="0" borderId="120" xfId="0" applyNumberFormat="1" applyFont="1" applyBorder="1" applyAlignment="1" applyProtection="1">
      <alignment vertical="center"/>
      <protection locked="0"/>
    </xf>
    <xf numFmtId="9" fontId="8" fillId="0" borderId="24" xfId="20961" applyFont="1" applyFill="1" applyBorder="1" applyAlignment="1" applyProtection="1">
      <alignment vertical="center"/>
      <protection locked="0"/>
    </xf>
    <xf numFmtId="197" fontId="4" fillId="0" borderId="124" xfId="0" applyNumberFormat="1" applyFont="1" applyBorder="1" applyAlignment="1" applyProtection="1">
      <alignment vertical="center" wrapText="1"/>
      <protection locked="0"/>
    </xf>
    <xf numFmtId="10" fontId="4" fillId="0" borderId="124" xfId="20961" applyNumberFormat="1" applyFont="1" applyBorder="1" applyAlignment="1" applyProtection="1">
      <alignment vertical="center" wrapText="1"/>
      <protection locked="0"/>
    </xf>
    <xf numFmtId="9" fontId="16" fillId="2" borderId="124" xfId="20961" applyFont="1" applyFill="1" applyBorder="1" applyAlignment="1" applyProtection="1">
      <alignment vertical="center"/>
      <protection locked="0"/>
    </xf>
    <xf numFmtId="10" fontId="16" fillId="2" borderId="124" xfId="20961" applyNumberFormat="1" applyFont="1" applyFill="1" applyBorder="1" applyAlignment="1" applyProtection="1">
      <alignment vertical="center"/>
      <protection locked="0"/>
    </xf>
    <xf numFmtId="9" fontId="8" fillId="2" borderId="124" xfId="20961" applyFont="1" applyFill="1" applyBorder="1" applyAlignment="1" applyProtection="1">
      <alignment vertical="center"/>
      <protection locked="0"/>
    </xf>
    <xf numFmtId="197" fontId="8" fillId="2" borderId="124" xfId="0" applyNumberFormat="1" applyFont="1" applyFill="1" applyBorder="1" applyAlignment="1" applyProtection="1">
      <alignment vertical="center"/>
      <protection locked="0"/>
    </xf>
    <xf numFmtId="197" fontId="16" fillId="2" borderId="124" xfId="0" applyNumberFormat="1" applyFont="1" applyFill="1" applyBorder="1" applyAlignment="1" applyProtection="1">
      <alignment vertical="center"/>
      <protection locked="0"/>
    </xf>
    <xf numFmtId="197" fontId="16" fillId="2" borderId="120" xfId="0" applyNumberFormat="1" applyFont="1" applyFill="1" applyBorder="1" applyAlignment="1" applyProtection="1">
      <alignment vertical="center"/>
      <protection locked="0"/>
    </xf>
    <xf numFmtId="9" fontId="16" fillId="2" borderId="24" xfId="20961" applyFont="1" applyFill="1" applyBorder="1" applyAlignment="1" applyProtection="1">
      <alignment vertical="center"/>
      <protection locked="0"/>
    </xf>
    <xf numFmtId="173" fontId="25" fillId="37" borderId="137" xfId="20" applyBorder="1"/>
    <xf numFmtId="9" fontId="25" fillId="37" borderId="137" xfId="20961" applyFont="1" applyFill="1" applyBorder="1"/>
    <xf numFmtId="0" fontId="4" fillId="0" borderId="15" xfId="0" applyFont="1" applyBorder="1" applyAlignment="1">
      <alignment vertical="center" wrapText="1"/>
    </xf>
    <xf numFmtId="0" fontId="5" fillId="0" borderId="16" xfId="0" applyFont="1" applyBorder="1" applyAlignment="1">
      <alignment vertical="center" wrapText="1"/>
    </xf>
    <xf numFmtId="0" fontId="19" fillId="0" borderId="131" xfId="0" applyFont="1" applyBorder="1" applyAlignment="1">
      <alignment horizontal="center" vertical="center" wrapText="1"/>
    </xf>
    <xf numFmtId="0" fontId="4" fillId="0" borderId="121" xfId="0" applyFont="1" applyBorder="1" applyAlignment="1">
      <alignment vertical="center" wrapText="1"/>
    </xf>
    <xf numFmtId="3" fontId="20" fillId="36" borderId="121" xfId="0" applyNumberFormat="1" applyFont="1" applyFill="1" applyBorder="1" applyAlignment="1">
      <alignment vertical="center" wrapText="1"/>
    </xf>
    <xf numFmtId="3" fontId="20" fillId="36" borderId="124" xfId="0" applyNumberFormat="1" applyFont="1" applyFill="1" applyBorder="1" applyAlignment="1">
      <alignment vertical="center" wrapText="1"/>
    </xf>
    <xf numFmtId="3" fontId="20" fillId="36" borderId="130" xfId="0" applyNumberFormat="1" applyFont="1" applyFill="1" applyBorder="1" applyAlignment="1">
      <alignment vertical="center" wrapText="1"/>
    </xf>
    <xf numFmtId="14" fontId="6" fillId="3" borderId="121" xfId="8" quotePrefix="1" applyNumberFormat="1" applyFont="1" applyFill="1" applyBorder="1" applyAlignment="1" applyProtection="1">
      <alignment horizontal="left" vertical="center" wrapText="1" indent="2"/>
      <protection locked="0"/>
    </xf>
    <xf numFmtId="3" fontId="140" fillId="0" borderId="130" xfId="0" applyNumberFormat="1" applyFont="1" applyBorder="1" applyAlignment="1">
      <alignment vertical="center" wrapText="1"/>
    </xf>
    <xf numFmtId="14" fontId="6" fillId="3" borderId="121" xfId="8" quotePrefix="1" applyNumberFormat="1" applyFont="1" applyFill="1" applyBorder="1" applyAlignment="1" applyProtection="1">
      <alignment horizontal="left" vertical="center" wrapText="1" indent="3"/>
      <protection locked="0"/>
    </xf>
    <xf numFmtId="0" fontId="4" fillId="0" borderId="121" xfId="0" applyFont="1" applyBorder="1" applyAlignment="1">
      <alignment horizontal="left" vertical="center" wrapText="1" indent="2"/>
    </xf>
    <xf numFmtId="0" fontId="19" fillId="0" borderId="129" xfId="0" applyFont="1" applyBorder="1" applyAlignment="1">
      <alignment horizontal="center" vertical="center" wrapText="1"/>
    </xf>
    <xf numFmtId="0" fontId="5" fillId="0" borderId="128" xfId="0" applyFont="1" applyBorder="1" applyAlignment="1">
      <alignment vertical="center" wrapText="1"/>
    </xf>
    <xf numFmtId="3" fontId="20" fillId="36" borderId="128" xfId="0" applyNumberFormat="1" applyFont="1" applyFill="1" applyBorder="1" applyAlignment="1">
      <alignment vertical="center" wrapText="1"/>
    </xf>
    <xf numFmtId="3" fontId="20" fillId="36" borderId="127" xfId="0" applyNumberFormat="1" applyFont="1" applyFill="1" applyBorder="1" applyAlignment="1">
      <alignment vertical="center" wrapText="1"/>
    </xf>
    <xf numFmtId="0" fontId="0" fillId="0" borderId="131" xfId="0" applyBorder="1" applyAlignment="1">
      <alignment horizontal="center" vertical="center"/>
    </xf>
    <xf numFmtId="0" fontId="126" fillId="3" borderId="121" xfId="21414" applyFont="1" applyFill="1" applyBorder="1" applyAlignment="1">
      <alignment horizontal="left" vertical="center" wrapText="1"/>
    </xf>
    <xf numFmtId="169" fontId="4" fillId="0" borderId="121" xfId="7" applyNumberFormat="1" applyFont="1" applyFill="1" applyBorder="1" applyAlignment="1">
      <alignment vertical="center" wrapText="1"/>
    </xf>
    <xf numFmtId="0" fontId="127" fillId="0" borderId="121" xfId="21414" applyFont="1" applyBorder="1" applyAlignment="1">
      <alignment horizontal="left" vertical="center" wrapText="1" indent="1"/>
    </xf>
    <xf numFmtId="0" fontId="128" fillId="3" borderId="121" xfId="21414" applyFont="1" applyFill="1" applyBorder="1" applyAlignment="1">
      <alignment horizontal="left" vertical="center" wrapText="1"/>
    </xf>
    <xf numFmtId="0" fontId="127" fillId="3" borderId="121" xfId="21414" applyFont="1" applyFill="1" applyBorder="1" applyAlignment="1">
      <alignment horizontal="left" vertical="center" wrapText="1" indent="1"/>
    </xf>
    <xf numFmtId="169" fontId="4" fillId="0" borderId="121" xfId="7" applyNumberFormat="1" applyFont="1" applyBorder="1" applyAlignment="1">
      <alignment vertical="center"/>
    </xf>
    <xf numFmtId="0" fontId="129" fillId="0" borderId="121" xfId="21414" applyFont="1" applyBorder="1" applyAlignment="1">
      <alignment horizontal="left" vertical="center" wrapText="1" indent="1"/>
    </xf>
    <xf numFmtId="0" fontId="0" fillId="0" borderId="129" xfId="0" applyBorder="1"/>
    <xf numFmtId="171" fontId="5" fillId="36" borderId="128" xfId="0" applyNumberFormat="1" applyFont="1" applyFill="1" applyBorder="1" applyAlignment="1">
      <alignment horizontal="center" vertical="center"/>
    </xf>
    <xf numFmtId="171" fontId="5" fillId="36" borderId="127" xfId="0" applyNumberFormat="1" applyFont="1" applyFill="1" applyBorder="1" applyAlignment="1">
      <alignment horizontal="center" vertical="center"/>
    </xf>
    <xf numFmtId="197" fontId="133" fillId="36" borderId="17" xfId="0" applyNumberFormat="1" applyFont="1" applyFill="1" applyBorder="1" applyAlignment="1">
      <alignment horizontal="center" vertical="center"/>
    </xf>
    <xf numFmtId="197" fontId="133" fillId="0" borderId="19" xfId="0" applyNumberFormat="1" applyFont="1" applyBorder="1"/>
    <xf numFmtId="197" fontId="133" fillId="0" borderId="19" xfId="0" applyNumberFormat="1" applyFont="1" applyBorder="1" applyAlignment="1">
      <alignment wrapText="1"/>
    </xf>
    <xf numFmtId="197" fontId="133" fillId="36" borderId="19" xfId="0" applyNumberFormat="1" applyFont="1" applyFill="1" applyBorder="1" applyAlignment="1">
      <alignment horizontal="center" vertical="center" wrapText="1"/>
    </xf>
    <xf numFmtId="197" fontId="133" fillId="36" borderId="23" xfId="0" applyNumberFormat="1" applyFont="1" applyFill="1" applyBorder="1" applyAlignment="1">
      <alignment horizontal="center" vertical="center" wrapText="1"/>
    </xf>
    <xf numFmtId="197" fontId="133" fillId="0" borderId="130" xfId="0" applyNumberFormat="1" applyFont="1" applyBorder="1" applyAlignment="1">
      <alignment wrapText="1"/>
    </xf>
    <xf numFmtId="0" fontId="6" fillId="0" borderId="3" xfId="13" applyFont="1" applyBorder="1" applyAlignment="1" applyProtection="1">
      <alignment vertical="center" wrapText="1"/>
      <protection locked="0"/>
    </xf>
    <xf numFmtId="10" fontId="14" fillId="36" borderId="77" xfId="0" applyNumberFormat="1" applyFont="1" applyFill="1" applyBorder="1" applyAlignment="1">
      <alignment horizontal="left" vertical="center" wrapText="1"/>
    </xf>
    <xf numFmtId="10" fontId="14" fillId="36" borderId="77" xfId="20961" applyNumberFormat="1" applyFont="1" applyFill="1" applyBorder="1" applyAlignment="1">
      <alignment horizontal="left" vertical="center" wrapText="1"/>
    </xf>
    <xf numFmtId="10" fontId="14" fillId="36" borderId="77" xfId="0" applyNumberFormat="1" applyFont="1" applyFill="1" applyBorder="1" applyAlignment="1">
      <alignment horizontal="center" vertical="center" wrapText="1"/>
    </xf>
    <xf numFmtId="1" fontId="14" fillId="36" borderId="90" xfId="0" applyNumberFormat="1" applyFont="1" applyFill="1" applyBorder="1" applyAlignment="1">
      <alignment horizontal="center" vertical="center" wrapText="1"/>
    </xf>
    <xf numFmtId="10" fontId="6" fillId="0" borderId="22" xfId="20961" applyNumberFormat="1" applyFont="1" applyFill="1" applyBorder="1" applyAlignment="1" applyProtection="1">
      <alignment horizontal="left" vertical="center"/>
    </xf>
    <xf numFmtId="169" fontId="6" fillId="0" borderId="90" xfId="7" applyNumberFormat="1" applyFont="1" applyBorder="1" applyAlignment="1">
      <alignment horizontal="right" vertical="center" wrapText="1"/>
    </xf>
    <xf numFmtId="169" fontId="14" fillId="36" borderId="90" xfId="7" applyNumberFormat="1" applyFont="1" applyFill="1" applyBorder="1" applyAlignment="1">
      <alignment horizontal="right" vertical="center" wrapText="1"/>
    </xf>
    <xf numFmtId="169" fontId="6" fillId="0" borderId="23" xfId="7" applyNumberFormat="1" applyFont="1" applyFill="1" applyBorder="1" applyAlignment="1" applyProtection="1">
      <alignment horizontal="right" vertical="center"/>
    </xf>
    <xf numFmtId="197" fontId="6" fillId="0" borderId="3" xfId="0" applyNumberFormat="1" applyFont="1" applyBorder="1"/>
    <xf numFmtId="197" fontId="6" fillId="0" borderId="8" xfId="0" applyNumberFormat="1" applyFont="1" applyBorder="1"/>
    <xf numFmtId="9" fontId="6" fillId="0" borderId="19" xfId="20961" applyFont="1" applyBorder="1"/>
    <xf numFmtId="0" fontId="6" fillId="0" borderId="121" xfId="0" applyFont="1" applyBorder="1" applyAlignment="1">
      <alignment vertical="center"/>
    </xf>
    <xf numFmtId="169" fontId="6" fillId="0" borderId="124" xfId="21413" applyNumberFormat="1" applyFont="1" applyFill="1" applyBorder="1" applyAlignment="1">
      <alignment vertical="center"/>
    </xf>
    <xf numFmtId="0" fontId="6" fillId="0" borderId="130" xfId="0" applyFont="1" applyBorder="1" applyAlignment="1">
      <alignment horizontal="center" vertical="center" wrapText="1"/>
    </xf>
    <xf numFmtId="0" fontId="6" fillId="3" borderId="126" xfId="0" applyFont="1" applyFill="1" applyBorder="1" applyAlignment="1">
      <alignment vertical="center"/>
    </xf>
    <xf numFmtId="0" fontId="6" fillId="3" borderId="20" xfId="0" applyFont="1" applyFill="1" applyBorder="1" applyAlignment="1">
      <alignment vertical="center"/>
    </xf>
    <xf numFmtId="169" fontId="6" fillId="0" borderId="121" xfId="21413" applyNumberFormat="1" applyFont="1" applyFill="1" applyBorder="1" applyAlignment="1">
      <alignment vertical="center"/>
    </xf>
    <xf numFmtId="0" fontId="6" fillId="0" borderId="124" xfId="0" applyFont="1" applyBorder="1" applyAlignment="1">
      <alignment vertical="center"/>
    </xf>
    <xf numFmtId="0" fontId="6" fillId="3" borderId="0" xfId="0" applyFont="1" applyFill="1" applyAlignment="1">
      <alignment vertical="center"/>
    </xf>
    <xf numFmtId="173" fontId="25" fillId="37" borderId="54" xfId="20" applyBorder="1"/>
    <xf numFmtId="169" fontId="6" fillId="0" borderId="25" xfId="21413" applyNumberFormat="1" applyFont="1" applyFill="1" applyBorder="1" applyAlignment="1">
      <alignment vertical="center"/>
    </xf>
    <xf numFmtId="169" fontId="6" fillId="0" borderId="17" xfId="21413" applyNumberFormat="1" applyFont="1" applyFill="1" applyBorder="1" applyAlignment="1">
      <alignment vertical="center"/>
    </xf>
    <xf numFmtId="169" fontId="6" fillId="0" borderId="120" xfId="21413" applyNumberFormat="1" applyFont="1" applyFill="1" applyBorder="1" applyAlignment="1">
      <alignment vertical="center"/>
    </xf>
    <xf numFmtId="169" fontId="6" fillId="0" borderId="85" xfId="21413" applyNumberFormat="1" applyFont="1" applyFill="1" applyBorder="1" applyAlignment="1">
      <alignment vertical="center"/>
    </xf>
    <xf numFmtId="173" fontId="25" fillId="37" borderId="28" xfId="20" applyBorder="1"/>
    <xf numFmtId="169" fontId="6" fillId="0" borderId="52" xfId="21413" applyNumberFormat="1" applyFont="1" applyFill="1" applyBorder="1" applyAlignment="1">
      <alignment vertical="center"/>
    </xf>
    <xf numFmtId="0" fontId="6" fillId="0" borderId="126" xfId="0" applyFont="1" applyBorder="1" applyAlignment="1">
      <alignment vertical="center"/>
    </xf>
    <xf numFmtId="169" fontId="111" fillId="0" borderId="77" xfId="948" applyNumberFormat="1" applyFont="1" applyFill="1" applyBorder="1" applyAlignment="1" applyProtection="1">
      <alignment horizontal="right" vertical="center"/>
    </xf>
    <xf numFmtId="10" fontId="111" fillId="77" borderId="77" xfId="20961" applyNumberFormat="1" applyFont="1" applyFill="1" applyBorder="1" applyAlignment="1" applyProtection="1">
      <alignment horizontal="right" vertical="center"/>
    </xf>
    <xf numFmtId="169" fontId="117" fillId="0" borderId="116" xfId="7" applyNumberFormat="1" applyFont="1" applyFill="1" applyBorder="1"/>
    <xf numFmtId="169" fontId="114" fillId="0" borderId="121" xfId="7" applyNumberFormat="1" applyFont="1" applyFill="1" applyBorder="1"/>
    <xf numFmtId="169" fontId="117" fillId="0" borderId="121" xfId="7" applyNumberFormat="1" applyFont="1" applyFill="1" applyBorder="1"/>
    <xf numFmtId="169" fontId="119" fillId="0" borderId="121" xfId="7" applyNumberFormat="1" applyFont="1" applyFill="1" applyBorder="1"/>
    <xf numFmtId="9" fontId="119" fillId="0" borderId="121" xfId="20961" applyFont="1" applyFill="1" applyBorder="1"/>
    <xf numFmtId="169" fontId="119" fillId="0" borderId="122" xfId="7" applyNumberFormat="1" applyFont="1" applyFill="1" applyBorder="1"/>
    <xf numFmtId="169" fontId="120" fillId="0" borderId="121" xfId="7" applyNumberFormat="1" applyFont="1" applyFill="1" applyBorder="1"/>
    <xf numFmtId="9" fontId="139" fillId="0" borderId="121" xfId="20961" applyFont="1" applyFill="1" applyBorder="1"/>
    <xf numFmtId="169" fontId="139" fillId="0" borderId="121" xfId="7" applyNumberFormat="1" applyFont="1" applyFill="1" applyBorder="1"/>
    <xf numFmtId="0" fontId="126" fillId="0" borderId="121" xfId="0" applyFont="1" applyBorder="1" applyAlignment="1">
      <alignment horizontal="left" vertical="center" wrapText="1"/>
    </xf>
    <xf numFmtId="0" fontId="128" fillId="0" borderId="121" xfId="0" applyFont="1" applyBorder="1" applyAlignment="1">
      <alignment horizontal="left" vertical="center" wrapText="1"/>
    </xf>
    <xf numFmtId="0" fontId="129" fillId="3" borderId="121" xfId="0" applyFont="1" applyFill="1" applyBorder="1" applyAlignment="1">
      <alignment horizontal="left" vertical="center" wrapText="1" indent="1"/>
    </xf>
    <xf numFmtId="0" fontId="128" fillId="3" borderId="121" xfId="0" applyFont="1" applyFill="1" applyBorder="1" applyAlignment="1">
      <alignment horizontal="left" vertical="center" wrapText="1"/>
    </xf>
    <xf numFmtId="0" fontId="129" fillId="0" borderId="121" xfId="0" applyFont="1" applyBorder="1" applyAlignment="1">
      <alignment horizontal="left" vertical="center" wrapText="1" indent="1"/>
    </xf>
    <xf numFmtId="168" fontId="114" fillId="0" borderId="130" xfId="7" applyFont="1" applyFill="1" applyBorder="1"/>
    <xf numFmtId="169" fontId="117" fillId="0" borderId="7" xfId="7" applyNumberFormat="1" applyFont="1" applyFill="1" applyBorder="1"/>
    <xf numFmtId="169" fontId="114" fillId="0" borderId="121" xfId="7" applyNumberFormat="1" applyFont="1" applyFill="1" applyBorder="1" applyAlignment="1">
      <alignment horizontal="left" indent="1"/>
    </xf>
    <xf numFmtId="169" fontId="114" fillId="0" borderId="121" xfId="7" applyNumberFormat="1" applyFont="1" applyFill="1" applyBorder="1" applyAlignment="1">
      <alignment horizontal="left" indent="2"/>
    </xf>
    <xf numFmtId="169" fontId="6" fillId="0" borderId="116" xfId="7" applyNumberFormat="1" applyFont="1" applyFill="1" applyBorder="1" applyAlignment="1">
      <alignment horizontal="right"/>
    </xf>
    <xf numFmtId="169" fontId="6" fillId="36" borderId="116" xfId="7" applyNumberFormat="1" applyFont="1" applyFill="1" applyBorder="1" applyAlignment="1">
      <alignment horizontal="right"/>
    </xf>
    <xf numFmtId="0" fontId="6" fillId="0" borderId="121" xfId="13" applyFont="1" applyBorder="1" applyAlignment="1" applyProtection="1">
      <alignment wrapText="1"/>
      <protection locked="0"/>
    </xf>
    <xf numFmtId="169" fontId="6" fillId="0" borderId="130" xfId="21413" applyNumberFormat="1" applyFont="1" applyFill="1" applyBorder="1" applyAlignment="1">
      <alignment vertical="center"/>
    </xf>
    <xf numFmtId="169" fontId="6" fillId="0" borderId="121" xfId="0" applyNumberFormat="1" applyFont="1" applyBorder="1" applyAlignment="1">
      <alignment vertical="center"/>
    </xf>
    <xf numFmtId="0" fontId="6" fillId="0" borderId="20" xfId="0" applyFont="1" applyBorder="1" applyAlignment="1">
      <alignment vertical="center"/>
    </xf>
    <xf numFmtId="169" fontId="6" fillId="0" borderId="128" xfId="21413" applyNumberFormat="1" applyFont="1" applyFill="1" applyBorder="1" applyAlignment="1">
      <alignment vertical="center"/>
    </xf>
    <xf numFmtId="169" fontId="6" fillId="0" borderId="24" xfId="21413" applyNumberFormat="1" applyFont="1" applyFill="1" applyBorder="1" applyAlignment="1">
      <alignment vertical="center"/>
    </xf>
    <xf numFmtId="169" fontId="6" fillId="0" borderId="63" xfId="0" applyNumberFormat="1" applyFont="1" applyBorder="1" applyAlignment="1">
      <alignment vertical="center"/>
    </xf>
    <xf numFmtId="3" fontId="11" fillId="0" borderId="0" xfId="0" applyNumberFormat="1" applyFont="1"/>
    <xf numFmtId="169" fontId="133" fillId="0" borderId="0" xfId="0" applyNumberFormat="1" applyFont="1"/>
    <xf numFmtId="168" fontId="4" fillId="0" borderId="19" xfId="7" applyFont="1" applyBorder="1"/>
    <xf numFmtId="168" fontId="4" fillId="36" borderId="23" xfId="7" applyFont="1" applyFill="1" applyBorder="1"/>
    <xf numFmtId="9" fontId="14" fillId="0" borderId="72" xfId="20961" applyFont="1" applyFill="1" applyBorder="1" applyAlignment="1">
      <alignment vertical="center"/>
    </xf>
    <xf numFmtId="9" fontId="14" fillId="0" borderId="87" xfId="20961" applyFont="1" applyFill="1" applyBorder="1" applyAlignment="1">
      <alignment vertical="center"/>
    </xf>
    <xf numFmtId="198" fontId="114" fillId="36" borderId="121" xfId="21413" applyNumberFormat="1" applyFont="1" applyFill="1" applyBorder="1"/>
    <xf numFmtId="198" fontId="117" fillId="36" borderId="121" xfId="21413" applyNumberFormat="1" applyFont="1" applyFill="1" applyBorder="1"/>
    <xf numFmtId="168" fontId="117" fillId="0" borderId="121" xfId="7" applyFont="1" applyBorder="1"/>
    <xf numFmtId="170" fontId="119" fillId="0" borderId="121" xfId="20961" applyNumberFormat="1" applyFont="1" applyFill="1" applyBorder="1"/>
    <xf numFmtId="170" fontId="139" fillId="0" borderId="121" xfId="20961" applyNumberFormat="1" applyFont="1" applyFill="1" applyBorder="1"/>
    <xf numFmtId="0" fontId="135" fillId="0" borderId="134" xfId="0" applyFont="1" applyBorder="1" applyAlignment="1">
      <alignment horizontal="center" wrapText="1"/>
    </xf>
    <xf numFmtId="169" fontId="133" fillId="0" borderId="0" xfId="7" applyNumberFormat="1" applyFont="1"/>
    <xf numFmtId="14" fontId="6" fillId="0" borderId="0" xfId="0" applyNumberFormat="1" applyFont="1"/>
    <xf numFmtId="0" fontId="138" fillId="0" borderId="77" xfId="0" applyFont="1" applyBorder="1" applyAlignment="1">
      <alignment horizontal="center" vertical="center"/>
    </xf>
    <xf numFmtId="0" fontId="133" fillId="0" borderId="116" xfId="0" applyFont="1" applyBorder="1" applyAlignment="1">
      <alignment horizontal="center"/>
    </xf>
    <xf numFmtId="169" fontId="138" fillId="0" borderId="77" xfId="7" applyNumberFormat="1" applyFont="1" applyBorder="1"/>
    <xf numFmtId="169" fontId="138" fillId="36" borderId="77" xfId="7" applyNumberFormat="1" applyFont="1" applyFill="1" applyBorder="1"/>
    <xf numFmtId="169" fontId="133" fillId="0" borderId="77" xfId="7" applyNumberFormat="1" applyFont="1" applyBorder="1"/>
    <xf numFmtId="169" fontId="133" fillId="36" borderId="77" xfId="7" applyNumberFormat="1" applyFont="1" applyFill="1" applyBorder="1"/>
    <xf numFmtId="169" fontId="138" fillId="0" borderId="77" xfId="7" applyNumberFormat="1" applyFont="1" applyBorder="1" applyAlignment="1">
      <alignment vertical="center"/>
    </xf>
    <xf numFmtId="169" fontId="133" fillId="36" borderId="77" xfId="7" applyNumberFormat="1" applyFont="1" applyFill="1" applyBorder="1" applyAlignment="1">
      <alignment vertical="center"/>
    </xf>
    <xf numFmtId="169" fontId="133" fillId="0" borderId="77" xfId="7" applyNumberFormat="1" applyFont="1" applyBorder="1" applyAlignment="1">
      <alignment vertical="center"/>
    </xf>
    <xf numFmtId="0" fontId="126" fillId="3" borderId="113" xfId="0" applyFont="1" applyFill="1" applyBorder="1" applyAlignment="1">
      <alignment horizontal="left" vertical="center" wrapText="1"/>
    </xf>
    <xf numFmtId="0" fontId="126" fillId="3" borderId="114" xfId="0" applyFont="1" applyFill="1" applyBorder="1" applyAlignment="1">
      <alignment horizontal="left" vertical="center" wrapText="1"/>
    </xf>
    <xf numFmtId="169" fontId="133" fillId="0" borderId="77" xfId="7" applyNumberFormat="1" applyFont="1" applyFill="1" applyBorder="1"/>
    <xf numFmtId="0" fontId="126" fillId="0" borderId="77" xfId="21414" applyFont="1" applyBorder="1" applyAlignment="1">
      <alignment horizontal="left" vertical="center" wrapText="1"/>
    </xf>
    <xf numFmtId="0" fontId="138" fillId="0" borderId="77" xfId="21414" applyFont="1" applyBorder="1" applyAlignment="1">
      <alignment horizontal="center" vertical="center" wrapText="1"/>
    </xf>
    <xf numFmtId="0" fontId="133" fillId="0" borderId="124" xfId="0" applyFont="1" applyBorder="1"/>
    <xf numFmtId="0" fontId="133" fillId="0" borderId="126" xfId="0" applyFont="1" applyBorder="1"/>
    <xf numFmtId="0" fontId="133" fillId="0" borderId="123" xfId="0" applyFont="1" applyBorder="1"/>
    <xf numFmtId="0" fontId="126" fillId="3" borderId="115" xfId="0" applyFont="1" applyFill="1" applyBorder="1" applyAlignment="1">
      <alignment horizontal="left" vertical="center" wrapText="1"/>
    </xf>
    <xf numFmtId="169" fontId="138" fillId="36" borderId="116" xfId="7" applyNumberFormat="1" applyFont="1" applyFill="1" applyBorder="1"/>
    <xf numFmtId="0" fontId="133" fillId="36" borderId="116" xfId="0" applyFont="1" applyFill="1" applyBorder="1"/>
    <xf numFmtId="169" fontId="133" fillId="0" borderId="116" xfId="7" applyNumberFormat="1" applyFont="1" applyFill="1" applyBorder="1"/>
    <xf numFmtId="169" fontId="133" fillId="36" borderId="116" xfId="7" applyNumberFormat="1" applyFont="1" applyFill="1" applyBorder="1"/>
    <xf numFmtId="169" fontId="138" fillId="0" borderId="116" xfId="7" applyNumberFormat="1" applyFont="1" applyBorder="1"/>
    <xf numFmtId="168" fontId="133" fillId="36" borderId="116" xfId="7" applyFont="1" applyFill="1" applyBorder="1"/>
    <xf numFmtId="169" fontId="133" fillId="0" borderId="116" xfId="7" applyNumberFormat="1" applyFont="1" applyBorder="1"/>
    <xf numFmtId="0" fontId="126" fillId="0" borderId="116" xfId="21414" applyFont="1" applyBorder="1" applyAlignment="1">
      <alignment horizontal="left" vertical="center" wrapText="1"/>
    </xf>
    <xf numFmtId="168" fontId="138" fillId="36" borderId="116" xfId="7" applyFont="1" applyFill="1" applyBorder="1"/>
    <xf numFmtId="0" fontId="126" fillId="3" borderId="116" xfId="21414" applyFont="1" applyFill="1" applyBorder="1" applyAlignment="1">
      <alignment horizontal="left" vertical="center" wrapText="1"/>
    </xf>
    <xf numFmtId="0" fontId="138" fillId="0" borderId="116" xfId="21414" applyFont="1" applyBorder="1" applyAlignment="1">
      <alignment horizontal="center" vertical="center" wrapText="1"/>
    </xf>
    <xf numFmtId="0" fontId="126" fillId="0" borderId="116" xfId="0" applyFont="1" applyBorder="1" applyAlignment="1">
      <alignment horizontal="left"/>
    </xf>
    <xf numFmtId="0" fontId="126" fillId="0" borderId="116" xfId="0" applyFont="1" applyBorder="1" applyAlignment="1">
      <alignment horizontal="left" vertical="center" wrapText="1"/>
    </xf>
    <xf numFmtId="0" fontId="133" fillId="0" borderId="0" xfId="0" applyFont="1" applyAlignment="1">
      <alignment horizontal="center"/>
    </xf>
    <xf numFmtId="0" fontId="133" fillId="0" borderId="0" xfId="0" applyFont="1" applyAlignment="1">
      <alignment horizontal="left" vertical="center"/>
    </xf>
    <xf numFmtId="168" fontId="133" fillId="0" borderId="0" xfId="7" applyFont="1"/>
    <xf numFmtId="0" fontId="103" fillId="0" borderId="65" xfId="0" applyFont="1" applyBorder="1" applyAlignment="1">
      <alignment horizontal="left" vertical="center" wrapText="1"/>
    </xf>
    <xf numFmtId="0" fontId="103" fillId="0" borderId="64" xfId="0" applyFont="1" applyBorder="1" applyAlignment="1">
      <alignment horizontal="left" vertical="center" wrapText="1"/>
    </xf>
    <xf numFmtId="0" fontId="134" fillId="0" borderId="134" xfId="0" applyFont="1" applyBorder="1" applyAlignment="1">
      <alignment horizontal="center" vertical="center"/>
    </xf>
    <xf numFmtId="0" fontId="134" fillId="0" borderId="28" xfId="0" applyFont="1" applyBorder="1" applyAlignment="1">
      <alignment horizontal="center" vertical="center"/>
    </xf>
    <xf numFmtId="0" fontId="134" fillId="0" borderId="135" xfId="0" applyFont="1" applyBorder="1" applyAlignment="1">
      <alignment horizontal="center" vertical="center"/>
    </xf>
    <xf numFmtId="0" fontId="133" fillId="0" borderId="122" xfId="0" applyFont="1" applyBorder="1" applyAlignment="1">
      <alignment horizontal="center" vertical="center"/>
    </xf>
    <xf numFmtId="0" fontId="133" fillId="0" borderId="107" xfId="0" applyFont="1" applyBorder="1" applyAlignment="1">
      <alignment horizontal="center" vertical="center"/>
    </xf>
    <xf numFmtId="0" fontId="133" fillId="0" borderId="7" xfId="0" applyFont="1" applyBorder="1" applyAlignment="1">
      <alignment horizontal="center" vertical="center"/>
    </xf>
    <xf numFmtId="0" fontId="141" fillId="0" borderId="122" xfId="0" applyFont="1" applyBorder="1" applyAlignment="1">
      <alignment horizontal="center" vertical="center"/>
    </xf>
    <xf numFmtId="0" fontId="141" fillId="0" borderId="7"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169" fontId="9" fillId="0" borderId="25" xfId="7" applyNumberFormat="1" applyFont="1" applyBorder="1" applyAlignment="1">
      <alignment horizontal="center" vertical="center"/>
    </xf>
    <xf numFmtId="169" fontId="9" fillId="0" borderId="26" xfId="7" applyNumberFormat="1" applyFont="1" applyBorder="1" applyAlignment="1">
      <alignment horizontal="center" vertical="center"/>
    </xf>
    <xf numFmtId="169" fontId="9" fillId="0" borderId="138" xfId="7" applyNumberFormat="1" applyFont="1" applyBorder="1" applyAlignment="1">
      <alignment horizontal="center" vertical="center"/>
    </xf>
    <xf numFmtId="0" fontId="133" fillId="0" borderId="124" xfId="0" applyFont="1" applyBorder="1" applyAlignment="1">
      <alignment horizontal="center"/>
    </xf>
    <xf numFmtId="0" fontId="133" fillId="0" borderId="126" xfId="0" applyFont="1" applyBorder="1" applyAlignment="1">
      <alignment horizontal="center"/>
    </xf>
    <xf numFmtId="0" fontId="133" fillId="0" borderId="123" xfId="0" applyFont="1" applyBorder="1" applyAlignment="1">
      <alignment horizontal="center"/>
    </xf>
    <xf numFmtId="0" fontId="124" fillId="0" borderId="117" xfId="0" applyFont="1" applyBorder="1" applyAlignment="1">
      <alignment horizontal="center" vertical="center" wrapText="1"/>
    </xf>
    <xf numFmtId="0" fontId="124" fillId="0" borderId="7" xfId="0" applyFont="1" applyBorder="1" applyAlignment="1">
      <alignment horizontal="center" vertical="center" wrapText="1"/>
    </xf>
    <xf numFmtId="169" fontId="9" fillId="0" borderId="16" xfId="7" applyNumberFormat="1" applyFont="1" applyBorder="1" applyAlignment="1">
      <alignment horizontal="center" vertical="center"/>
    </xf>
    <xf numFmtId="169" fontId="9" fillId="0" borderId="17" xfId="7" applyNumberFormat="1" applyFont="1" applyBorder="1" applyAlignment="1">
      <alignment horizontal="center" vertical="center"/>
    </xf>
    <xf numFmtId="0" fontId="0" fillId="0" borderId="106" xfId="0" applyBorder="1" applyAlignment="1">
      <alignment horizontal="center" vertical="center"/>
    </xf>
    <xf numFmtId="0" fontId="0" fillId="0" borderId="11" xfId="0" applyBorder="1" applyAlignment="1">
      <alignment horizontal="center" vertical="center"/>
    </xf>
    <xf numFmtId="0" fontId="1" fillId="0" borderId="116" xfId="0" applyFont="1" applyBorder="1" applyAlignment="1">
      <alignment horizontal="center" vertical="center"/>
    </xf>
    <xf numFmtId="0" fontId="1" fillId="0" borderId="116" xfId="0" applyFont="1" applyBorder="1" applyAlignment="1">
      <alignment horizontal="center" vertical="center" wrapText="1"/>
    </xf>
    <xf numFmtId="0" fontId="14" fillId="0" borderId="16" xfId="0" applyFont="1" applyBorder="1" applyAlignment="1">
      <alignment horizontal="center"/>
    </xf>
    <xf numFmtId="0" fontId="14"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24" xfId="0" applyFont="1" applyBorder="1" applyAlignment="1">
      <alignment horizontal="center"/>
    </xf>
    <xf numFmtId="0" fontId="4" fillId="0" borderId="20" xfId="0" applyFont="1" applyBorder="1" applyAlignment="1">
      <alignment horizontal="center"/>
    </xf>
    <xf numFmtId="0" fontId="0" fillId="0" borderId="84" xfId="0" applyBorder="1" applyAlignment="1">
      <alignment horizontal="center"/>
    </xf>
    <xf numFmtId="0" fontId="0" fillId="0" borderId="68" xfId="0" applyBorder="1" applyAlignment="1">
      <alignment horizontal="center"/>
    </xf>
    <xf numFmtId="0" fontId="5" fillId="36" borderId="94" xfId="0" applyFont="1" applyFill="1" applyBorder="1" applyAlignment="1">
      <alignment horizontal="center" vertical="center" wrapText="1"/>
    </xf>
    <xf numFmtId="0" fontId="5" fillId="36" borderId="27" xfId="0" applyFont="1" applyFill="1" applyBorder="1" applyAlignment="1">
      <alignment horizontal="center" vertical="center" wrapText="1"/>
    </xf>
    <xf numFmtId="0" fontId="5" fillId="36" borderId="91" xfId="0" applyFont="1" applyFill="1" applyBorder="1" applyAlignment="1">
      <alignment horizontal="center" vertical="center" wrapText="1"/>
    </xf>
    <xf numFmtId="0" fontId="5" fillId="36" borderId="76" xfId="0" applyFont="1" applyFill="1" applyBorder="1" applyAlignment="1">
      <alignment horizontal="center" vertical="center" wrapText="1"/>
    </xf>
    <xf numFmtId="0" fontId="100" fillId="3" borderId="66" xfId="13" applyFont="1" applyFill="1" applyBorder="1" applyAlignment="1" applyProtection="1">
      <alignment horizontal="center" vertical="center" wrapText="1"/>
      <protection locked="0"/>
    </xf>
    <xf numFmtId="0" fontId="100"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5" xfId="1" applyNumberFormat="1" applyFont="1" applyFill="1" applyBorder="1" applyAlignment="1" applyProtection="1">
      <alignment horizontal="center"/>
      <protection locked="0"/>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9" fontId="14" fillId="0" borderId="69" xfId="1" applyNumberFormat="1" applyFont="1" applyFill="1" applyBorder="1" applyAlignment="1" applyProtection="1">
      <alignment horizontal="center" vertical="center" wrapText="1"/>
      <protection locked="0"/>
    </xf>
    <xf numFmtId="169" fontId="14" fillId="0" borderId="7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6" fillId="0" borderId="7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35" xfId="0" applyFont="1" applyBorder="1" applyAlignment="1">
      <alignment horizontal="center" vertical="center" wrapText="1"/>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6" fillId="0" borderId="54" xfId="0" applyFont="1" applyBorder="1" applyAlignment="1">
      <alignment horizontal="center" vertical="center" wrapText="1"/>
    </xf>
    <xf numFmtId="0" fontId="6" fillId="0" borderId="83" xfId="0" applyFont="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90" xfId="0" applyFont="1" applyBorder="1" applyAlignment="1">
      <alignment horizontal="center" vertical="center" wrapText="1"/>
    </xf>
    <xf numFmtId="0" fontId="117" fillId="0" borderId="97" xfId="0" applyFont="1" applyBorder="1" applyAlignment="1">
      <alignment horizontal="left" vertical="center" wrapText="1"/>
    </xf>
    <xf numFmtId="0" fontId="117" fillId="0" borderId="98" xfId="0" applyFont="1" applyBorder="1" applyAlignment="1">
      <alignment horizontal="left" vertical="center" wrapText="1"/>
    </xf>
    <xf numFmtId="0" fontId="117" fillId="0" borderId="100" xfId="0" applyFont="1" applyBorder="1" applyAlignment="1">
      <alignment horizontal="left" vertical="center" wrapText="1"/>
    </xf>
    <xf numFmtId="0" fontId="117" fillId="0" borderId="101" xfId="0" applyFont="1" applyBorder="1" applyAlignment="1">
      <alignment horizontal="left" vertical="center" wrapText="1"/>
    </xf>
    <xf numFmtId="0" fontId="117" fillId="0" borderId="103" xfId="0" applyFont="1" applyBorder="1" applyAlignment="1">
      <alignment horizontal="left" vertical="center" wrapText="1"/>
    </xf>
    <xf numFmtId="0" fontId="117" fillId="0" borderId="104" xfId="0" applyFont="1" applyBorder="1" applyAlignment="1">
      <alignment horizontal="left" vertical="center" wrapText="1"/>
    </xf>
    <xf numFmtId="0" fontId="118" fillId="0" borderId="120" xfId="0" applyFont="1" applyBorder="1" applyAlignment="1">
      <alignment horizontal="center" vertical="center" wrapText="1"/>
    </xf>
    <xf numFmtId="0" fontId="118" fillId="0" borderId="119" xfId="0" applyFont="1" applyBorder="1" applyAlignment="1">
      <alignment horizontal="center" vertical="center" wrapText="1"/>
    </xf>
    <xf numFmtId="0" fontId="118" fillId="0" borderId="99" xfId="0" applyFont="1" applyBorder="1" applyAlignment="1">
      <alignment horizontal="center" vertical="center" wrapText="1"/>
    </xf>
    <xf numFmtId="0" fontId="118" fillId="0" borderId="52" xfId="0" applyFont="1" applyBorder="1" applyAlignment="1">
      <alignment horizontal="center" vertical="center" wrapText="1"/>
    </xf>
    <xf numFmtId="0" fontId="118" fillId="0" borderId="102" xfId="0" applyFont="1" applyBorder="1" applyAlignment="1">
      <alignment horizontal="center" vertical="center" wrapText="1"/>
    </xf>
    <xf numFmtId="0" fontId="118" fillId="0" borderId="11" xfId="0" applyFont="1" applyBorder="1" applyAlignment="1">
      <alignment horizontal="center" vertical="center" wrapText="1"/>
    </xf>
    <xf numFmtId="0" fontId="114" fillId="0" borderId="122"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21" xfId="0" applyFont="1" applyBorder="1" applyAlignment="1">
      <alignment horizontal="center" vertical="center" wrapText="1"/>
    </xf>
    <xf numFmtId="0" fontId="114" fillId="0" borderId="124" xfId="0" applyFont="1" applyBorder="1" applyAlignment="1">
      <alignment horizontal="center" vertical="center" wrapText="1"/>
    </xf>
    <xf numFmtId="0" fontId="114" fillId="0" borderId="123" xfId="0" applyFont="1" applyBorder="1" applyAlignment="1">
      <alignment horizontal="center" vertical="center" wrapText="1"/>
    </xf>
    <xf numFmtId="0" fontId="122" fillId="0" borderId="121" xfId="0" applyFont="1" applyBorder="1" applyAlignment="1">
      <alignment horizontal="center" vertical="center"/>
    </xf>
    <xf numFmtId="0" fontId="116" fillId="0" borderId="120" xfId="0" applyFont="1" applyBorder="1" applyAlignment="1">
      <alignment horizontal="center" vertical="center"/>
    </xf>
    <xf numFmtId="0" fontId="116" fillId="0" borderId="125" xfId="0" applyFont="1" applyBorder="1" applyAlignment="1">
      <alignment horizontal="center" vertical="center"/>
    </xf>
    <xf numFmtId="0" fontId="116" fillId="0" borderId="52" xfId="0" applyFont="1" applyBorder="1" applyAlignment="1">
      <alignment horizontal="center" vertical="center"/>
    </xf>
    <xf numFmtId="0" fontId="116" fillId="0" borderId="11" xfId="0" applyFont="1" applyBorder="1" applyAlignment="1">
      <alignment horizontal="center" vertical="center"/>
    </xf>
    <xf numFmtId="0" fontId="117" fillId="0" borderId="121" xfId="0" applyFont="1" applyBorder="1" applyAlignment="1">
      <alignment horizontal="center" vertical="center" wrapText="1"/>
    </xf>
    <xf numFmtId="0" fontId="117" fillId="0" borderId="120" xfId="0" applyFont="1" applyBorder="1" applyAlignment="1">
      <alignment horizontal="center" vertical="center" wrapText="1"/>
    </xf>
    <xf numFmtId="0" fontId="117" fillId="0" borderId="125" xfId="0" applyFont="1" applyBorder="1" applyAlignment="1">
      <alignment horizontal="center" vertical="center" wrapText="1"/>
    </xf>
    <xf numFmtId="0" fontId="117" fillId="0" borderId="105" xfId="0" applyFont="1" applyBorder="1" applyAlignment="1">
      <alignment horizontal="center" vertical="center" wrapText="1"/>
    </xf>
    <xf numFmtId="0" fontId="117" fillId="0" borderId="106" xfId="0" applyFont="1" applyBorder="1" applyAlignment="1">
      <alignment horizontal="center" vertical="center" wrapText="1"/>
    </xf>
    <xf numFmtId="0" fontId="117" fillId="0" borderId="52" xfId="0" applyFont="1" applyBorder="1" applyAlignment="1">
      <alignment horizontal="center" vertical="center" wrapText="1"/>
    </xf>
    <xf numFmtId="0" fontId="117" fillId="0" borderId="11" xfId="0" applyFont="1" applyBorder="1" applyAlignment="1">
      <alignment horizontal="center" vertical="center" wrapText="1"/>
    </xf>
    <xf numFmtId="0" fontId="114" fillId="0" borderId="126" xfId="0" applyFont="1" applyBorder="1" applyAlignment="1">
      <alignment horizontal="center" vertical="center" wrapText="1"/>
    </xf>
    <xf numFmtId="0" fontId="117" fillId="0" borderId="107" xfId="0" applyFont="1" applyBorder="1" applyAlignment="1">
      <alignment horizontal="center" vertical="center" wrapText="1"/>
    </xf>
    <xf numFmtId="0" fontId="117" fillId="0" borderId="7" xfId="0" applyFont="1" applyBorder="1" applyAlignment="1">
      <alignment horizontal="center" vertical="center" wrapText="1"/>
    </xf>
    <xf numFmtId="0" fontId="114" fillId="0" borderId="107" xfId="0" applyFont="1" applyBorder="1" applyAlignment="1">
      <alignment horizontal="center" vertical="center" wrapText="1"/>
    </xf>
    <xf numFmtId="0" fontId="114" fillId="0" borderId="120" xfId="0" applyFont="1" applyBorder="1" applyAlignment="1">
      <alignment horizontal="center" vertical="center" wrapText="1"/>
    </xf>
    <xf numFmtId="0" fontId="114" fillId="0" borderId="119" xfId="0" applyFont="1" applyBorder="1" applyAlignment="1">
      <alignment horizontal="center" vertical="center" wrapText="1"/>
    </xf>
    <xf numFmtId="0" fontId="114" fillId="0" borderId="125"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130" xfId="0" applyFont="1" applyBorder="1" applyAlignment="1">
      <alignment horizontal="center" vertical="center" wrapText="1"/>
    </xf>
    <xf numFmtId="0" fontId="114" fillId="0" borderId="53" xfId="0" applyFont="1" applyBorder="1" applyAlignment="1">
      <alignment horizontal="center" vertical="center" wrapText="1"/>
    </xf>
    <xf numFmtId="0" fontId="114" fillId="0" borderId="54" xfId="0" applyFont="1" applyBorder="1" applyAlignment="1">
      <alignment horizontal="center" vertical="center" wrapText="1"/>
    </xf>
    <xf numFmtId="0" fontId="114" fillId="0" borderId="83" xfId="0" applyFont="1" applyBorder="1" applyAlignment="1">
      <alignment horizontal="center" vertical="center" wrapText="1"/>
    </xf>
    <xf numFmtId="0" fontId="117" fillId="0" borderId="53" xfId="0" applyFont="1" applyBorder="1" applyAlignment="1">
      <alignment horizontal="left" vertical="top" wrapText="1"/>
    </xf>
    <xf numFmtId="0" fontId="117" fillId="0" borderId="83" xfId="0" applyFont="1" applyBorder="1" applyAlignment="1">
      <alignment horizontal="left" vertical="top" wrapText="1"/>
    </xf>
    <xf numFmtId="0" fontId="117" fillId="0" borderId="62" xfId="0" applyFont="1" applyBorder="1" applyAlignment="1">
      <alignment horizontal="left" vertical="top" wrapText="1"/>
    </xf>
    <xf numFmtId="0" fontId="117" fillId="0" borderId="71" xfId="0" applyFont="1" applyBorder="1" applyAlignment="1">
      <alignment horizontal="left" vertical="top" wrapText="1"/>
    </xf>
    <xf numFmtId="0" fontId="117" fillId="0" borderId="96" xfId="0" applyFont="1" applyBorder="1" applyAlignment="1">
      <alignment horizontal="left" vertical="top" wrapText="1"/>
    </xf>
    <xf numFmtId="0" fontId="117" fillId="0" borderId="132" xfId="0" applyFont="1" applyBorder="1" applyAlignment="1">
      <alignment horizontal="left" vertical="top" wrapText="1"/>
    </xf>
    <xf numFmtId="0" fontId="117" fillId="0" borderId="133" xfId="0" applyFont="1" applyBorder="1" applyAlignment="1">
      <alignment horizontal="center" vertical="center" wrapText="1"/>
    </xf>
    <xf numFmtId="0" fontId="117" fillId="0" borderId="68" xfId="0" applyFont="1" applyBorder="1" applyAlignment="1">
      <alignment horizontal="center" vertical="center" wrapText="1"/>
    </xf>
    <xf numFmtId="0" fontId="114" fillId="0" borderId="120" xfId="0" applyFont="1" applyBorder="1" applyAlignment="1">
      <alignment horizontal="center" vertical="top" wrapText="1"/>
    </xf>
    <xf numFmtId="0" fontId="114" fillId="0" borderId="119" xfId="0" applyFont="1" applyBorder="1" applyAlignment="1">
      <alignment horizontal="center" vertical="top" wrapText="1"/>
    </xf>
    <xf numFmtId="0" fontId="114" fillId="0" borderId="126" xfId="0" applyFont="1" applyBorder="1" applyAlignment="1">
      <alignment horizontal="center" vertical="top" wrapText="1"/>
    </xf>
    <xf numFmtId="0" fontId="114" fillId="0" borderId="123" xfId="0" applyFont="1" applyBorder="1" applyAlignment="1">
      <alignment horizontal="center" vertical="top" wrapText="1"/>
    </xf>
    <xf numFmtId="0" fontId="104" fillId="0" borderId="108" xfId="0" applyFont="1" applyBorder="1" applyAlignment="1">
      <alignment horizontal="left" vertical="top" wrapText="1"/>
    </xf>
    <xf numFmtId="0" fontId="104" fillId="0" borderId="109" xfId="0" applyFont="1" applyBorder="1" applyAlignment="1">
      <alignment horizontal="left" vertical="top" wrapText="1"/>
    </xf>
    <xf numFmtId="0" fontId="120" fillId="0" borderId="121" xfId="0" applyFont="1" applyBorder="1" applyAlignment="1">
      <alignment horizontal="center" vertical="center"/>
    </xf>
    <xf numFmtId="0" fontId="119" fillId="0" borderId="121" xfId="0" applyFont="1" applyBorder="1" applyAlignment="1">
      <alignment horizontal="center" vertical="center" wrapText="1"/>
    </xf>
    <xf numFmtId="0" fontId="119" fillId="0" borderId="122" xfId="0" applyFont="1" applyBorder="1" applyAlignment="1">
      <alignment horizontal="center" vertical="center"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DLEditWorkbookLocalCurrency" xfId="21416" xr:uid="{F125C303-D28C-4F1D-8E2F-2C41166320E8}"/>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2 2 2 2 2" xfId="21415" xr:uid="{75A3FAEE-A549-45DB-9462-E238B297F539}"/>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FFFFCC"/>
      <color rgb="FF0000FF"/>
      <color rgb="FF00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Financial%20Statement\PCH%20Reports\Chart%20of%20Accounts%202023\03.2023\RP\final\report_v_03_23.0_GEORGI_v1.xlsx" TargetMode="External"/><Relationship Id="rId1" Type="http://schemas.openxmlformats.org/officeDocument/2006/relationships/externalLinkPath" Target="/Financial%20Statement/PCH%20Reports/Chart%20of%20Accounts%202023/03.2023/RP/final/report_v_03_23.0_GEORGI_v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lp Sheet"/>
      <sheetName val="Changes in RP template"/>
      <sheetName val="Technical guide"/>
      <sheetName val="Overview"/>
      <sheetName val="Account balances"/>
      <sheetName val="IFRS transition"/>
      <sheetName val="Statistics"/>
      <sheetName val="IC report"/>
      <sheetName val="Capital transactions"/>
      <sheetName val="Cash"/>
      <sheetName val="Derivatives"/>
      <sheetName val="LP movement"/>
      <sheetName val="LLP movement"/>
      <sheetName val="Customer loans"/>
      <sheetName val="COVID-19"/>
      <sheetName val="LP Rating grades"/>
      <sheetName val="Fixed assets"/>
      <sheetName val="Deferred taxes"/>
      <sheetName val="Repossessed properties"/>
      <sheetName val="Asset encumbrance"/>
      <sheetName val="Liabilities"/>
      <sheetName val="Provisions"/>
      <sheetName val="Fair value"/>
      <sheetName val="Related parties"/>
      <sheetName val="Off balance"/>
      <sheetName val="Currency risk"/>
      <sheetName val="Liquidity risk"/>
      <sheetName val="Interest rate risk"/>
      <sheetName val="Counterparty ratings"/>
      <sheetName val="Leasing"/>
      <sheetName val="Shares in subsidiaries"/>
      <sheetName val="Training exp.; Borrowing costs"/>
      <sheetName val="Others"/>
    </sheetNames>
    <sheetDataSet>
      <sheetData sheetId="0">
        <row r="27">
          <cell r="C27" t="str">
            <v>Quarterly reporting</v>
          </cell>
        </row>
      </sheetData>
      <sheetData sheetId="1"/>
      <sheetData sheetId="2"/>
      <sheetData sheetId="3">
        <row r="3">
          <cell r="B3">
            <v>45016</v>
          </cell>
        </row>
        <row r="4">
          <cell r="B4" t="str">
            <v>EOQ</v>
          </cell>
        </row>
      </sheetData>
      <sheetData sheetId="4">
        <row r="2">
          <cell r="B2" t="str">
            <v>GEORGI</v>
          </cell>
        </row>
        <row r="3">
          <cell r="C3" t="str">
            <v>I6</v>
          </cell>
          <cell r="D3" t="str">
            <v>I6</v>
          </cell>
        </row>
        <row r="4">
          <cell r="A4" t="str">
            <v>CA2005</v>
          </cell>
          <cell r="C4" t="str">
            <v>12.2022</v>
          </cell>
          <cell r="D4" t="str">
            <v>03.2023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85" zoomScaleNormal="85" workbookViewId="0">
      <pane xSplit="1" ySplit="7" topLeftCell="B11" activePane="bottomRight" state="frozen"/>
      <selection pane="topRight" activeCell="B1" sqref="B1"/>
      <selection pane="bottomLeft" activeCell="A8" sqref="A8"/>
      <selection pane="bottomRight" activeCell="B15" sqref="B15"/>
    </sheetView>
  </sheetViews>
  <sheetFormatPr defaultRowHeight="15"/>
  <cols>
    <col min="1" max="1" width="10.28515625" style="1" customWidth="1"/>
    <col min="2" max="2" width="153" bestFit="1" customWidth="1"/>
    <col min="3" max="3" width="39.42578125" customWidth="1"/>
    <col min="7" max="7" width="25" customWidth="1"/>
  </cols>
  <sheetData>
    <row r="1" spans="1:3" ht="18">
      <c r="A1" s="3"/>
      <c r="B1" s="112" t="s">
        <v>159</v>
      </c>
      <c r="C1" s="42"/>
    </row>
    <row r="2" spans="1:3" s="109" customFormat="1" ht="18">
      <c r="A2" s="140">
        <v>1</v>
      </c>
      <c r="B2" s="110" t="s">
        <v>160</v>
      </c>
      <c r="C2" s="477" t="s">
        <v>714</v>
      </c>
    </row>
    <row r="3" spans="1:3" s="109" customFormat="1" ht="18">
      <c r="A3" s="140">
        <v>2</v>
      </c>
      <c r="B3" s="111" t="s">
        <v>161</v>
      </c>
      <c r="C3" s="477" t="s">
        <v>698</v>
      </c>
    </row>
    <row r="4" spans="1:3" s="109" customFormat="1" ht="18">
      <c r="A4" s="140">
        <v>3</v>
      </c>
      <c r="B4" s="111" t="s">
        <v>162</v>
      </c>
      <c r="C4" s="477" t="s">
        <v>722</v>
      </c>
    </row>
    <row r="5" spans="1:3" s="109" customFormat="1" ht="18">
      <c r="A5" s="141">
        <v>4</v>
      </c>
      <c r="B5" s="114" t="s">
        <v>163</v>
      </c>
      <c r="C5" s="477" t="s">
        <v>723</v>
      </c>
    </row>
    <row r="6" spans="1:3" s="113" customFormat="1" ht="65.25" customHeight="1">
      <c r="A6" s="734" t="s">
        <v>223</v>
      </c>
      <c r="B6" s="735"/>
      <c r="C6" s="735"/>
    </row>
    <row r="7" spans="1:3" ht="18">
      <c r="A7" s="213" t="s">
        <v>188</v>
      </c>
      <c r="B7" s="214" t="s">
        <v>164</v>
      </c>
    </row>
    <row r="8" spans="1:3">
      <c r="A8" s="215">
        <v>1</v>
      </c>
      <c r="B8" s="211" t="s">
        <v>139</v>
      </c>
    </row>
    <row r="9" spans="1:3">
      <c r="A9" s="215">
        <v>2</v>
      </c>
      <c r="B9" s="211" t="s">
        <v>165</v>
      </c>
    </row>
    <row r="10" spans="1:3">
      <c r="A10" s="215">
        <v>3</v>
      </c>
      <c r="B10" s="211" t="s">
        <v>166</v>
      </c>
    </row>
    <row r="11" spans="1:3">
      <c r="A11" s="215">
        <v>4</v>
      </c>
      <c r="B11" s="211" t="s">
        <v>167</v>
      </c>
    </row>
    <row r="12" spans="1:3">
      <c r="A12" s="215">
        <v>5</v>
      </c>
      <c r="B12" s="211" t="s">
        <v>107</v>
      </c>
    </row>
    <row r="13" spans="1:3">
      <c r="A13" s="215">
        <v>6</v>
      </c>
      <c r="B13" s="216" t="s">
        <v>91</v>
      </c>
    </row>
    <row r="14" spans="1:3">
      <c r="A14" s="215">
        <v>7</v>
      </c>
      <c r="B14" s="211" t="s">
        <v>168</v>
      </c>
    </row>
    <row r="15" spans="1:3">
      <c r="A15" s="215">
        <v>8</v>
      </c>
      <c r="B15" s="211" t="s">
        <v>171</v>
      </c>
    </row>
    <row r="16" spans="1:3">
      <c r="A16" s="215">
        <v>9</v>
      </c>
      <c r="B16" s="211" t="s">
        <v>85</v>
      </c>
    </row>
    <row r="17" spans="1:2">
      <c r="A17" s="217" t="s">
        <v>270</v>
      </c>
      <c r="B17" s="211" t="s">
        <v>250</v>
      </c>
    </row>
    <row r="18" spans="1:2">
      <c r="A18" s="215">
        <v>10</v>
      </c>
      <c r="B18" s="211" t="s">
        <v>172</v>
      </c>
    </row>
    <row r="19" spans="1:2">
      <c r="A19" s="215">
        <v>11</v>
      </c>
      <c r="B19" s="216" t="s">
        <v>155</v>
      </c>
    </row>
    <row r="20" spans="1:2">
      <c r="A20" s="215">
        <v>12</v>
      </c>
      <c r="B20" s="216" t="s">
        <v>152</v>
      </c>
    </row>
    <row r="21" spans="1:2">
      <c r="A21" s="215">
        <v>13</v>
      </c>
      <c r="B21" s="218" t="s">
        <v>218</v>
      </c>
    </row>
    <row r="22" spans="1:2">
      <c r="A22" s="215">
        <v>14</v>
      </c>
      <c r="B22" s="211" t="s">
        <v>244</v>
      </c>
    </row>
    <row r="23" spans="1:2">
      <c r="A23" s="215">
        <v>15</v>
      </c>
      <c r="B23" s="211" t="s">
        <v>74</v>
      </c>
    </row>
    <row r="24" spans="1:2">
      <c r="A24" s="215">
        <v>15.1</v>
      </c>
      <c r="B24" s="211" t="s">
        <v>279</v>
      </c>
    </row>
    <row r="25" spans="1:2">
      <c r="A25" s="215">
        <v>16</v>
      </c>
      <c r="B25" s="211" t="s">
        <v>342</v>
      </c>
    </row>
    <row r="26" spans="1:2">
      <c r="A26" s="215">
        <v>17</v>
      </c>
      <c r="B26" s="211" t="s">
        <v>492</v>
      </c>
    </row>
    <row r="27" spans="1:2">
      <c r="A27" s="215">
        <v>18</v>
      </c>
      <c r="B27" s="211" t="s">
        <v>687</v>
      </c>
    </row>
    <row r="28" spans="1:2">
      <c r="A28" s="215">
        <v>19</v>
      </c>
      <c r="B28" s="211" t="s">
        <v>688</v>
      </c>
    </row>
    <row r="29" spans="1:2">
      <c r="A29" s="215">
        <v>20</v>
      </c>
      <c r="B29" s="211" t="s">
        <v>689</v>
      </c>
    </row>
    <row r="30" spans="1:2">
      <c r="A30" s="215">
        <v>21</v>
      </c>
      <c r="B30" s="211" t="s">
        <v>431</v>
      </c>
    </row>
    <row r="31" spans="1:2">
      <c r="A31" s="215">
        <v>22</v>
      </c>
      <c r="B31" s="211" t="s">
        <v>690</v>
      </c>
    </row>
    <row r="32" spans="1:2" ht="25.5">
      <c r="A32" s="215">
        <v>23</v>
      </c>
      <c r="B32" s="458" t="s">
        <v>686</v>
      </c>
    </row>
    <row r="33" spans="1:2">
      <c r="A33" s="215">
        <v>24</v>
      </c>
      <c r="B33" s="211" t="s">
        <v>691</v>
      </c>
    </row>
    <row r="34" spans="1:2">
      <c r="A34" s="215">
        <v>25</v>
      </c>
      <c r="B34" s="211" t="s">
        <v>692</v>
      </c>
    </row>
    <row r="35" spans="1:2">
      <c r="A35" s="215">
        <v>26</v>
      </c>
      <c r="B35" s="211" t="s">
        <v>515</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6"/>
  <sheetViews>
    <sheetView zoomScaleNormal="10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1" bestFit="1" customWidth="1"/>
    <col min="2" max="2" width="132.42578125" style="1" customWidth="1"/>
    <col min="3" max="3" width="18.42578125" style="1" customWidth="1"/>
    <col min="4" max="4" width="12.28515625" bestFit="1" customWidth="1"/>
  </cols>
  <sheetData>
    <row r="1" spans="1:6" ht="16.5">
      <c r="A1" s="10" t="s">
        <v>108</v>
      </c>
      <c r="B1" s="9" t="str">
        <f>Info!C2</f>
        <v>ს.ს "პროკრედიტ ბანკი"</v>
      </c>
      <c r="D1" s="1"/>
      <c r="E1" s="1"/>
      <c r="F1" s="1"/>
    </row>
    <row r="2" spans="1:6" s="10" customFormat="1" ht="15.75" customHeight="1">
      <c r="A2" s="10" t="s">
        <v>109</v>
      </c>
      <c r="B2" s="268">
        <f>'1. key ratios'!B2</f>
        <v>45291</v>
      </c>
    </row>
    <row r="3" spans="1:6" s="10" customFormat="1" ht="15.75" customHeight="1"/>
    <row r="4" spans="1:6" ht="15.75" thickBot="1">
      <c r="A4" s="1" t="s">
        <v>194</v>
      </c>
      <c r="B4" s="19" t="s">
        <v>85</v>
      </c>
    </row>
    <row r="5" spans="1:6">
      <c r="A5" s="71" t="s">
        <v>25</v>
      </c>
      <c r="B5" s="72"/>
      <c r="C5" s="73" t="s">
        <v>26</v>
      </c>
    </row>
    <row r="6" spans="1:6">
      <c r="A6" s="74">
        <v>1</v>
      </c>
      <c r="B6" s="38" t="s">
        <v>27</v>
      </c>
      <c r="C6" s="143">
        <v>297942637.81999999</v>
      </c>
      <c r="D6" s="479"/>
    </row>
    <row r="7" spans="1:6">
      <c r="A7" s="74">
        <v>2</v>
      </c>
      <c r="B7" s="35" t="s">
        <v>28</v>
      </c>
      <c r="C7" s="144">
        <v>112482805</v>
      </c>
      <c r="D7" s="479"/>
    </row>
    <row r="8" spans="1:6">
      <c r="A8" s="74">
        <v>3</v>
      </c>
      <c r="B8" s="30" t="s">
        <v>29</v>
      </c>
      <c r="C8" s="144">
        <v>72117569.829999998</v>
      </c>
      <c r="D8" s="479"/>
    </row>
    <row r="9" spans="1:6">
      <c r="A9" s="74">
        <v>4</v>
      </c>
      <c r="B9" s="30" t="s">
        <v>30</v>
      </c>
      <c r="C9" s="144">
        <v>0</v>
      </c>
      <c r="D9" s="479"/>
    </row>
    <row r="10" spans="1:6">
      <c r="A10" s="74">
        <v>5</v>
      </c>
      <c r="B10" s="30" t="s">
        <v>31</v>
      </c>
      <c r="C10" s="144">
        <v>0</v>
      </c>
      <c r="D10" s="479"/>
    </row>
    <row r="11" spans="1:6">
      <c r="A11" s="74">
        <v>6</v>
      </c>
      <c r="B11" s="36" t="s">
        <v>32</v>
      </c>
      <c r="C11" s="144">
        <v>113342262.99000001</v>
      </c>
      <c r="D11" s="479"/>
    </row>
    <row r="12" spans="1:6" s="2" customFormat="1">
      <c r="A12" s="74">
        <v>7</v>
      </c>
      <c r="B12" s="38" t="s">
        <v>33</v>
      </c>
      <c r="C12" s="145">
        <v>10929020.826194098</v>
      </c>
      <c r="D12" s="479"/>
    </row>
    <row r="13" spans="1:6" s="2" customFormat="1">
      <c r="A13" s="74">
        <v>8</v>
      </c>
      <c r="B13" s="37" t="s">
        <v>34</v>
      </c>
      <c r="C13" s="144">
        <v>0</v>
      </c>
      <c r="D13" s="479"/>
    </row>
    <row r="14" spans="1:6" s="2" customFormat="1" ht="25.5">
      <c r="A14" s="74">
        <v>9</v>
      </c>
      <c r="B14" s="31" t="s">
        <v>35</v>
      </c>
      <c r="C14" s="144">
        <v>0</v>
      </c>
      <c r="D14" s="479"/>
    </row>
    <row r="15" spans="1:6" s="2" customFormat="1">
      <c r="A15" s="74">
        <v>10</v>
      </c>
      <c r="B15" s="32" t="s">
        <v>36</v>
      </c>
      <c r="C15" s="144">
        <v>1992608.7600000002</v>
      </c>
      <c r="D15" s="479"/>
    </row>
    <row r="16" spans="1:6" s="2" customFormat="1">
      <c r="A16" s="74">
        <v>11</v>
      </c>
      <c r="B16" s="33" t="s">
        <v>37</v>
      </c>
      <c r="C16" s="144">
        <v>0</v>
      </c>
      <c r="D16" s="479"/>
    </row>
    <row r="17" spans="1:4" s="2" customFormat="1">
      <c r="A17" s="74">
        <v>12</v>
      </c>
      <c r="B17" s="32" t="s">
        <v>38</v>
      </c>
      <c r="C17" s="144">
        <v>0</v>
      </c>
      <c r="D17" s="479"/>
    </row>
    <row r="18" spans="1:4" s="2" customFormat="1">
      <c r="A18" s="74">
        <v>13</v>
      </c>
      <c r="B18" s="32" t="s">
        <v>39</v>
      </c>
      <c r="C18" s="144">
        <v>0</v>
      </c>
      <c r="D18" s="479"/>
    </row>
    <row r="19" spans="1:4" s="2" customFormat="1">
      <c r="A19" s="74">
        <v>14</v>
      </c>
      <c r="B19" s="32" t="s">
        <v>40</v>
      </c>
      <c r="C19" s="144">
        <v>0</v>
      </c>
      <c r="D19" s="479"/>
    </row>
    <row r="20" spans="1:4" s="2" customFormat="1" ht="25.5">
      <c r="A20" s="74">
        <v>15</v>
      </c>
      <c r="B20" s="32" t="s">
        <v>41</v>
      </c>
      <c r="C20" s="144">
        <v>0</v>
      </c>
      <c r="D20" s="479"/>
    </row>
    <row r="21" spans="1:4" s="2" customFormat="1" ht="25.5">
      <c r="A21" s="74">
        <v>16</v>
      </c>
      <c r="B21" s="31" t="s">
        <v>42</v>
      </c>
      <c r="C21" s="144">
        <v>0</v>
      </c>
      <c r="D21" s="479"/>
    </row>
    <row r="22" spans="1:4" s="2" customFormat="1">
      <c r="A22" s="74">
        <v>17</v>
      </c>
      <c r="B22" s="75" t="s">
        <v>43</v>
      </c>
      <c r="C22" s="144">
        <v>8936412.0661940984</v>
      </c>
      <c r="D22" s="479"/>
    </row>
    <row r="23" spans="1:4" s="2" customFormat="1">
      <c r="A23" s="74">
        <v>18</v>
      </c>
      <c r="B23" s="679" t="s">
        <v>517</v>
      </c>
      <c r="C23" s="144">
        <v>0</v>
      </c>
      <c r="D23" s="479"/>
    </row>
    <row r="24" spans="1:4" s="2" customFormat="1" ht="25.5">
      <c r="A24" s="74">
        <v>19</v>
      </c>
      <c r="B24" s="31" t="s">
        <v>44</v>
      </c>
      <c r="C24" s="144">
        <v>0</v>
      </c>
      <c r="D24" s="479"/>
    </row>
    <row r="25" spans="1:4" s="2" customFormat="1" ht="25.5">
      <c r="A25" s="74">
        <v>20</v>
      </c>
      <c r="B25" s="31" t="s">
        <v>45</v>
      </c>
      <c r="C25" s="144">
        <v>0</v>
      </c>
      <c r="D25" s="479"/>
    </row>
    <row r="26" spans="1:4" s="2" customFormat="1" ht="25.5">
      <c r="A26" s="74">
        <v>21</v>
      </c>
      <c r="B26" s="33" t="s">
        <v>46</v>
      </c>
      <c r="C26" s="144">
        <v>0</v>
      </c>
      <c r="D26" s="479"/>
    </row>
    <row r="27" spans="1:4" s="2" customFormat="1">
      <c r="A27" s="74">
        <v>22</v>
      </c>
      <c r="B27" s="33" t="s">
        <v>47</v>
      </c>
      <c r="C27" s="144">
        <v>0</v>
      </c>
      <c r="D27" s="479"/>
    </row>
    <row r="28" spans="1:4" s="2" customFormat="1" ht="25.5">
      <c r="A28" s="74">
        <v>23</v>
      </c>
      <c r="B28" s="33" t="s">
        <v>48</v>
      </c>
      <c r="C28" s="144">
        <v>0</v>
      </c>
      <c r="D28" s="479"/>
    </row>
    <row r="29" spans="1:4" s="2" customFormat="1">
      <c r="A29" s="74">
        <v>24</v>
      </c>
      <c r="B29" s="39" t="s">
        <v>22</v>
      </c>
      <c r="C29" s="145">
        <v>287013616.99380589</v>
      </c>
      <c r="D29" s="479"/>
    </row>
    <row r="30" spans="1:4" s="2" customFormat="1">
      <c r="A30" s="76"/>
      <c r="B30" s="34"/>
      <c r="C30" s="146"/>
      <c r="D30" s="479"/>
    </row>
    <row r="31" spans="1:4" s="2" customFormat="1">
      <c r="A31" s="76">
        <v>25</v>
      </c>
      <c r="B31" s="39" t="s">
        <v>49</v>
      </c>
      <c r="C31" s="145">
        <v>0</v>
      </c>
      <c r="D31" s="479"/>
    </row>
    <row r="32" spans="1:4" s="2" customFormat="1">
      <c r="A32" s="76">
        <v>26</v>
      </c>
      <c r="B32" s="30" t="s">
        <v>50</v>
      </c>
      <c r="C32" s="147">
        <v>0</v>
      </c>
      <c r="D32" s="479"/>
    </row>
    <row r="33" spans="1:4" s="2" customFormat="1">
      <c r="A33" s="76">
        <v>27</v>
      </c>
      <c r="B33" s="107" t="s">
        <v>51</v>
      </c>
      <c r="C33" s="144">
        <v>0</v>
      </c>
      <c r="D33" s="479"/>
    </row>
    <row r="34" spans="1:4" s="2" customFormat="1">
      <c r="A34" s="76">
        <v>28</v>
      </c>
      <c r="B34" s="107" t="s">
        <v>52</v>
      </c>
      <c r="C34" s="144">
        <v>0</v>
      </c>
      <c r="D34" s="479"/>
    </row>
    <row r="35" spans="1:4" s="2" customFormat="1">
      <c r="A35" s="76">
        <v>29</v>
      </c>
      <c r="B35" s="30" t="s">
        <v>53</v>
      </c>
      <c r="C35" s="144">
        <v>0</v>
      </c>
      <c r="D35" s="479"/>
    </row>
    <row r="36" spans="1:4" s="2" customFormat="1">
      <c r="A36" s="76">
        <v>30</v>
      </c>
      <c r="B36" s="39" t="s">
        <v>54</v>
      </c>
      <c r="C36" s="145">
        <v>0</v>
      </c>
      <c r="D36" s="479"/>
    </row>
    <row r="37" spans="1:4" s="2" customFormat="1">
      <c r="A37" s="76">
        <v>31</v>
      </c>
      <c r="B37" s="31" t="s">
        <v>55</v>
      </c>
      <c r="C37" s="144">
        <v>0</v>
      </c>
      <c r="D37" s="479"/>
    </row>
    <row r="38" spans="1:4" s="2" customFormat="1">
      <c r="A38" s="76">
        <v>32</v>
      </c>
      <c r="B38" s="32" t="s">
        <v>56</v>
      </c>
      <c r="C38" s="144">
        <v>0</v>
      </c>
      <c r="D38" s="479"/>
    </row>
    <row r="39" spans="1:4" s="2" customFormat="1" ht="25.5">
      <c r="A39" s="76">
        <v>33</v>
      </c>
      <c r="B39" s="31" t="s">
        <v>57</v>
      </c>
      <c r="C39" s="144">
        <v>0</v>
      </c>
      <c r="D39" s="479"/>
    </row>
    <row r="40" spans="1:4" s="2" customFormat="1" ht="25.5">
      <c r="A40" s="76">
        <v>34</v>
      </c>
      <c r="B40" s="31" t="s">
        <v>45</v>
      </c>
      <c r="C40" s="144">
        <v>0</v>
      </c>
      <c r="D40" s="479"/>
    </row>
    <row r="41" spans="1:4" s="2" customFormat="1" ht="25.5">
      <c r="A41" s="76">
        <v>35</v>
      </c>
      <c r="B41" s="33" t="s">
        <v>58</v>
      </c>
      <c r="C41" s="144">
        <v>0</v>
      </c>
      <c r="D41" s="479"/>
    </row>
    <row r="42" spans="1:4" s="2" customFormat="1">
      <c r="A42" s="76">
        <v>36</v>
      </c>
      <c r="B42" s="39" t="s">
        <v>23</v>
      </c>
      <c r="C42" s="145">
        <v>0</v>
      </c>
      <c r="D42" s="479"/>
    </row>
    <row r="43" spans="1:4" s="2" customFormat="1">
      <c r="A43" s="76"/>
      <c r="B43" s="34"/>
      <c r="C43" s="146"/>
      <c r="D43" s="479"/>
    </row>
    <row r="44" spans="1:4" s="2" customFormat="1">
      <c r="A44" s="76">
        <v>37</v>
      </c>
      <c r="B44" s="40" t="s">
        <v>59</v>
      </c>
      <c r="C44" s="145">
        <v>11902799.999999998</v>
      </c>
      <c r="D44" s="479"/>
    </row>
    <row r="45" spans="1:4" s="2" customFormat="1">
      <c r="A45" s="76">
        <v>38</v>
      </c>
      <c r="B45" s="30" t="s">
        <v>60</v>
      </c>
      <c r="C45" s="144">
        <v>11902799.999999998</v>
      </c>
      <c r="D45" s="479"/>
    </row>
    <row r="46" spans="1:4" s="2" customFormat="1">
      <c r="A46" s="76">
        <v>39</v>
      </c>
      <c r="B46" s="30" t="s">
        <v>61</v>
      </c>
      <c r="C46" s="144">
        <v>0</v>
      </c>
      <c r="D46" s="479"/>
    </row>
    <row r="47" spans="1:4" s="2" customFormat="1">
      <c r="A47" s="76">
        <v>40</v>
      </c>
      <c r="B47" s="629" t="s">
        <v>516</v>
      </c>
      <c r="C47" s="144">
        <v>0</v>
      </c>
      <c r="D47" s="479"/>
    </row>
    <row r="48" spans="1:4" s="2" customFormat="1">
      <c r="A48" s="76">
        <v>41</v>
      </c>
      <c r="B48" s="40" t="s">
        <v>62</v>
      </c>
      <c r="C48" s="145">
        <v>0</v>
      </c>
      <c r="D48" s="479"/>
    </row>
    <row r="49" spans="1:4" s="2" customFormat="1">
      <c r="A49" s="76">
        <v>42</v>
      </c>
      <c r="B49" s="31" t="s">
        <v>63</v>
      </c>
      <c r="C49" s="146">
        <v>0</v>
      </c>
      <c r="D49" s="479"/>
    </row>
    <row r="50" spans="1:4" s="2" customFormat="1">
      <c r="A50" s="76">
        <v>43</v>
      </c>
      <c r="B50" s="32" t="s">
        <v>64</v>
      </c>
      <c r="C50" s="146">
        <v>0</v>
      </c>
      <c r="D50" s="479"/>
    </row>
    <row r="51" spans="1:4" s="2" customFormat="1" ht="25.5">
      <c r="A51" s="76">
        <v>44</v>
      </c>
      <c r="B51" s="31" t="s">
        <v>65</v>
      </c>
      <c r="C51" s="146">
        <v>0</v>
      </c>
      <c r="D51" s="479"/>
    </row>
    <row r="52" spans="1:4" s="2" customFormat="1" ht="25.5">
      <c r="A52" s="76">
        <v>45</v>
      </c>
      <c r="B52" s="31" t="s">
        <v>45</v>
      </c>
      <c r="C52" s="146">
        <v>0</v>
      </c>
      <c r="D52" s="479"/>
    </row>
    <row r="53" spans="1:4" s="2" customFormat="1" ht="15.75" thickBot="1">
      <c r="A53" s="76">
        <v>46</v>
      </c>
      <c r="B53" s="77" t="s">
        <v>24</v>
      </c>
      <c r="C53" s="148">
        <v>11902799.999999998</v>
      </c>
      <c r="D53" s="479"/>
    </row>
    <row r="54" spans="1:4">
      <c r="D54" s="479"/>
    </row>
    <row r="55" spans="1:4">
      <c r="D55" s="479"/>
    </row>
    <row r="56" spans="1:4">
      <c r="B56" s="1" t="s">
        <v>141</v>
      </c>
      <c r="D56" s="479"/>
    </row>
  </sheetData>
  <dataValidations count="1">
    <dataValidation operator="lessThanOrEqual" allowBlank="1" showInputMessage="1" showErrorMessage="1" errorTitle="Should be negative number" error="Should be whole negative number or 0" sqref="C29:C32 C36 C42:C44 C48: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workbookViewId="0">
      <selection activeCell="D19" sqref="D19:D21"/>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6" ht="15.75">
      <c r="A1" s="10" t="s">
        <v>108</v>
      </c>
      <c r="B1" s="9" t="str">
        <f>Info!C2</f>
        <v>ს.ს "პროკრედიტ ბანკი"</v>
      </c>
    </row>
    <row r="2" spans="1:6" s="10" customFormat="1" ht="15.75" customHeight="1">
      <c r="A2" s="10" t="s">
        <v>109</v>
      </c>
      <c r="B2" s="268">
        <f>'1. key ratios'!B2</f>
        <v>45291</v>
      </c>
    </row>
    <row r="3" spans="1:6" s="10" customFormat="1" ht="15.75" customHeight="1"/>
    <row r="4" spans="1:6" ht="13.5" thickBot="1">
      <c r="A4" s="1" t="s">
        <v>249</v>
      </c>
      <c r="B4" s="206" t="s">
        <v>250</v>
      </c>
    </row>
    <row r="5" spans="1:6" s="27" customFormat="1">
      <c r="A5" s="772" t="s">
        <v>251</v>
      </c>
      <c r="B5" s="773"/>
      <c r="C5" s="196" t="s">
        <v>252</v>
      </c>
      <c r="D5" s="197" t="s">
        <v>253</v>
      </c>
    </row>
    <row r="6" spans="1:6" s="207" customFormat="1">
      <c r="A6" s="198">
        <v>1</v>
      </c>
      <c r="B6" s="199" t="s">
        <v>254</v>
      </c>
      <c r="C6" s="199"/>
      <c r="D6" s="200"/>
    </row>
    <row r="7" spans="1:6" s="207" customFormat="1">
      <c r="A7" s="201" t="s">
        <v>255</v>
      </c>
      <c r="B7" s="202" t="s">
        <v>256</v>
      </c>
      <c r="C7" s="243">
        <v>4.4999999999999998E-2</v>
      </c>
      <c r="D7" s="635">
        <v>60388580.941674948</v>
      </c>
      <c r="E7" s="482"/>
      <c r="F7" s="482"/>
    </row>
    <row r="8" spans="1:6" s="207" customFormat="1">
      <c r="A8" s="201" t="s">
        <v>257</v>
      </c>
      <c r="B8" s="202" t="s">
        <v>258</v>
      </c>
      <c r="C8" s="243">
        <v>0.06</v>
      </c>
      <c r="D8" s="635">
        <v>80518107.922233269</v>
      </c>
      <c r="E8" s="482"/>
      <c r="F8" s="482"/>
    </row>
    <row r="9" spans="1:6" s="207" customFormat="1">
      <c r="A9" s="201" t="s">
        <v>259</v>
      </c>
      <c r="B9" s="202" t="s">
        <v>260</v>
      </c>
      <c r="C9" s="243">
        <v>0.08</v>
      </c>
      <c r="D9" s="635">
        <v>107357477.22964436</v>
      </c>
      <c r="E9" s="482"/>
      <c r="F9" s="482"/>
    </row>
    <row r="10" spans="1:6" s="207" customFormat="1">
      <c r="A10" s="198" t="s">
        <v>261</v>
      </c>
      <c r="B10" s="199" t="s">
        <v>262</v>
      </c>
      <c r="C10" s="630"/>
      <c r="D10" s="636"/>
      <c r="E10" s="482"/>
      <c r="F10" s="482"/>
    </row>
    <row r="11" spans="1:6" s="208" customFormat="1">
      <c r="A11" s="203" t="s">
        <v>263</v>
      </c>
      <c r="B11" s="204" t="s">
        <v>325</v>
      </c>
      <c r="C11" s="243">
        <v>2.5000000000000001E-2</v>
      </c>
      <c r="D11" s="635">
        <v>33549211.634263862</v>
      </c>
      <c r="E11" s="482"/>
      <c r="F11" s="482"/>
    </row>
    <row r="12" spans="1:6" s="208" customFormat="1">
      <c r="A12" s="203" t="s">
        <v>264</v>
      </c>
      <c r="B12" s="204" t="s">
        <v>265</v>
      </c>
      <c r="C12" s="243">
        <v>0</v>
      </c>
      <c r="D12" s="635">
        <v>0</v>
      </c>
      <c r="E12" s="482"/>
      <c r="F12" s="482"/>
    </row>
    <row r="13" spans="1:6" s="208" customFormat="1">
      <c r="A13" s="203" t="s">
        <v>266</v>
      </c>
      <c r="B13" s="204" t="s">
        <v>267</v>
      </c>
      <c r="C13" s="243">
        <v>0</v>
      </c>
      <c r="D13" s="635">
        <v>0</v>
      </c>
      <c r="E13" s="482"/>
      <c r="F13" s="482"/>
    </row>
    <row r="14" spans="1:6" s="207" customFormat="1">
      <c r="A14" s="198" t="s">
        <v>268</v>
      </c>
      <c r="B14" s="199" t="s">
        <v>323</v>
      </c>
      <c r="C14" s="631"/>
      <c r="D14" s="636"/>
      <c r="E14" s="482"/>
      <c r="F14" s="482"/>
    </row>
    <row r="15" spans="1:6" s="207" customFormat="1">
      <c r="A15" s="212" t="s">
        <v>271</v>
      </c>
      <c r="B15" s="204" t="s">
        <v>324</v>
      </c>
      <c r="C15" s="243">
        <v>4.9267785114035727E-2</v>
      </c>
      <c r="D15" s="635">
        <v>66115813.981688768</v>
      </c>
      <c r="E15" s="482"/>
      <c r="F15" s="482"/>
    </row>
    <row r="16" spans="1:6" s="207" customFormat="1">
      <c r="A16" s="212" t="s">
        <v>272</v>
      </c>
      <c r="B16" s="204" t="s">
        <v>274</v>
      </c>
      <c r="C16" s="243">
        <v>6.1343373826949973E-2</v>
      </c>
      <c r="D16" s="635">
        <v>82320873.235204294</v>
      </c>
      <c r="E16" s="482"/>
      <c r="F16" s="482"/>
    </row>
    <row r="17" spans="1:6" s="207" customFormat="1">
      <c r="A17" s="212" t="s">
        <v>273</v>
      </c>
      <c r="B17" s="204" t="s">
        <v>321</v>
      </c>
      <c r="C17" s="243">
        <v>7.7232306343942403E-2</v>
      </c>
      <c r="D17" s="635">
        <v>103643319.62140892</v>
      </c>
      <c r="E17" s="482"/>
      <c r="F17" s="482"/>
    </row>
    <row r="18" spans="1:6" s="27" customFormat="1">
      <c r="A18" s="774" t="s">
        <v>322</v>
      </c>
      <c r="B18" s="775"/>
      <c r="C18" s="632" t="s">
        <v>252</v>
      </c>
      <c r="D18" s="633" t="s">
        <v>253</v>
      </c>
      <c r="E18" s="482"/>
      <c r="F18" s="482"/>
    </row>
    <row r="19" spans="1:6" s="207" customFormat="1">
      <c r="A19" s="205">
        <v>4</v>
      </c>
      <c r="B19" s="204" t="s">
        <v>22</v>
      </c>
      <c r="C19" s="243">
        <v>0.11926778511403574</v>
      </c>
      <c r="D19" s="635">
        <v>160053606.55762759</v>
      </c>
      <c r="E19" s="482"/>
      <c r="F19" s="482"/>
    </row>
    <row r="20" spans="1:6" s="207" customFormat="1">
      <c r="A20" s="205">
        <v>5</v>
      </c>
      <c r="B20" s="204" t="s">
        <v>86</v>
      </c>
      <c r="C20" s="243">
        <v>0.14634337382694995</v>
      </c>
      <c r="D20" s="635">
        <v>196388192.79170138</v>
      </c>
      <c r="E20" s="482"/>
      <c r="F20" s="482"/>
    </row>
    <row r="21" spans="1:6" s="207" customFormat="1" ht="13.5" thickBot="1">
      <c r="A21" s="209" t="s">
        <v>269</v>
      </c>
      <c r="B21" s="210" t="s">
        <v>85</v>
      </c>
      <c r="C21" s="634">
        <v>0.18223230634394241</v>
      </c>
      <c r="D21" s="637">
        <v>244550008.48531714</v>
      </c>
      <c r="E21" s="482"/>
      <c r="F21" s="482"/>
    </row>
    <row r="23" spans="1:6">
      <c r="B23" s="14"/>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0"/>
  <sheetViews>
    <sheetView zoomScale="80" zoomScaleNormal="80" workbookViewId="0">
      <pane xSplit="1" ySplit="5" topLeftCell="B61" activePane="bottomRight" state="frozen"/>
      <selection pane="topRight" activeCell="B1" sqref="B1"/>
      <selection pane="bottomLeft" activeCell="A5" sqref="A5"/>
      <selection pane="bottomRight" activeCell="C6" sqref="C6:C70"/>
    </sheetView>
  </sheetViews>
  <sheetFormatPr defaultRowHeight="16.5"/>
  <cols>
    <col min="1" max="1" width="10.7109375" style="28" customWidth="1"/>
    <col min="2" max="2" width="91.85546875" style="28" customWidth="1"/>
    <col min="3" max="3" width="38.140625" style="28" customWidth="1"/>
    <col min="4" max="4" width="32.28515625" style="28" customWidth="1"/>
  </cols>
  <sheetData>
    <row r="1" spans="1:5">
      <c r="A1" s="10" t="s">
        <v>108</v>
      </c>
      <c r="B1" s="11" t="str">
        <f>Info!C2</f>
        <v>ს.ს "პროკრედიტ ბანკი"</v>
      </c>
    </row>
    <row r="2" spans="1:5" s="10" customFormat="1" ht="15.75" customHeight="1">
      <c r="A2" s="10" t="s">
        <v>109</v>
      </c>
      <c r="B2" s="268">
        <f>'1. key ratios'!B2</f>
        <v>45291</v>
      </c>
    </row>
    <row r="3" spans="1:5" s="10" customFormat="1" ht="15.75" customHeight="1">
      <c r="A3" s="16"/>
    </row>
    <row r="4" spans="1:5" s="10" customFormat="1" ht="15.75" customHeight="1" thickBot="1">
      <c r="A4" s="10" t="s">
        <v>195</v>
      </c>
      <c r="B4" s="129" t="s">
        <v>172</v>
      </c>
      <c r="D4" s="131" t="s">
        <v>87</v>
      </c>
    </row>
    <row r="5" spans="1:5" ht="63" customHeight="1">
      <c r="A5" s="83" t="s">
        <v>25</v>
      </c>
      <c r="B5" s="84" t="s">
        <v>144</v>
      </c>
      <c r="C5" s="85" t="s">
        <v>636</v>
      </c>
      <c r="D5" s="130" t="s">
        <v>173</v>
      </c>
    </row>
    <row r="6" spans="1:5">
      <c r="A6" s="350">
        <v>1</v>
      </c>
      <c r="B6" s="314" t="s">
        <v>634</v>
      </c>
      <c r="C6" s="487">
        <v>454491062.22530001</v>
      </c>
      <c r="D6" s="78"/>
      <c r="E6" s="465"/>
    </row>
    <row r="7" spans="1:5">
      <c r="A7" s="350">
        <v>1.1000000000000001</v>
      </c>
      <c r="B7" s="315" t="s">
        <v>96</v>
      </c>
      <c r="C7" s="488">
        <v>41320742.256799996</v>
      </c>
      <c r="D7" s="79"/>
      <c r="E7" s="465"/>
    </row>
    <row r="8" spans="1:5">
      <c r="A8" s="350">
        <v>1.2</v>
      </c>
      <c r="B8" s="315" t="s">
        <v>97</v>
      </c>
      <c r="C8" s="488">
        <v>247161098.99179998</v>
      </c>
      <c r="D8" s="79"/>
      <c r="E8" s="465"/>
    </row>
    <row r="9" spans="1:5">
      <c r="A9" s="350">
        <v>1.3</v>
      </c>
      <c r="B9" s="315" t="s">
        <v>98</v>
      </c>
      <c r="C9" s="488">
        <v>166009220.97670001</v>
      </c>
      <c r="D9" s="79"/>
      <c r="E9" s="465"/>
    </row>
    <row r="10" spans="1:5">
      <c r="A10" s="350">
        <v>2</v>
      </c>
      <c r="B10" s="316" t="s">
        <v>521</v>
      </c>
      <c r="C10" s="488">
        <v>3610</v>
      </c>
      <c r="D10" s="79"/>
      <c r="E10" s="465"/>
    </row>
    <row r="11" spans="1:5">
      <c r="A11" s="350">
        <v>2.1</v>
      </c>
      <c r="B11" s="317" t="s">
        <v>522</v>
      </c>
      <c r="C11" s="488">
        <v>3610</v>
      </c>
      <c r="D11" s="80"/>
      <c r="E11" s="465"/>
    </row>
    <row r="12" spans="1:5" ht="23.45" customHeight="1">
      <c r="A12" s="350">
        <v>3</v>
      </c>
      <c r="B12" s="318" t="s">
        <v>523</v>
      </c>
      <c r="C12" s="488">
        <v>0</v>
      </c>
      <c r="D12" s="80"/>
      <c r="E12" s="465"/>
    </row>
    <row r="13" spans="1:5" ht="23.45" customHeight="1">
      <c r="A13" s="459"/>
      <c r="B13" s="497" t="s">
        <v>43</v>
      </c>
      <c r="C13" s="499">
        <v>-3.8059018552303314E-3</v>
      </c>
      <c r="D13" s="498" t="s">
        <v>715</v>
      </c>
      <c r="E13" s="465"/>
    </row>
    <row r="14" spans="1:5" ht="23.1" customHeight="1">
      <c r="A14" s="350">
        <v>4</v>
      </c>
      <c r="B14" s="319" t="s">
        <v>524</v>
      </c>
      <c r="C14" s="488">
        <v>0</v>
      </c>
      <c r="D14" s="80"/>
      <c r="E14" s="465"/>
    </row>
    <row r="15" spans="1:5">
      <c r="A15" s="350">
        <v>5</v>
      </c>
      <c r="B15" s="319" t="s">
        <v>525</v>
      </c>
      <c r="C15" s="489">
        <v>139527.79999999999</v>
      </c>
      <c r="D15" s="80"/>
      <c r="E15" s="465"/>
    </row>
    <row r="16" spans="1:5">
      <c r="A16" s="350">
        <v>5.0999999999999996</v>
      </c>
      <c r="B16" s="320" t="s">
        <v>526</v>
      </c>
      <c r="C16" s="488">
        <v>139527.79999999999</v>
      </c>
      <c r="D16" s="80"/>
      <c r="E16" s="465"/>
    </row>
    <row r="17" spans="1:5">
      <c r="A17" s="350">
        <v>5.2</v>
      </c>
      <c r="B17" s="320" t="s">
        <v>454</v>
      </c>
      <c r="C17" s="488">
        <v>0</v>
      </c>
      <c r="D17" s="79"/>
      <c r="E17" s="465"/>
    </row>
    <row r="18" spans="1:5">
      <c r="A18" s="350">
        <v>5.3</v>
      </c>
      <c r="B18" s="320" t="s">
        <v>527</v>
      </c>
      <c r="C18" s="488">
        <v>0</v>
      </c>
      <c r="D18" s="79"/>
      <c r="E18" s="465"/>
    </row>
    <row r="19" spans="1:5">
      <c r="A19" s="350">
        <v>6</v>
      </c>
      <c r="B19" s="318" t="s">
        <v>528</v>
      </c>
      <c r="C19" s="490">
        <v>1284951062.9681401</v>
      </c>
      <c r="D19" s="79"/>
      <c r="E19" s="465"/>
    </row>
    <row r="20" spans="1:5">
      <c r="A20" s="350">
        <v>6.1</v>
      </c>
      <c r="B20" s="320" t="s">
        <v>454</v>
      </c>
      <c r="C20" s="488">
        <v>114301507.33</v>
      </c>
      <c r="D20" s="79"/>
      <c r="E20" s="465"/>
    </row>
    <row r="21" spans="1:5">
      <c r="A21" s="350">
        <v>6.2</v>
      </c>
      <c r="B21" s="320" t="s">
        <v>527</v>
      </c>
      <c r="C21" s="488">
        <v>1170649555.6381402</v>
      </c>
      <c r="D21" s="79"/>
      <c r="E21" s="465"/>
    </row>
    <row r="22" spans="1:5">
      <c r="A22" s="350">
        <v>7</v>
      </c>
      <c r="B22" s="321" t="s">
        <v>529</v>
      </c>
      <c r="C22" s="488">
        <v>8936412.0700000003</v>
      </c>
      <c r="D22" s="79"/>
      <c r="E22" s="465"/>
    </row>
    <row r="23" spans="1:5" ht="21">
      <c r="A23" s="459"/>
      <c r="B23" s="497" t="s">
        <v>43</v>
      </c>
      <c r="C23" s="499">
        <v>8936412.0700000003</v>
      </c>
      <c r="D23" s="498" t="s">
        <v>715</v>
      </c>
      <c r="E23" s="465"/>
    </row>
    <row r="24" spans="1:5">
      <c r="A24" s="350">
        <v>8</v>
      </c>
      <c r="B24" s="322" t="s">
        <v>530</v>
      </c>
      <c r="C24" s="488">
        <v>0</v>
      </c>
      <c r="D24" s="79"/>
      <c r="E24" s="465"/>
    </row>
    <row r="25" spans="1:5">
      <c r="A25" s="350">
        <v>9</v>
      </c>
      <c r="B25" s="319" t="s">
        <v>531</v>
      </c>
      <c r="C25" s="490">
        <v>44823558.800000012</v>
      </c>
      <c r="D25" s="359"/>
      <c r="E25" s="465"/>
    </row>
    <row r="26" spans="1:5">
      <c r="A26" s="350">
        <v>9.1</v>
      </c>
      <c r="B26" s="323" t="s">
        <v>532</v>
      </c>
      <c r="C26" s="488">
        <v>40549966.730000012</v>
      </c>
      <c r="D26" s="81"/>
      <c r="E26" s="465"/>
    </row>
    <row r="27" spans="1:5">
      <c r="A27" s="350">
        <v>9.1999999999999993</v>
      </c>
      <c r="B27" s="323" t="s">
        <v>533</v>
      </c>
      <c r="C27" s="488">
        <v>4273592.07</v>
      </c>
      <c r="D27" s="358"/>
      <c r="E27" s="465"/>
    </row>
    <row r="28" spans="1:5">
      <c r="A28" s="350">
        <v>10</v>
      </c>
      <c r="B28" s="319" t="s">
        <v>36</v>
      </c>
      <c r="C28" s="491">
        <v>1992608.7600000002</v>
      </c>
      <c r="D28" s="441" t="s">
        <v>683</v>
      </c>
      <c r="E28" s="465"/>
    </row>
    <row r="29" spans="1:5">
      <c r="A29" s="350">
        <v>10.1</v>
      </c>
      <c r="B29" s="323" t="s">
        <v>534</v>
      </c>
      <c r="C29" s="488">
        <v>0</v>
      </c>
      <c r="D29" s="79"/>
      <c r="E29" s="465"/>
    </row>
    <row r="30" spans="1:5">
      <c r="A30" s="350">
        <v>10.199999999999999</v>
      </c>
      <c r="B30" s="323" t="s">
        <v>535</v>
      </c>
      <c r="C30" s="488">
        <v>1992608.7600000002</v>
      </c>
      <c r="D30" s="79"/>
      <c r="E30" s="465"/>
    </row>
    <row r="31" spans="1:5">
      <c r="A31" s="350">
        <v>11</v>
      </c>
      <c r="B31" s="319" t="s">
        <v>536</v>
      </c>
      <c r="C31" s="490">
        <v>0</v>
      </c>
      <c r="D31" s="79"/>
      <c r="E31" s="465"/>
    </row>
    <row r="32" spans="1:5">
      <c r="A32" s="350">
        <v>11.1</v>
      </c>
      <c r="B32" s="323" t="s">
        <v>537</v>
      </c>
      <c r="C32" s="488">
        <v>0</v>
      </c>
      <c r="D32" s="79"/>
      <c r="E32" s="465"/>
    </row>
    <row r="33" spans="1:5">
      <c r="A33" s="350">
        <v>11.2</v>
      </c>
      <c r="B33" s="323" t="s">
        <v>538</v>
      </c>
      <c r="C33" s="488">
        <v>0</v>
      </c>
      <c r="D33" s="79"/>
      <c r="E33" s="465"/>
    </row>
    <row r="34" spans="1:5">
      <c r="A34" s="350">
        <v>13</v>
      </c>
      <c r="B34" s="319" t="s">
        <v>99</v>
      </c>
      <c r="C34" s="490">
        <v>4737856.503159998</v>
      </c>
      <c r="D34" s="79"/>
      <c r="E34" s="465"/>
    </row>
    <row r="35" spans="1:5">
      <c r="A35" s="350">
        <v>13.1</v>
      </c>
      <c r="B35" s="324" t="s">
        <v>539</v>
      </c>
      <c r="C35" s="488">
        <v>68700</v>
      </c>
      <c r="D35" s="79"/>
      <c r="E35" s="465"/>
    </row>
    <row r="36" spans="1:5">
      <c r="A36" s="350">
        <v>13.2</v>
      </c>
      <c r="B36" s="324" t="s">
        <v>540</v>
      </c>
      <c r="C36" s="488">
        <v>0</v>
      </c>
      <c r="D36" s="81"/>
      <c r="E36" s="465"/>
    </row>
    <row r="37" spans="1:5">
      <c r="A37" s="350">
        <v>14</v>
      </c>
      <c r="B37" s="325" t="s">
        <v>541</v>
      </c>
      <c r="C37" s="492">
        <v>1800075699.1266</v>
      </c>
      <c r="D37" s="81"/>
      <c r="E37" s="465"/>
    </row>
    <row r="38" spans="1:5">
      <c r="A38" s="350"/>
      <c r="B38" s="326" t="s">
        <v>104</v>
      </c>
      <c r="C38" s="495"/>
      <c r="D38" s="82"/>
      <c r="E38" s="465"/>
    </row>
    <row r="39" spans="1:5">
      <c r="A39" s="350">
        <v>15</v>
      </c>
      <c r="B39" s="327" t="s">
        <v>542</v>
      </c>
      <c r="C39" s="488">
        <v>4029.02</v>
      </c>
      <c r="D39" s="358"/>
      <c r="E39" s="465"/>
    </row>
    <row r="40" spans="1:5">
      <c r="A40" s="350">
        <v>15.1</v>
      </c>
      <c r="B40" s="328" t="s">
        <v>522</v>
      </c>
      <c r="C40" s="488">
        <v>4029.02</v>
      </c>
      <c r="D40" s="79"/>
      <c r="E40" s="465"/>
    </row>
    <row r="41" spans="1:5" ht="21">
      <c r="A41" s="350">
        <v>16</v>
      </c>
      <c r="B41" s="321" t="s">
        <v>543</v>
      </c>
      <c r="C41" s="488">
        <v>0</v>
      </c>
      <c r="D41" s="79"/>
      <c r="E41" s="465"/>
    </row>
    <row r="42" spans="1:5">
      <c r="A42" s="350">
        <v>17</v>
      </c>
      <c r="B42" s="321" t="s">
        <v>544</v>
      </c>
      <c r="C42" s="490">
        <v>1479348402.8584008</v>
      </c>
      <c r="D42" s="79"/>
      <c r="E42" s="465"/>
    </row>
    <row r="43" spans="1:5">
      <c r="A43" s="350">
        <v>17.100000000000001</v>
      </c>
      <c r="B43" s="329" t="s">
        <v>545</v>
      </c>
      <c r="C43" s="488">
        <v>1069410571.419531</v>
      </c>
      <c r="D43" s="79"/>
      <c r="E43" s="465"/>
    </row>
    <row r="44" spans="1:5">
      <c r="A44" s="352">
        <v>17.2</v>
      </c>
      <c r="B44" s="353" t="s">
        <v>100</v>
      </c>
      <c r="C44" s="488">
        <v>407742370.69239998</v>
      </c>
      <c r="D44" s="81"/>
      <c r="E44" s="465"/>
    </row>
    <row r="45" spans="1:5">
      <c r="A45" s="350">
        <v>17.3</v>
      </c>
      <c r="B45" s="354" t="s">
        <v>546</v>
      </c>
      <c r="C45" s="488">
        <v>0</v>
      </c>
      <c r="D45" s="79"/>
      <c r="E45" s="465"/>
    </row>
    <row r="46" spans="1:5">
      <c r="A46" s="350">
        <v>17.399999999999999</v>
      </c>
      <c r="B46" s="354" t="s">
        <v>547</v>
      </c>
      <c r="C46" s="488">
        <v>2195460.7464700001</v>
      </c>
      <c r="D46" s="79"/>
      <c r="E46" s="465"/>
    </row>
    <row r="47" spans="1:5">
      <c r="A47" s="350">
        <v>18</v>
      </c>
      <c r="B47" s="337" t="s">
        <v>548</v>
      </c>
      <c r="C47" s="488">
        <v>2164068.8769</v>
      </c>
      <c r="D47" s="79"/>
      <c r="E47" s="465"/>
    </row>
    <row r="48" spans="1:5">
      <c r="A48" s="350">
        <v>19</v>
      </c>
      <c r="B48" s="337" t="s">
        <v>549</v>
      </c>
      <c r="C48" s="493">
        <v>3772760.33</v>
      </c>
      <c r="D48" s="79"/>
      <c r="E48" s="465"/>
    </row>
    <row r="49" spans="1:5">
      <c r="A49" s="350">
        <v>19.100000000000001</v>
      </c>
      <c r="B49" s="355" t="s">
        <v>550</v>
      </c>
      <c r="C49" s="488">
        <v>1806919.48</v>
      </c>
      <c r="D49" s="79"/>
      <c r="E49" s="465"/>
    </row>
    <row r="50" spans="1:5">
      <c r="A50" s="350">
        <v>19.2</v>
      </c>
      <c r="B50" s="355" t="s">
        <v>551</v>
      </c>
      <c r="C50" s="488">
        <v>1965840.85</v>
      </c>
      <c r="D50" s="79"/>
      <c r="E50" s="465"/>
    </row>
    <row r="51" spans="1:5">
      <c r="A51" s="350">
        <v>20</v>
      </c>
      <c r="B51" s="333" t="s">
        <v>101</v>
      </c>
      <c r="C51" s="488">
        <v>14885858.8466</v>
      </c>
      <c r="D51" s="79"/>
      <c r="E51" s="465"/>
    </row>
    <row r="52" spans="1:5">
      <c r="A52" s="350">
        <v>21</v>
      </c>
      <c r="B52" s="334" t="s">
        <v>89</v>
      </c>
      <c r="C52" s="488">
        <v>1957941.370499</v>
      </c>
      <c r="D52" s="79"/>
      <c r="E52" s="465"/>
    </row>
    <row r="53" spans="1:5">
      <c r="A53" s="350">
        <v>21.1</v>
      </c>
      <c r="B53" s="330" t="s">
        <v>552</v>
      </c>
      <c r="C53" s="488">
        <v>0</v>
      </c>
      <c r="D53" s="79"/>
      <c r="E53" s="465"/>
    </row>
    <row r="54" spans="1:5">
      <c r="A54" s="350">
        <v>22</v>
      </c>
      <c r="B54" s="333" t="s">
        <v>553</v>
      </c>
      <c r="C54" s="493">
        <v>1502133061.3023996</v>
      </c>
      <c r="D54" s="79"/>
      <c r="E54" s="465"/>
    </row>
    <row r="55" spans="1:5">
      <c r="A55" s="350"/>
      <c r="B55" s="335" t="s">
        <v>554</v>
      </c>
      <c r="C55" s="496"/>
      <c r="D55" s="79"/>
      <c r="E55" s="465"/>
    </row>
    <row r="56" spans="1:5">
      <c r="A56" s="350">
        <v>23</v>
      </c>
      <c r="B56" s="333" t="s">
        <v>105</v>
      </c>
      <c r="C56" s="488">
        <v>112482805</v>
      </c>
      <c r="D56" s="79"/>
      <c r="E56" s="465"/>
    </row>
    <row r="57" spans="1:5">
      <c r="A57" s="350">
        <v>24</v>
      </c>
      <c r="B57" s="333" t="s">
        <v>555</v>
      </c>
      <c r="C57" s="488">
        <v>0</v>
      </c>
      <c r="D57" s="79"/>
      <c r="E57" s="465"/>
    </row>
    <row r="58" spans="1:5">
      <c r="A58" s="350">
        <v>25</v>
      </c>
      <c r="B58" s="333" t="s">
        <v>102</v>
      </c>
      <c r="C58" s="488">
        <v>72117569.829999998</v>
      </c>
      <c r="D58" s="79"/>
      <c r="E58" s="465"/>
    </row>
    <row r="59" spans="1:5">
      <c r="A59" s="350">
        <v>26</v>
      </c>
      <c r="B59" s="337" t="s">
        <v>556</v>
      </c>
      <c r="C59" s="488">
        <v>0</v>
      </c>
      <c r="D59" s="79"/>
      <c r="E59" s="465"/>
    </row>
    <row r="60" spans="1:5">
      <c r="A60" s="350">
        <v>27</v>
      </c>
      <c r="B60" s="337" t="s">
        <v>557</v>
      </c>
      <c r="C60" s="494">
        <v>0</v>
      </c>
      <c r="D60" s="79"/>
      <c r="E60" s="465"/>
    </row>
    <row r="61" spans="1:5">
      <c r="A61" s="350">
        <v>27.1</v>
      </c>
      <c r="B61" s="355" t="s">
        <v>558</v>
      </c>
      <c r="C61" s="488">
        <v>0</v>
      </c>
      <c r="D61" s="79"/>
      <c r="E61" s="465"/>
    </row>
    <row r="62" spans="1:5">
      <c r="A62" s="350">
        <v>27.2</v>
      </c>
      <c r="B62" s="354" t="s">
        <v>559</v>
      </c>
      <c r="C62" s="488">
        <v>0</v>
      </c>
      <c r="D62" s="79"/>
      <c r="E62" s="465"/>
    </row>
    <row r="63" spans="1:5">
      <c r="A63" s="350">
        <v>28</v>
      </c>
      <c r="B63" s="334" t="s">
        <v>560</v>
      </c>
      <c r="C63" s="488">
        <v>0</v>
      </c>
      <c r="D63" s="79"/>
      <c r="E63" s="465"/>
    </row>
    <row r="64" spans="1:5">
      <c r="A64" s="350">
        <v>29</v>
      </c>
      <c r="B64" s="337" t="s">
        <v>561</v>
      </c>
      <c r="C64" s="494">
        <v>0</v>
      </c>
      <c r="D64" s="79"/>
      <c r="E64" s="465"/>
    </row>
    <row r="65" spans="1:5">
      <c r="A65" s="350">
        <v>29.1</v>
      </c>
      <c r="B65" s="356" t="s">
        <v>562</v>
      </c>
      <c r="C65" s="488">
        <v>0</v>
      </c>
      <c r="D65" s="79"/>
      <c r="E65" s="465"/>
    </row>
    <row r="66" spans="1:5" ht="24" customHeight="1">
      <c r="A66" s="350">
        <v>29.2</v>
      </c>
      <c r="B66" s="355" t="s">
        <v>563</v>
      </c>
      <c r="C66" s="488">
        <v>0</v>
      </c>
      <c r="D66" s="79"/>
      <c r="E66" s="465"/>
    </row>
    <row r="67" spans="1:5" ht="21.95" customHeight="1">
      <c r="A67" s="350">
        <v>29.3</v>
      </c>
      <c r="B67" s="357" t="s">
        <v>564</v>
      </c>
      <c r="C67" s="488">
        <v>0</v>
      </c>
      <c r="D67" s="79"/>
      <c r="E67" s="465"/>
    </row>
    <row r="68" spans="1:5">
      <c r="A68" s="350">
        <v>30</v>
      </c>
      <c r="B68" s="337" t="s">
        <v>103</v>
      </c>
      <c r="C68" s="488">
        <v>113342262.99000004</v>
      </c>
      <c r="D68" s="79"/>
      <c r="E68" s="465"/>
    </row>
    <row r="69" spans="1:5">
      <c r="A69" s="350">
        <v>31</v>
      </c>
      <c r="B69" s="336" t="s">
        <v>565</v>
      </c>
      <c r="C69" s="494">
        <v>297942637.82000005</v>
      </c>
      <c r="D69" s="79"/>
      <c r="E69" s="465"/>
    </row>
    <row r="70" spans="1:5" ht="17.25" thickBot="1">
      <c r="A70" s="500">
        <v>32</v>
      </c>
      <c r="B70" s="501" t="s">
        <v>566</v>
      </c>
      <c r="C70" s="502">
        <v>1800075699.1223998</v>
      </c>
      <c r="D70" s="503"/>
      <c r="E70" s="465"/>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9"/>
  <sheetViews>
    <sheetView topLeftCell="B1" workbookViewId="0">
      <selection activeCell="C8" sqref="C8:S22"/>
    </sheetView>
  </sheetViews>
  <sheetFormatPr defaultColWidth="9.140625" defaultRowHeight="12.75"/>
  <cols>
    <col min="1" max="1" width="10.5703125" style="1" bestFit="1" customWidth="1"/>
    <col min="2" max="2" width="97" style="1" bestFit="1" customWidth="1"/>
    <col min="3" max="3" width="13.5703125" style="1" customWidth="1"/>
    <col min="4" max="4" width="13.28515625" style="1" bestFit="1" customWidth="1"/>
    <col min="5" max="5" width="11.28515625" style="1" bestFit="1" customWidth="1"/>
    <col min="6" max="6" width="13.28515625" style="1" bestFit="1" customWidth="1"/>
    <col min="7" max="7" width="10.28515625" style="1" bestFit="1" customWidth="1"/>
    <col min="8" max="8" width="13.28515625" style="1" bestFit="1" customWidth="1"/>
    <col min="9" max="9" width="9.42578125" style="1" bestFit="1" customWidth="1"/>
    <col min="10" max="10" width="13.28515625" style="1" bestFit="1" customWidth="1"/>
    <col min="11" max="11" width="11.28515625" style="1" bestFit="1" customWidth="1"/>
    <col min="12" max="12" width="13.28515625" style="1" bestFit="1" customWidth="1"/>
    <col min="13" max="13" width="11.28515625" style="1" bestFit="1" customWidth="1"/>
    <col min="14" max="14" width="13.28515625" style="1" bestFit="1" customWidth="1"/>
    <col min="15" max="15" width="9.42578125" style="1" bestFit="1" customWidth="1"/>
    <col min="16" max="16" width="13.28515625" style="1" bestFit="1" customWidth="1"/>
    <col min="17" max="17" width="9.42578125" style="1" bestFit="1" customWidth="1"/>
    <col min="18" max="18" width="13.28515625" style="1" bestFit="1" customWidth="1"/>
    <col min="19" max="19" width="31.5703125" style="1" bestFit="1" customWidth="1"/>
    <col min="20" max="16384" width="9.140625" style="5"/>
  </cols>
  <sheetData>
    <row r="1" spans="1:19">
      <c r="A1" s="1" t="s">
        <v>108</v>
      </c>
      <c r="B1" s="1" t="str">
        <f>Info!C2</f>
        <v>ს.ს "პროკრედიტ ბანკი"</v>
      </c>
    </row>
    <row r="2" spans="1:19">
      <c r="A2" s="1" t="s">
        <v>109</v>
      </c>
      <c r="B2" s="268">
        <f>'1. key ratios'!B2</f>
        <v>45291</v>
      </c>
    </row>
    <row r="4" spans="1:19" ht="26.25" thickBot="1">
      <c r="A4" s="27" t="s">
        <v>196</v>
      </c>
      <c r="B4" s="171" t="s">
        <v>215</v>
      </c>
    </row>
    <row r="5" spans="1:19">
      <c r="A5" s="69"/>
      <c r="B5" s="70"/>
      <c r="C5" s="63" t="s">
        <v>0</v>
      </c>
      <c r="D5" s="63" t="s">
        <v>1</v>
      </c>
      <c r="E5" s="63" t="s">
        <v>2</v>
      </c>
      <c r="F5" s="63" t="s">
        <v>3</v>
      </c>
      <c r="G5" s="63" t="s">
        <v>4</v>
      </c>
      <c r="H5" s="63" t="s">
        <v>5</v>
      </c>
      <c r="I5" s="63" t="s">
        <v>145</v>
      </c>
      <c r="J5" s="63" t="s">
        <v>146</v>
      </c>
      <c r="K5" s="63" t="s">
        <v>147</v>
      </c>
      <c r="L5" s="63" t="s">
        <v>148</v>
      </c>
      <c r="M5" s="63" t="s">
        <v>149</v>
      </c>
      <c r="N5" s="63" t="s">
        <v>150</v>
      </c>
      <c r="O5" s="63" t="s">
        <v>202</v>
      </c>
      <c r="P5" s="63" t="s">
        <v>203</v>
      </c>
      <c r="Q5" s="63" t="s">
        <v>204</v>
      </c>
      <c r="R5" s="164" t="s">
        <v>205</v>
      </c>
      <c r="S5" s="64" t="s">
        <v>206</v>
      </c>
    </row>
    <row r="6" spans="1:19" ht="46.5" customHeight="1">
      <c r="A6" s="86"/>
      <c r="B6" s="780" t="s">
        <v>207</v>
      </c>
      <c r="C6" s="778">
        <v>0</v>
      </c>
      <c r="D6" s="779"/>
      <c r="E6" s="778">
        <v>0.2</v>
      </c>
      <c r="F6" s="779"/>
      <c r="G6" s="778">
        <v>0.35</v>
      </c>
      <c r="H6" s="779"/>
      <c r="I6" s="778">
        <v>0.5</v>
      </c>
      <c r="J6" s="779"/>
      <c r="K6" s="778">
        <v>0.75</v>
      </c>
      <c r="L6" s="779"/>
      <c r="M6" s="778">
        <v>1</v>
      </c>
      <c r="N6" s="779"/>
      <c r="O6" s="778">
        <v>1.5</v>
      </c>
      <c r="P6" s="779"/>
      <c r="Q6" s="778">
        <v>2.5</v>
      </c>
      <c r="R6" s="779"/>
      <c r="S6" s="776" t="s">
        <v>156</v>
      </c>
    </row>
    <row r="7" spans="1:19">
      <c r="A7" s="86"/>
      <c r="B7" s="781"/>
      <c r="C7" s="170" t="s">
        <v>200</v>
      </c>
      <c r="D7" s="170" t="s">
        <v>201</v>
      </c>
      <c r="E7" s="170" t="s">
        <v>200</v>
      </c>
      <c r="F7" s="170" t="s">
        <v>201</v>
      </c>
      <c r="G7" s="170" t="s">
        <v>200</v>
      </c>
      <c r="H7" s="170" t="s">
        <v>201</v>
      </c>
      <c r="I7" s="170" t="s">
        <v>200</v>
      </c>
      <c r="J7" s="170" t="s">
        <v>201</v>
      </c>
      <c r="K7" s="170" t="s">
        <v>200</v>
      </c>
      <c r="L7" s="170" t="s">
        <v>201</v>
      </c>
      <c r="M7" s="170" t="s">
        <v>200</v>
      </c>
      <c r="N7" s="170" t="s">
        <v>201</v>
      </c>
      <c r="O7" s="170" t="s">
        <v>200</v>
      </c>
      <c r="P7" s="170" t="s">
        <v>201</v>
      </c>
      <c r="Q7" s="170" t="s">
        <v>200</v>
      </c>
      <c r="R7" s="170" t="s">
        <v>201</v>
      </c>
      <c r="S7" s="777"/>
    </row>
    <row r="8" spans="1:19">
      <c r="A8" s="67">
        <v>1</v>
      </c>
      <c r="B8" s="106" t="s">
        <v>134</v>
      </c>
      <c r="C8" s="149">
        <v>191140341.75999999</v>
      </c>
      <c r="D8" s="149"/>
      <c r="E8" s="149">
        <v>0</v>
      </c>
      <c r="F8" s="165"/>
      <c r="G8" s="149">
        <v>0</v>
      </c>
      <c r="H8" s="149"/>
      <c r="I8" s="149">
        <v>0</v>
      </c>
      <c r="J8" s="149"/>
      <c r="K8" s="149">
        <v>0</v>
      </c>
      <c r="L8" s="149"/>
      <c r="M8" s="149">
        <v>170322264.507624</v>
      </c>
      <c r="N8" s="149"/>
      <c r="O8" s="149">
        <v>0</v>
      </c>
      <c r="P8" s="149"/>
      <c r="Q8" s="149">
        <v>0</v>
      </c>
      <c r="R8" s="165"/>
      <c r="S8" s="688">
        <v>170322264.507624</v>
      </c>
    </row>
    <row r="9" spans="1:19">
      <c r="A9" s="67">
        <v>2</v>
      </c>
      <c r="B9" s="106" t="s">
        <v>135</v>
      </c>
      <c r="C9" s="149">
        <v>0</v>
      </c>
      <c r="D9" s="149"/>
      <c r="E9" s="149">
        <v>0</v>
      </c>
      <c r="F9" s="165"/>
      <c r="G9" s="149">
        <v>0</v>
      </c>
      <c r="H9" s="149"/>
      <c r="I9" s="149">
        <v>0</v>
      </c>
      <c r="J9" s="149"/>
      <c r="K9" s="149">
        <v>0</v>
      </c>
      <c r="L9" s="149"/>
      <c r="M9" s="149">
        <v>0</v>
      </c>
      <c r="N9" s="149"/>
      <c r="O9" s="149">
        <v>0</v>
      </c>
      <c r="P9" s="149"/>
      <c r="Q9" s="149">
        <v>0</v>
      </c>
      <c r="R9" s="165"/>
      <c r="S9" s="688">
        <v>0</v>
      </c>
    </row>
    <row r="10" spans="1:19">
      <c r="A10" s="67">
        <v>3</v>
      </c>
      <c r="B10" s="106" t="s">
        <v>136</v>
      </c>
      <c r="C10" s="149">
        <v>0</v>
      </c>
      <c r="D10" s="149"/>
      <c r="E10" s="149">
        <v>0</v>
      </c>
      <c r="F10" s="165"/>
      <c r="G10" s="149">
        <v>0</v>
      </c>
      <c r="H10" s="149"/>
      <c r="I10" s="149">
        <v>0</v>
      </c>
      <c r="J10" s="149"/>
      <c r="K10" s="149">
        <v>0</v>
      </c>
      <c r="L10" s="149"/>
      <c r="M10" s="149">
        <v>0</v>
      </c>
      <c r="N10" s="149"/>
      <c r="O10" s="149">
        <v>0</v>
      </c>
      <c r="P10" s="149"/>
      <c r="Q10" s="149">
        <v>0</v>
      </c>
      <c r="R10" s="165"/>
      <c r="S10" s="688">
        <v>0</v>
      </c>
    </row>
    <row r="11" spans="1:19">
      <c r="A11" s="67">
        <v>4</v>
      </c>
      <c r="B11" s="106" t="s">
        <v>137</v>
      </c>
      <c r="C11" s="149">
        <v>0</v>
      </c>
      <c r="D11" s="149"/>
      <c r="E11" s="149">
        <v>0</v>
      </c>
      <c r="F11" s="165"/>
      <c r="G11" s="149">
        <v>0</v>
      </c>
      <c r="H11" s="149"/>
      <c r="I11" s="149">
        <v>0</v>
      </c>
      <c r="J11" s="149"/>
      <c r="K11" s="149">
        <v>0</v>
      </c>
      <c r="L11" s="149"/>
      <c r="M11" s="149">
        <v>0</v>
      </c>
      <c r="N11" s="149"/>
      <c r="O11" s="149">
        <v>0</v>
      </c>
      <c r="P11" s="149"/>
      <c r="Q11" s="149">
        <v>0</v>
      </c>
      <c r="R11" s="165"/>
      <c r="S11" s="688">
        <v>0</v>
      </c>
    </row>
    <row r="12" spans="1:19">
      <c r="A12" s="67">
        <v>5</v>
      </c>
      <c r="B12" s="106" t="s">
        <v>693</v>
      </c>
      <c r="C12" s="149">
        <v>0</v>
      </c>
      <c r="D12" s="149"/>
      <c r="E12" s="149">
        <v>0</v>
      </c>
      <c r="F12" s="165"/>
      <c r="G12" s="149">
        <v>0</v>
      </c>
      <c r="H12" s="149"/>
      <c r="I12" s="149">
        <v>0</v>
      </c>
      <c r="J12" s="149"/>
      <c r="K12" s="149">
        <v>0</v>
      </c>
      <c r="L12" s="149"/>
      <c r="M12" s="149">
        <v>0</v>
      </c>
      <c r="N12" s="149"/>
      <c r="O12" s="149">
        <v>0</v>
      </c>
      <c r="P12" s="149"/>
      <c r="Q12" s="149">
        <v>0</v>
      </c>
      <c r="R12" s="165"/>
      <c r="S12" s="688">
        <v>0</v>
      </c>
    </row>
    <row r="13" spans="1:19">
      <c r="A13" s="67">
        <v>6</v>
      </c>
      <c r="B13" s="106" t="s">
        <v>138</v>
      </c>
      <c r="C13" s="149">
        <v>0</v>
      </c>
      <c r="D13" s="149"/>
      <c r="E13" s="149">
        <v>154374877.48650596</v>
      </c>
      <c r="F13" s="165"/>
      <c r="G13" s="149">
        <v>0</v>
      </c>
      <c r="H13" s="149"/>
      <c r="I13" s="149">
        <v>12659888.590786999</v>
      </c>
      <c r="J13" s="149"/>
      <c r="K13" s="149">
        <v>0</v>
      </c>
      <c r="L13" s="149"/>
      <c r="M13" s="149">
        <v>712222.5575639999</v>
      </c>
      <c r="N13" s="149"/>
      <c r="O13" s="149">
        <v>-2.7299999928800389E-3</v>
      </c>
      <c r="P13" s="149"/>
      <c r="Q13" s="149">
        <v>0</v>
      </c>
      <c r="R13" s="165"/>
      <c r="S13" s="688">
        <v>37917142.346163683</v>
      </c>
    </row>
    <row r="14" spans="1:19">
      <c r="A14" s="67">
        <v>7</v>
      </c>
      <c r="B14" s="106" t="s">
        <v>71</v>
      </c>
      <c r="C14" s="149">
        <v>0</v>
      </c>
      <c r="D14" s="149"/>
      <c r="E14" s="149">
        <v>0</v>
      </c>
      <c r="F14" s="165"/>
      <c r="G14" s="149">
        <v>0</v>
      </c>
      <c r="H14" s="149"/>
      <c r="I14" s="149">
        <v>0</v>
      </c>
      <c r="J14" s="149"/>
      <c r="K14" s="149">
        <v>0</v>
      </c>
      <c r="L14" s="149"/>
      <c r="M14" s="149">
        <v>789703183.45909989</v>
      </c>
      <c r="N14" s="149">
        <v>90504122.714645013</v>
      </c>
      <c r="O14" s="149">
        <v>0</v>
      </c>
      <c r="P14" s="149"/>
      <c r="Q14" s="149">
        <v>0</v>
      </c>
      <c r="R14" s="165"/>
      <c r="S14" s="688">
        <v>880207306.17374492</v>
      </c>
    </row>
    <row r="15" spans="1:19">
      <c r="A15" s="67">
        <v>8</v>
      </c>
      <c r="B15" s="106" t="s">
        <v>72</v>
      </c>
      <c r="C15" s="149">
        <v>0</v>
      </c>
      <c r="D15" s="149"/>
      <c r="E15" s="149">
        <v>0</v>
      </c>
      <c r="F15" s="165"/>
      <c r="G15" s="149">
        <v>0</v>
      </c>
      <c r="H15" s="149"/>
      <c r="I15" s="149">
        <v>0</v>
      </c>
      <c r="J15" s="149"/>
      <c r="K15" s="149">
        <v>286915785.57550001</v>
      </c>
      <c r="L15" s="149"/>
      <c r="M15" s="149">
        <v>0</v>
      </c>
      <c r="N15" s="149"/>
      <c r="O15" s="149">
        <v>0</v>
      </c>
      <c r="P15" s="149"/>
      <c r="Q15" s="149">
        <v>0</v>
      </c>
      <c r="R15" s="165"/>
      <c r="S15" s="688">
        <v>215186839.18162501</v>
      </c>
    </row>
    <row r="16" spans="1:19">
      <c r="A16" s="67">
        <v>9</v>
      </c>
      <c r="B16" s="106" t="s">
        <v>694</v>
      </c>
      <c r="C16" s="149">
        <v>0</v>
      </c>
      <c r="D16" s="149"/>
      <c r="E16" s="149">
        <v>0</v>
      </c>
      <c r="F16" s="165"/>
      <c r="G16" s="149">
        <v>86167503.440099999</v>
      </c>
      <c r="H16" s="149"/>
      <c r="I16" s="149">
        <v>0</v>
      </c>
      <c r="J16" s="149"/>
      <c r="K16" s="149">
        <v>0</v>
      </c>
      <c r="L16" s="149"/>
      <c r="M16" s="149">
        <v>0</v>
      </c>
      <c r="N16" s="149"/>
      <c r="O16" s="149">
        <v>0</v>
      </c>
      <c r="P16" s="149"/>
      <c r="Q16" s="149">
        <v>0</v>
      </c>
      <c r="R16" s="165"/>
      <c r="S16" s="688">
        <v>30158626.204034999</v>
      </c>
    </row>
    <row r="17" spans="1:19">
      <c r="A17" s="67">
        <v>10</v>
      </c>
      <c r="B17" s="106" t="s">
        <v>67</v>
      </c>
      <c r="C17" s="149">
        <v>0</v>
      </c>
      <c r="D17" s="149"/>
      <c r="E17" s="149">
        <v>0</v>
      </c>
      <c r="F17" s="165"/>
      <c r="G17" s="149">
        <v>0</v>
      </c>
      <c r="H17" s="149"/>
      <c r="I17" s="149">
        <v>517499.18660000002</v>
      </c>
      <c r="J17" s="149"/>
      <c r="K17" s="149">
        <v>0</v>
      </c>
      <c r="L17" s="149"/>
      <c r="M17" s="149">
        <v>3378479.8139</v>
      </c>
      <c r="N17" s="149"/>
      <c r="O17" s="149">
        <v>1638003.1947999999</v>
      </c>
      <c r="P17" s="149"/>
      <c r="Q17" s="149">
        <v>0</v>
      </c>
      <c r="R17" s="165"/>
      <c r="S17" s="688">
        <v>6094234.1994000003</v>
      </c>
    </row>
    <row r="18" spans="1:19">
      <c r="A18" s="67">
        <v>11</v>
      </c>
      <c r="B18" s="106" t="s">
        <v>68</v>
      </c>
      <c r="C18" s="149">
        <v>0</v>
      </c>
      <c r="D18" s="149"/>
      <c r="E18" s="149">
        <v>0</v>
      </c>
      <c r="F18" s="165"/>
      <c r="G18" s="149">
        <v>0</v>
      </c>
      <c r="H18" s="149"/>
      <c r="I18" s="149">
        <v>0</v>
      </c>
      <c r="J18" s="149"/>
      <c r="K18" s="149">
        <v>0</v>
      </c>
      <c r="L18" s="149"/>
      <c r="M18" s="149">
        <v>0</v>
      </c>
      <c r="N18" s="149"/>
      <c r="O18" s="149">
        <v>0</v>
      </c>
      <c r="P18" s="149"/>
      <c r="Q18" s="149">
        <v>4273592.07</v>
      </c>
      <c r="R18" s="165"/>
      <c r="S18" s="688">
        <v>10683980.175000001</v>
      </c>
    </row>
    <row r="19" spans="1:19">
      <c r="A19" s="67">
        <v>12</v>
      </c>
      <c r="B19" s="106" t="s">
        <v>69</v>
      </c>
      <c r="C19" s="149">
        <v>0</v>
      </c>
      <c r="D19" s="149"/>
      <c r="E19" s="149">
        <v>0</v>
      </c>
      <c r="F19" s="165"/>
      <c r="G19" s="149">
        <v>0</v>
      </c>
      <c r="H19" s="149"/>
      <c r="I19" s="149">
        <v>0</v>
      </c>
      <c r="J19" s="149"/>
      <c r="K19" s="149">
        <v>0</v>
      </c>
      <c r="L19" s="149"/>
      <c r="M19" s="149">
        <v>0</v>
      </c>
      <c r="N19" s="149"/>
      <c r="O19" s="149">
        <v>0</v>
      </c>
      <c r="P19" s="149"/>
      <c r="Q19" s="149">
        <v>0</v>
      </c>
      <c r="R19" s="165"/>
      <c r="S19" s="688">
        <v>0</v>
      </c>
    </row>
    <row r="20" spans="1:19">
      <c r="A20" s="67">
        <v>13</v>
      </c>
      <c r="B20" s="106" t="s">
        <v>70</v>
      </c>
      <c r="C20" s="149">
        <v>0</v>
      </c>
      <c r="D20" s="149"/>
      <c r="E20" s="149">
        <v>0</v>
      </c>
      <c r="F20" s="165"/>
      <c r="G20" s="149">
        <v>0</v>
      </c>
      <c r="H20" s="149"/>
      <c r="I20" s="149">
        <v>0</v>
      </c>
      <c r="J20" s="149"/>
      <c r="K20" s="149">
        <v>0</v>
      </c>
      <c r="L20" s="149"/>
      <c r="M20" s="149">
        <v>0</v>
      </c>
      <c r="N20" s="149"/>
      <c r="O20" s="149">
        <v>0</v>
      </c>
      <c r="P20" s="149"/>
      <c r="Q20" s="149">
        <v>0</v>
      </c>
      <c r="R20" s="165"/>
      <c r="S20" s="688">
        <v>0</v>
      </c>
    </row>
    <row r="21" spans="1:19">
      <c r="A21" s="67">
        <v>14</v>
      </c>
      <c r="B21" s="106" t="s">
        <v>154</v>
      </c>
      <c r="C21" s="149">
        <v>41320742.259999998</v>
      </c>
      <c r="D21" s="149"/>
      <c r="E21" s="149">
        <v>0</v>
      </c>
      <c r="F21" s="165"/>
      <c r="G21" s="149">
        <v>0</v>
      </c>
      <c r="H21" s="149"/>
      <c r="I21" s="149">
        <v>0</v>
      </c>
      <c r="J21" s="149"/>
      <c r="K21" s="149">
        <v>0</v>
      </c>
      <c r="L21" s="149"/>
      <c r="M21" s="149">
        <v>46022294.334035903</v>
      </c>
      <c r="N21" s="149"/>
      <c r="O21" s="149">
        <v>0</v>
      </c>
      <c r="P21" s="149"/>
      <c r="Q21" s="149">
        <v>0</v>
      </c>
      <c r="R21" s="165"/>
      <c r="S21" s="688">
        <v>46022294.334035903</v>
      </c>
    </row>
    <row r="22" spans="1:19" ht="13.5" thickBot="1">
      <c r="A22" s="50"/>
      <c r="B22" s="90" t="s">
        <v>66</v>
      </c>
      <c r="C22" s="150">
        <v>232461084.01999998</v>
      </c>
      <c r="D22" s="150">
        <v>0</v>
      </c>
      <c r="E22" s="150">
        <v>154374877.48650596</v>
      </c>
      <c r="F22" s="150">
        <v>0</v>
      </c>
      <c r="G22" s="150">
        <v>86167503.440099999</v>
      </c>
      <c r="H22" s="150">
        <v>0</v>
      </c>
      <c r="I22" s="150">
        <v>13177387.777386999</v>
      </c>
      <c r="J22" s="150">
        <v>0</v>
      </c>
      <c r="K22" s="150">
        <v>286915785.57550001</v>
      </c>
      <c r="L22" s="150">
        <v>0</v>
      </c>
      <c r="M22" s="150">
        <v>1010138444.6722238</v>
      </c>
      <c r="N22" s="150">
        <v>90504122.714645013</v>
      </c>
      <c r="O22" s="150">
        <v>1638003.1920699999</v>
      </c>
      <c r="P22" s="150">
        <v>0</v>
      </c>
      <c r="Q22" s="150">
        <v>4273592.07</v>
      </c>
      <c r="R22" s="150">
        <v>0</v>
      </c>
      <c r="S22" s="689">
        <v>1396592687.1216283</v>
      </c>
    </row>
    <row r="23" spans="1:19">
      <c r="C23" s="481"/>
      <c r="D23" s="481"/>
      <c r="E23" s="481"/>
      <c r="F23" s="481"/>
      <c r="G23" s="481"/>
      <c r="H23" s="481"/>
      <c r="I23" s="481"/>
      <c r="J23" s="481"/>
      <c r="K23" s="481"/>
      <c r="L23" s="481"/>
      <c r="M23" s="481"/>
      <c r="N23" s="481"/>
      <c r="O23" s="481"/>
      <c r="P23" s="481"/>
      <c r="Q23" s="481"/>
      <c r="R23" s="481"/>
      <c r="S23" s="483"/>
    </row>
    <row r="25" spans="1:19">
      <c r="C25" s="481"/>
      <c r="D25" s="481"/>
      <c r="E25" s="481"/>
      <c r="F25" s="481"/>
      <c r="G25" s="481"/>
      <c r="H25" s="481"/>
      <c r="I25" s="481"/>
      <c r="J25" s="481"/>
      <c r="K25" s="481"/>
      <c r="L25" s="481"/>
      <c r="M25" s="481"/>
      <c r="N25" s="481"/>
      <c r="O25" s="481"/>
      <c r="P25" s="481"/>
      <c r="Q25" s="481"/>
      <c r="R25" s="481"/>
      <c r="S25" s="481"/>
    </row>
    <row r="26" spans="1:19">
      <c r="C26" s="481"/>
      <c r="D26" s="481"/>
      <c r="E26" s="481"/>
      <c r="F26" s="481"/>
      <c r="G26" s="481"/>
      <c r="H26" s="481"/>
      <c r="I26" s="481"/>
      <c r="J26" s="481"/>
      <c r="K26" s="481"/>
      <c r="L26" s="481"/>
      <c r="M26" s="481"/>
      <c r="N26" s="481"/>
      <c r="O26" s="481"/>
      <c r="P26" s="481"/>
      <c r="Q26" s="481"/>
      <c r="R26" s="481"/>
      <c r="S26" s="481"/>
    </row>
    <row r="27" spans="1:19">
      <c r="C27" s="481"/>
      <c r="D27" s="481"/>
      <c r="E27" s="481"/>
      <c r="F27" s="481"/>
      <c r="G27" s="481"/>
      <c r="H27" s="481"/>
      <c r="I27" s="481"/>
      <c r="J27" s="481"/>
      <c r="K27" s="481"/>
      <c r="L27" s="481"/>
      <c r="M27" s="481"/>
      <c r="N27" s="481"/>
      <c r="O27" s="481"/>
      <c r="P27" s="481"/>
      <c r="Q27" s="481"/>
      <c r="R27" s="481"/>
      <c r="S27" s="481"/>
    </row>
    <row r="28" spans="1:19">
      <c r="C28" s="481"/>
      <c r="D28" s="481"/>
      <c r="E28" s="481"/>
      <c r="F28" s="481"/>
      <c r="G28" s="481"/>
      <c r="H28" s="481"/>
      <c r="I28" s="481"/>
      <c r="J28" s="481"/>
      <c r="K28" s="481"/>
      <c r="L28" s="481"/>
      <c r="M28" s="481"/>
      <c r="N28" s="481"/>
      <c r="O28" s="481"/>
      <c r="P28" s="481"/>
      <c r="Q28" s="481"/>
      <c r="R28" s="481"/>
      <c r="S28" s="481"/>
    </row>
    <row r="29" spans="1:19">
      <c r="C29" s="481"/>
      <c r="D29" s="481"/>
      <c r="E29" s="481"/>
      <c r="F29" s="481"/>
      <c r="G29" s="481"/>
      <c r="H29" s="481"/>
      <c r="I29" s="481"/>
      <c r="J29" s="481"/>
      <c r="K29" s="481"/>
      <c r="L29" s="481"/>
      <c r="M29" s="481"/>
      <c r="N29" s="481"/>
      <c r="O29" s="481"/>
      <c r="P29" s="481"/>
      <c r="Q29" s="481"/>
      <c r="R29" s="481"/>
      <c r="S29" s="481"/>
    </row>
    <row r="30" spans="1:19">
      <c r="C30" s="481"/>
      <c r="D30" s="481"/>
      <c r="E30" s="481"/>
      <c r="F30" s="481"/>
      <c r="G30" s="481"/>
      <c r="H30" s="481"/>
      <c r="I30" s="481"/>
      <c r="J30" s="481"/>
      <c r="K30" s="481"/>
      <c r="L30" s="481"/>
      <c r="M30" s="481"/>
      <c r="N30" s="481"/>
      <c r="O30" s="481"/>
      <c r="P30" s="481"/>
      <c r="Q30" s="481"/>
      <c r="R30" s="481"/>
      <c r="S30" s="481"/>
    </row>
    <row r="31" spans="1:19">
      <c r="C31" s="481"/>
      <c r="D31" s="481"/>
      <c r="E31" s="481"/>
      <c r="F31" s="481"/>
      <c r="G31" s="481"/>
      <c r="H31" s="481"/>
      <c r="I31" s="481"/>
      <c r="J31" s="481"/>
      <c r="K31" s="481"/>
      <c r="L31" s="481"/>
      <c r="M31" s="481"/>
      <c r="N31" s="481"/>
      <c r="O31" s="481"/>
      <c r="P31" s="481"/>
      <c r="Q31" s="481"/>
      <c r="R31" s="481"/>
      <c r="S31" s="481"/>
    </row>
    <row r="32" spans="1:19">
      <c r="C32" s="481"/>
      <c r="D32" s="481"/>
      <c r="E32" s="481"/>
      <c r="F32" s="481"/>
      <c r="G32" s="481"/>
      <c r="H32" s="481"/>
      <c r="I32" s="481"/>
      <c r="J32" s="481"/>
      <c r="K32" s="481"/>
      <c r="L32" s="481"/>
      <c r="M32" s="481"/>
      <c r="N32" s="481"/>
      <c r="O32" s="481"/>
      <c r="P32" s="481"/>
      <c r="Q32" s="481"/>
      <c r="R32" s="481"/>
      <c r="S32" s="481"/>
    </row>
    <row r="33" spans="3:19">
      <c r="C33" s="481"/>
      <c r="D33" s="481"/>
      <c r="E33" s="481"/>
      <c r="F33" s="481"/>
      <c r="G33" s="481"/>
      <c r="H33" s="481"/>
      <c r="I33" s="481"/>
      <c r="J33" s="481"/>
      <c r="K33" s="481"/>
      <c r="L33" s="481"/>
      <c r="M33" s="481"/>
      <c r="N33" s="481"/>
      <c r="O33" s="481"/>
      <c r="P33" s="481"/>
      <c r="Q33" s="481"/>
      <c r="R33" s="481"/>
      <c r="S33" s="481"/>
    </row>
    <row r="34" spans="3:19">
      <c r="C34" s="481"/>
      <c r="D34" s="481"/>
      <c r="E34" s="481"/>
      <c r="F34" s="481"/>
      <c r="G34" s="481"/>
      <c r="H34" s="481"/>
      <c r="I34" s="481"/>
      <c r="J34" s="481"/>
      <c r="K34" s="481"/>
      <c r="L34" s="481"/>
      <c r="M34" s="481"/>
      <c r="N34" s="481"/>
      <c r="O34" s="481"/>
      <c r="P34" s="481"/>
      <c r="Q34" s="481"/>
      <c r="R34" s="481"/>
      <c r="S34" s="481"/>
    </row>
    <row r="35" spans="3:19">
      <c r="C35" s="481"/>
      <c r="D35" s="481"/>
      <c r="E35" s="481"/>
      <c r="F35" s="481"/>
      <c r="G35" s="481"/>
      <c r="H35" s="481"/>
      <c r="I35" s="481"/>
      <c r="J35" s="481"/>
      <c r="K35" s="481"/>
      <c r="L35" s="481"/>
      <c r="M35" s="481"/>
      <c r="N35" s="481"/>
      <c r="O35" s="481"/>
      <c r="P35" s="481"/>
      <c r="Q35" s="481"/>
      <c r="R35" s="481"/>
      <c r="S35" s="481"/>
    </row>
    <row r="36" spans="3:19">
      <c r="C36" s="481"/>
      <c r="D36" s="481"/>
      <c r="E36" s="481"/>
      <c r="F36" s="481"/>
      <c r="G36" s="481"/>
      <c r="H36" s="481"/>
      <c r="I36" s="481"/>
      <c r="J36" s="481"/>
      <c r="K36" s="481"/>
      <c r="L36" s="481"/>
      <c r="M36" s="481"/>
      <c r="N36" s="481"/>
      <c r="O36" s="481"/>
      <c r="P36" s="481"/>
      <c r="Q36" s="481"/>
      <c r="R36" s="481"/>
      <c r="S36" s="481"/>
    </row>
    <row r="37" spans="3:19">
      <c r="C37" s="481"/>
      <c r="D37" s="481"/>
      <c r="E37" s="481"/>
      <c r="F37" s="481"/>
      <c r="G37" s="481"/>
      <c r="H37" s="481"/>
      <c r="I37" s="481"/>
      <c r="J37" s="481"/>
      <c r="K37" s="481"/>
      <c r="L37" s="481"/>
      <c r="M37" s="481"/>
      <c r="N37" s="481"/>
      <c r="O37" s="481"/>
      <c r="P37" s="481"/>
      <c r="Q37" s="481"/>
      <c r="R37" s="481"/>
      <c r="S37" s="481"/>
    </row>
    <row r="38" spans="3:19">
      <c r="C38" s="481"/>
      <c r="D38" s="481"/>
      <c r="E38" s="481"/>
      <c r="F38" s="481"/>
      <c r="G38" s="481"/>
      <c r="H38" s="481"/>
      <c r="I38" s="481"/>
      <c r="J38" s="481"/>
      <c r="K38" s="481"/>
      <c r="L38" s="481"/>
      <c r="M38" s="481"/>
      <c r="N38" s="481"/>
      <c r="O38" s="481"/>
      <c r="P38" s="481"/>
      <c r="Q38" s="481"/>
      <c r="R38" s="481"/>
      <c r="S38" s="481"/>
    </row>
    <row r="39" spans="3:19">
      <c r="C39" s="481"/>
      <c r="D39" s="481"/>
      <c r="E39" s="481"/>
      <c r="F39" s="481"/>
      <c r="G39" s="481"/>
      <c r="H39" s="481"/>
      <c r="I39" s="481"/>
      <c r="J39" s="481"/>
      <c r="K39" s="481"/>
      <c r="L39" s="481"/>
      <c r="M39" s="481"/>
      <c r="N39" s="481"/>
      <c r="O39" s="481"/>
      <c r="P39" s="481"/>
      <c r="Q39" s="481"/>
      <c r="R39" s="481"/>
      <c r="S39" s="481"/>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2"/>
  <sheetViews>
    <sheetView workbookViewId="0">
      <pane xSplit="2" ySplit="6" topLeftCell="P16" activePane="bottomRight" state="frozen"/>
      <selection pane="topRight" activeCell="C1" sqref="C1"/>
      <selection pane="bottomLeft" activeCell="A6" sqref="A6"/>
      <selection pane="bottomRight" activeCell="C7" sqref="C7:V21"/>
    </sheetView>
  </sheetViews>
  <sheetFormatPr defaultColWidth="9.140625" defaultRowHeight="12.75"/>
  <cols>
    <col min="1" max="1" width="10.5703125" style="1" bestFit="1" customWidth="1"/>
    <col min="2" max="2" width="101.140625"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5"/>
  </cols>
  <sheetData>
    <row r="1" spans="1:23">
      <c r="A1" s="1" t="s">
        <v>108</v>
      </c>
      <c r="B1" s="1" t="str">
        <f>Info!C2</f>
        <v>ს.ს "პროკრედიტ ბანკი"</v>
      </c>
    </row>
    <row r="2" spans="1:23">
      <c r="A2" s="1" t="s">
        <v>109</v>
      </c>
      <c r="B2" s="268">
        <f>'1. key ratios'!B2</f>
        <v>45291</v>
      </c>
    </row>
    <row r="4" spans="1:23" ht="28.5" thickBot="1">
      <c r="A4" s="1" t="s">
        <v>197</v>
      </c>
      <c r="B4" s="171" t="s">
        <v>216</v>
      </c>
      <c r="V4" s="131" t="s">
        <v>87</v>
      </c>
    </row>
    <row r="5" spans="1:23">
      <c r="A5" s="48"/>
      <c r="B5" s="49"/>
      <c r="C5" s="782" t="s">
        <v>116</v>
      </c>
      <c r="D5" s="783"/>
      <c r="E5" s="783"/>
      <c r="F5" s="783"/>
      <c r="G5" s="783"/>
      <c r="H5" s="783"/>
      <c r="I5" s="783"/>
      <c r="J5" s="783"/>
      <c r="K5" s="783"/>
      <c r="L5" s="784"/>
      <c r="M5" s="782" t="s">
        <v>117</v>
      </c>
      <c r="N5" s="783"/>
      <c r="O5" s="783"/>
      <c r="P5" s="783"/>
      <c r="Q5" s="783"/>
      <c r="R5" s="783"/>
      <c r="S5" s="784"/>
      <c r="T5" s="787" t="s">
        <v>214</v>
      </c>
      <c r="U5" s="787" t="s">
        <v>213</v>
      </c>
      <c r="V5" s="785" t="s">
        <v>118</v>
      </c>
    </row>
    <row r="6" spans="1:23" s="27" customFormat="1" ht="127.5">
      <c r="A6" s="65"/>
      <c r="B6" s="108"/>
      <c r="C6" s="46" t="s">
        <v>119</v>
      </c>
      <c r="D6" s="45" t="s">
        <v>120</v>
      </c>
      <c r="E6" s="44" t="s">
        <v>121</v>
      </c>
      <c r="F6" s="44" t="s">
        <v>208</v>
      </c>
      <c r="G6" s="45" t="s">
        <v>122</v>
      </c>
      <c r="H6" s="45" t="s">
        <v>123</v>
      </c>
      <c r="I6" s="45" t="s">
        <v>124</v>
      </c>
      <c r="J6" s="45" t="s">
        <v>153</v>
      </c>
      <c r="K6" s="45" t="s">
        <v>125</v>
      </c>
      <c r="L6" s="47" t="s">
        <v>126</v>
      </c>
      <c r="M6" s="46" t="s">
        <v>127</v>
      </c>
      <c r="N6" s="45" t="s">
        <v>128</v>
      </c>
      <c r="O6" s="45" t="s">
        <v>129</v>
      </c>
      <c r="P6" s="45" t="s">
        <v>130</v>
      </c>
      <c r="Q6" s="45" t="s">
        <v>131</v>
      </c>
      <c r="R6" s="45" t="s">
        <v>132</v>
      </c>
      <c r="S6" s="47" t="s">
        <v>133</v>
      </c>
      <c r="T6" s="788"/>
      <c r="U6" s="788"/>
      <c r="V6" s="786"/>
    </row>
    <row r="7" spans="1:23">
      <c r="A7" s="89">
        <v>1</v>
      </c>
      <c r="B7" s="106" t="s">
        <v>134</v>
      </c>
      <c r="C7" s="151"/>
      <c r="D7" s="149"/>
      <c r="E7" s="149"/>
      <c r="F7" s="149"/>
      <c r="G7" s="149"/>
      <c r="H7" s="149"/>
      <c r="I7" s="149"/>
      <c r="J7" s="149"/>
      <c r="K7" s="149"/>
      <c r="L7" s="152"/>
      <c r="M7" s="151"/>
      <c r="N7" s="149"/>
      <c r="O7" s="149">
        <v>170322264.507624</v>
      </c>
      <c r="P7" s="149"/>
      <c r="Q7" s="149"/>
      <c r="R7" s="149"/>
      <c r="S7" s="152"/>
      <c r="T7" s="168">
        <v>170322264.507624</v>
      </c>
      <c r="U7" s="167"/>
      <c r="V7" s="153">
        <v>170322264.507624</v>
      </c>
      <c r="W7" s="484"/>
    </row>
    <row r="8" spans="1:23">
      <c r="A8" s="89">
        <v>2</v>
      </c>
      <c r="B8" s="106" t="s">
        <v>135</v>
      </c>
      <c r="C8" s="151"/>
      <c r="D8" s="149">
        <v>0</v>
      </c>
      <c r="E8" s="149"/>
      <c r="F8" s="149"/>
      <c r="G8" s="149"/>
      <c r="H8" s="149"/>
      <c r="I8" s="149"/>
      <c r="J8" s="149"/>
      <c r="K8" s="149"/>
      <c r="L8" s="152"/>
      <c r="M8" s="151"/>
      <c r="N8" s="149"/>
      <c r="O8" s="149">
        <v>0</v>
      </c>
      <c r="P8" s="149"/>
      <c r="Q8" s="149"/>
      <c r="R8" s="149"/>
      <c r="S8" s="152"/>
      <c r="T8" s="168">
        <v>0</v>
      </c>
      <c r="U8" s="167"/>
      <c r="V8" s="153">
        <v>0</v>
      </c>
      <c r="W8" s="484"/>
    </row>
    <row r="9" spans="1:23">
      <c r="A9" s="89">
        <v>3</v>
      </c>
      <c r="B9" s="106" t="s">
        <v>136</v>
      </c>
      <c r="C9" s="151"/>
      <c r="D9" s="149">
        <v>0</v>
      </c>
      <c r="E9" s="149"/>
      <c r="F9" s="149"/>
      <c r="G9" s="149"/>
      <c r="H9" s="149"/>
      <c r="I9" s="149"/>
      <c r="J9" s="149"/>
      <c r="K9" s="149"/>
      <c r="L9" s="152"/>
      <c r="M9" s="151"/>
      <c r="N9" s="149"/>
      <c r="O9" s="149">
        <v>0</v>
      </c>
      <c r="P9" s="149"/>
      <c r="Q9" s="149"/>
      <c r="R9" s="149"/>
      <c r="S9" s="152"/>
      <c r="T9" s="168">
        <v>0</v>
      </c>
      <c r="U9" s="167"/>
      <c r="V9" s="153">
        <v>0</v>
      </c>
      <c r="W9" s="484"/>
    </row>
    <row r="10" spans="1:23">
      <c r="A10" s="89">
        <v>4</v>
      </c>
      <c r="B10" s="106" t="s">
        <v>137</v>
      </c>
      <c r="C10" s="151"/>
      <c r="D10" s="149">
        <v>0</v>
      </c>
      <c r="E10" s="149"/>
      <c r="F10" s="149"/>
      <c r="G10" s="149"/>
      <c r="H10" s="149"/>
      <c r="I10" s="149"/>
      <c r="J10" s="149"/>
      <c r="K10" s="149"/>
      <c r="L10" s="152"/>
      <c r="M10" s="151"/>
      <c r="N10" s="149"/>
      <c r="O10" s="149">
        <v>0</v>
      </c>
      <c r="P10" s="149"/>
      <c r="Q10" s="149"/>
      <c r="R10" s="149"/>
      <c r="S10" s="152"/>
      <c r="T10" s="168">
        <v>0</v>
      </c>
      <c r="U10" s="167"/>
      <c r="V10" s="153">
        <v>0</v>
      </c>
      <c r="W10" s="484"/>
    </row>
    <row r="11" spans="1:23">
      <c r="A11" s="89">
        <v>5</v>
      </c>
      <c r="B11" s="106" t="s">
        <v>693</v>
      </c>
      <c r="C11" s="151"/>
      <c r="D11" s="149">
        <v>0</v>
      </c>
      <c r="E11" s="149"/>
      <c r="F11" s="149"/>
      <c r="G11" s="149"/>
      <c r="H11" s="149"/>
      <c r="I11" s="149"/>
      <c r="J11" s="149"/>
      <c r="K11" s="149"/>
      <c r="L11" s="152"/>
      <c r="M11" s="151"/>
      <c r="N11" s="149"/>
      <c r="O11" s="149">
        <v>0</v>
      </c>
      <c r="P11" s="149"/>
      <c r="Q11" s="149"/>
      <c r="R11" s="149"/>
      <c r="S11" s="152"/>
      <c r="T11" s="168">
        <v>0</v>
      </c>
      <c r="U11" s="167"/>
      <c r="V11" s="153">
        <v>0</v>
      </c>
      <c r="W11" s="484"/>
    </row>
    <row r="12" spans="1:23">
      <c r="A12" s="89">
        <v>6</v>
      </c>
      <c r="B12" s="106" t="s">
        <v>138</v>
      </c>
      <c r="C12" s="151"/>
      <c r="D12" s="149">
        <v>0</v>
      </c>
      <c r="E12" s="149"/>
      <c r="F12" s="149"/>
      <c r="G12" s="149"/>
      <c r="H12" s="149"/>
      <c r="I12" s="149"/>
      <c r="J12" s="149"/>
      <c r="K12" s="149"/>
      <c r="L12" s="152"/>
      <c r="M12" s="151"/>
      <c r="N12" s="149"/>
      <c r="O12" s="149">
        <v>0</v>
      </c>
      <c r="P12" s="149"/>
      <c r="Q12" s="149"/>
      <c r="R12" s="149"/>
      <c r="S12" s="152"/>
      <c r="T12" s="168">
        <v>0</v>
      </c>
      <c r="U12" s="167"/>
      <c r="V12" s="153">
        <v>0</v>
      </c>
      <c r="W12" s="484"/>
    </row>
    <row r="13" spans="1:23">
      <c r="A13" s="89">
        <v>7</v>
      </c>
      <c r="B13" s="106" t="s">
        <v>71</v>
      </c>
      <c r="C13" s="151"/>
      <c r="D13" s="149">
        <v>2892428.2987000002</v>
      </c>
      <c r="E13" s="149"/>
      <c r="F13" s="149"/>
      <c r="G13" s="149"/>
      <c r="H13" s="149"/>
      <c r="I13" s="149"/>
      <c r="J13" s="149"/>
      <c r="K13" s="149"/>
      <c r="L13" s="152"/>
      <c r="M13" s="151"/>
      <c r="N13" s="149"/>
      <c r="O13" s="149">
        <v>54586356.825499997</v>
      </c>
      <c r="P13" s="149"/>
      <c r="Q13" s="149"/>
      <c r="R13" s="149"/>
      <c r="S13" s="152"/>
      <c r="T13" s="168">
        <v>55054433.825499997</v>
      </c>
      <c r="U13" s="167">
        <v>2424351.2987000002</v>
      </c>
      <c r="V13" s="153">
        <v>57478785.124199994</v>
      </c>
      <c r="W13" s="484"/>
    </row>
    <row r="14" spans="1:23">
      <c r="A14" s="89">
        <v>8</v>
      </c>
      <c r="B14" s="106" t="s">
        <v>72</v>
      </c>
      <c r="C14" s="151"/>
      <c r="D14" s="149">
        <v>355379.05800000002</v>
      </c>
      <c r="E14" s="149"/>
      <c r="F14" s="149"/>
      <c r="G14" s="149"/>
      <c r="H14" s="149"/>
      <c r="I14" s="149"/>
      <c r="J14" s="149"/>
      <c r="K14" s="149"/>
      <c r="L14" s="152"/>
      <c r="M14" s="151"/>
      <c r="N14" s="149"/>
      <c r="O14" s="149">
        <v>4061146.7925</v>
      </c>
      <c r="P14" s="149"/>
      <c r="Q14" s="149"/>
      <c r="R14" s="149"/>
      <c r="S14" s="152"/>
      <c r="T14" s="168">
        <v>4416525.8504999997</v>
      </c>
      <c r="U14" s="167"/>
      <c r="V14" s="153">
        <v>4416525.8504999997</v>
      </c>
      <c r="W14" s="484"/>
    </row>
    <row r="15" spans="1:23">
      <c r="A15" s="89">
        <v>9</v>
      </c>
      <c r="B15" s="106" t="s">
        <v>694</v>
      </c>
      <c r="C15" s="151"/>
      <c r="D15" s="149">
        <v>0</v>
      </c>
      <c r="E15" s="149"/>
      <c r="F15" s="149"/>
      <c r="G15" s="149"/>
      <c r="H15" s="149"/>
      <c r="I15" s="149"/>
      <c r="J15" s="149"/>
      <c r="K15" s="149"/>
      <c r="L15" s="152"/>
      <c r="M15" s="151"/>
      <c r="N15" s="149"/>
      <c r="O15" s="149">
        <v>0</v>
      </c>
      <c r="P15" s="149"/>
      <c r="Q15" s="149"/>
      <c r="R15" s="149"/>
      <c r="S15" s="152"/>
      <c r="T15" s="168">
        <v>0</v>
      </c>
      <c r="U15" s="167"/>
      <c r="V15" s="153">
        <v>0</v>
      </c>
      <c r="W15" s="484"/>
    </row>
    <row r="16" spans="1:23">
      <c r="A16" s="89">
        <v>10</v>
      </c>
      <c r="B16" s="106" t="s">
        <v>67</v>
      </c>
      <c r="C16" s="151"/>
      <c r="D16" s="149">
        <v>0</v>
      </c>
      <c r="E16" s="149"/>
      <c r="F16" s="149"/>
      <c r="G16" s="149"/>
      <c r="H16" s="149"/>
      <c r="I16" s="149"/>
      <c r="J16" s="149"/>
      <c r="K16" s="149"/>
      <c r="L16" s="152"/>
      <c r="M16" s="151"/>
      <c r="N16" s="149"/>
      <c r="O16" s="149">
        <v>0</v>
      </c>
      <c r="P16" s="149"/>
      <c r="Q16" s="149"/>
      <c r="R16" s="149"/>
      <c r="S16" s="152"/>
      <c r="T16" s="168">
        <v>0</v>
      </c>
      <c r="U16" s="167"/>
      <c r="V16" s="153">
        <v>0</v>
      </c>
      <c r="W16" s="484"/>
    </row>
    <row r="17" spans="1:23">
      <c r="A17" s="89">
        <v>11</v>
      </c>
      <c r="B17" s="106" t="s">
        <v>68</v>
      </c>
      <c r="C17" s="151"/>
      <c r="D17" s="149">
        <v>0</v>
      </c>
      <c r="E17" s="149"/>
      <c r="F17" s="149"/>
      <c r="G17" s="149"/>
      <c r="H17" s="149"/>
      <c r="I17" s="149"/>
      <c r="J17" s="149"/>
      <c r="K17" s="149"/>
      <c r="L17" s="152"/>
      <c r="M17" s="151"/>
      <c r="N17" s="149"/>
      <c r="O17" s="149">
        <v>0</v>
      </c>
      <c r="P17" s="149"/>
      <c r="Q17" s="149"/>
      <c r="R17" s="149"/>
      <c r="S17" s="152"/>
      <c r="T17" s="168">
        <v>0</v>
      </c>
      <c r="U17" s="167"/>
      <c r="V17" s="153">
        <v>0</v>
      </c>
      <c r="W17" s="484"/>
    </row>
    <row r="18" spans="1:23">
      <c r="A18" s="89">
        <v>12</v>
      </c>
      <c r="B18" s="106" t="s">
        <v>69</v>
      </c>
      <c r="C18" s="151"/>
      <c r="D18" s="149">
        <v>0</v>
      </c>
      <c r="E18" s="149"/>
      <c r="F18" s="149"/>
      <c r="G18" s="149"/>
      <c r="H18" s="149"/>
      <c r="I18" s="149"/>
      <c r="J18" s="149"/>
      <c r="K18" s="149"/>
      <c r="L18" s="152"/>
      <c r="M18" s="151"/>
      <c r="N18" s="149"/>
      <c r="O18" s="149">
        <v>0</v>
      </c>
      <c r="P18" s="149"/>
      <c r="Q18" s="149"/>
      <c r="R18" s="149"/>
      <c r="S18" s="152"/>
      <c r="T18" s="168">
        <v>0</v>
      </c>
      <c r="U18" s="167"/>
      <c r="V18" s="153">
        <v>0</v>
      </c>
      <c r="W18" s="484"/>
    </row>
    <row r="19" spans="1:23">
      <c r="A19" s="89">
        <v>13</v>
      </c>
      <c r="B19" s="106" t="s">
        <v>70</v>
      </c>
      <c r="C19" s="151"/>
      <c r="D19" s="149">
        <v>0</v>
      </c>
      <c r="E19" s="149"/>
      <c r="F19" s="149"/>
      <c r="G19" s="149"/>
      <c r="H19" s="149"/>
      <c r="I19" s="149"/>
      <c r="J19" s="149"/>
      <c r="K19" s="149"/>
      <c r="L19" s="152"/>
      <c r="M19" s="151"/>
      <c r="N19" s="149"/>
      <c r="O19" s="149">
        <v>0</v>
      </c>
      <c r="P19" s="149"/>
      <c r="Q19" s="149"/>
      <c r="R19" s="149"/>
      <c r="S19" s="152"/>
      <c r="T19" s="168">
        <v>0</v>
      </c>
      <c r="U19" s="167"/>
      <c r="V19" s="153">
        <v>0</v>
      </c>
      <c r="W19" s="484"/>
    </row>
    <row r="20" spans="1:23">
      <c r="A20" s="89">
        <v>14</v>
      </c>
      <c r="B20" s="106" t="s">
        <v>154</v>
      </c>
      <c r="C20" s="151"/>
      <c r="D20" s="149">
        <v>0</v>
      </c>
      <c r="E20" s="149"/>
      <c r="F20" s="149"/>
      <c r="G20" s="149"/>
      <c r="H20" s="149"/>
      <c r="I20" s="149"/>
      <c r="J20" s="149"/>
      <c r="K20" s="149"/>
      <c r="L20" s="152"/>
      <c r="M20" s="151"/>
      <c r="N20" s="149"/>
      <c r="O20" s="149">
        <v>0</v>
      </c>
      <c r="P20" s="149"/>
      <c r="Q20" s="149"/>
      <c r="R20" s="149"/>
      <c r="S20" s="152"/>
      <c r="T20" s="168">
        <v>0</v>
      </c>
      <c r="U20" s="167"/>
      <c r="V20" s="153">
        <v>0</v>
      </c>
      <c r="W20" s="484"/>
    </row>
    <row r="21" spans="1:23" ht="13.5" thickBot="1">
      <c r="A21" s="50"/>
      <c r="B21" s="51" t="s">
        <v>66</v>
      </c>
      <c r="C21" s="154">
        <v>0</v>
      </c>
      <c r="D21" s="150">
        <v>3247807.3567000004</v>
      </c>
      <c r="E21" s="150">
        <v>0</v>
      </c>
      <c r="F21" s="150">
        <v>0</v>
      </c>
      <c r="G21" s="150">
        <v>0</v>
      </c>
      <c r="H21" s="150">
        <v>0</v>
      </c>
      <c r="I21" s="150">
        <v>0</v>
      </c>
      <c r="J21" s="150">
        <v>0</v>
      </c>
      <c r="K21" s="150">
        <v>0</v>
      </c>
      <c r="L21" s="155">
        <v>0</v>
      </c>
      <c r="M21" s="154">
        <v>0</v>
      </c>
      <c r="N21" s="150">
        <v>0</v>
      </c>
      <c r="O21" s="150">
        <v>228969768.12562397</v>
      </c>
      <c r="P21" s="150">
        <v>0</v>
      </c>
      <c r="Q21" s="150">
        <v>0</v>
      </c>
      <c r="R21" s="150">
        <v>0</v>
      </c>
      <c r="S21" s="155">
        <v>0</v>
      </c>
      <c r="T21" s="155">
        <v>229793224.18362397</v>
      </c>
      <c r="U21" s="155">
        <v>2424351.2987000002</v>
      </c>
      <c r="V21" s="156">
        <v>232217575.48232397</v>
      </c>
      <c r="W21" s="484"/>
    </row>
    <row r="23" spans="1:23">
      <c r="C23" s="481"/>
      <c r="D23" s="481"/>
      <c r="E23" s="481"/>
      <c r="F23" s="481"/>
      <c r="G23" s="481"/>
      <c r="H23" s="481"/>
      <c r="I23" s="481"/>
      <c r="J23" s="481"/>
      <c r="K23" s="481"/>
      <c r="L23" s="481"/>
      <c r="M23" s="481"/>
      <c r="N23" s="481"/>
      <c r="O23" s="481"/>
      <c r="P23" s="481"/>
      <c r="Q23" s="481"/>
      <c r="R23" s="481"/>
      <c r="S23" s="481"/>
      <c r="T23" s="481"/>
      <c r="U23" s="481"/>
      <c r="V23" s="481"/>
    </row>
    <row r="24" spans="1:23">
      <c r="C24" s="481"/>
      <c r="D24" s="481"/>
      <c r="E24" s="481"/>
      <c r="F24" s="481"/>
      <c r="G24" s="481"/>
      <c r="H24" s="481"/>
      <c r="I24" s="481"/>
      <c r="J24" s="481"/>
      <c r="K24" s="481"/>
      <c r="L24" s="481"/>
      <c r="M24" s="481"/>
      <c r="N24" s="481"/>
      <c r="O24" s="481"/>
      <c r="P24" s="481"/>
      <c r="Q24" s="481"/>
      <c r="R24" s="481"/>
      <c r="S24" s="481"/>
      <c r="T24" s="481"/>
      <c r="U24" s="481"/>
      <c r="V24" s="481"/>
    </row>
    <row r="25" spans="1:23">
      <c r="C25" s="481"/>
      <c r="D25" s="481"/>
      <c r="E25" s="481"/>
      <c r="F25" s="481"/>
      <c r="G25" s="481"/>
      <c r="H25" s="481"/>
      <c r="I25" s="481"/>
      <c r="J25" s="481"/>
      <c r="K25" s="481"/>
      <c r="L25" s="481"/>
      <c r="M25" s="481"/>
      <c r="N25" s="481"/>
      <c r="O25" s="481"/>
      <c r="P25" s="481"/>
      <c r="Q25" s="481"/>
      <c r="R25" s="481"/>
      <c r="S25" s="481"/>
      <c r="T25" s="481"/>
      <c r="U25" s="481"/>
      <c r="V25" s="481"/>
    </row>
    <row r="26" spans="1:23">
      <c r="C26" s="481"/>
      <c r="D26" s="481"/>
      <c r="E26" s="481"/>
      <c r="F26" s="481"/>
      <c r="G26" s="481"/>
      <c r="H26" s="481"/>
      <c r="I26" s="481"/>
      <c r="J26" s="481"/>
      <c r="K26" s="481"/>
      <c r="L26" s="481"/>
      <c r="M26" s="481"/>
      <c r="N26" s="481"/>
      <c r="O26" s="481"/>
      <c r="P26" s="481"/>
      <c r="Q26" s="481"/>
      <c r="R26" s="481"/>
      <c r="S26" s="481"/>
      <c r="T26" s="481"/>
      <c r="U26" s="481"/>
      <c r="V26" s="481"/>
    </row>
    <row r="27" spans="1:23">
      <c r="C27" s="481"/>
      <c r="D27" s="481"/>
      <c r="E27" s="481"/>
      <c r="F27" s="481"/>
      <c r="G27" s="481"/>
      <c r="H27" s="481"/>
      <c r="I27" s="481"/>
      <c r="J27" s="481"/>
      <c r="K27" s="481"/>
      <c r="L27" s="481"/>
      <c r="M27" s="481"/>
      <c r="N27" s="481"/>
      <c r="O27" s="481"/>
      <c r="P27" s="481"/>
      <c r="Q27" s="481"/>
      <c r="R27" s="481"/>
      <c r="S27" s="481"/>
      <c r="T27" s="481"/>
      <c r="U27" s="481"/>
      <c r="V27" s="481"/>
    </row>
    <row r="28" spans="1:23">
      <c r="C28" s="481"/>
      <c r="D28" s="481"/>
      <c r="E28" s="481"/>
      <c r="F28" s="481"/>
      <c r="G28" s="481"/>
      <c r="H28" s="481"/>
      <c r="I28" s="481"/>
      <c r="J28" s="481"/>
      <c r="K28" s="481"/>
      <c r="L28" s="481"/>
      <c r="M28" s="481"/>
      <c r="N28" s="481"/>
      <c r="O28" s="481"/>
      <c r="P28" s="481"/>
      <c r="Q28" s="481"/>
      <c r="R28" s="481"/>
      <c r="S28" s="481"/>
      <c r="T28" s="481"/>
      <c r="U28" s="481"/>
      <c r="V28" s="481"/>
    </row>
    <row r="29" spans="1:23">
      <c r="C29" s="481"/>
      <c r="D29" s="481"/>
      <c r="E29" s="481"/>
      <c r="F29" s="481"/>
      <c r="G29" s="481"/>
      <c r="H29" s="481"/>
      <c r="I29" s="481"/>
      <c r="J29" s="481"/>
      <c r="K29" s="481"/>
      <c r="L29" s="481"/>
      <c r="M29" s="481"/>
      <c r="N29" s="481"/>
      <c r="O29" s="481"/>
      <c r="P29" s="481"/>
      <c r="Q29" s="481"/>
      <c r="R29" s="481"/>
      <c r="S29" s="481"/>
      <c r="T29" s="481"/>
      <c r="U29" s="481"/>
      <c r="V29" s="481"/>
    </row>
    <row r="30" spans="1:23">
      <c r="C30" s="481"/>
      <c r="D30" s="481"/>
      <c r="E30" s="481"/>
      <c r="F30" s="481"/>
      <c r="G30" s="481"/>
      <c r="H30" s="481"/>
      <c r="I30" s="481"/>
      <c r="J30" s="481"/>
      <c r="K30" s="481"/>
      <c r="L30" s="481"/>
      <c r="M30" s="481"/>
      <c r="N30" s="481"/>
      <c r="O30" s="481"/>
      <c r="P30" s="481"/>
      <c r="Q30" s="481"/>
      <c r="R30" s="481"/>
      <c r="S30" s="481"/>
      <c r="T30" s="481"/>
      <c r="U30" s="481"/>
      <c r="V30" s="481"/>
    </row>
    <row r="31" spans="1:23">
      <c r="C31" s="481"/>
      <c r="D31" s="481"/>
      <c r="E31" s="481"/>
      <c r="F31" s="481"/>
      <c r="G31" s="481"/>
      <c r="H31" s="481"/>
      <c r="I31" s="481"/>
      <c r="J31" s="481"/>
      <c r="K31" s="481"/>
      <c r="L31" s="481"/>
      <c r="M31" s="481"/>
      <c r="N31" s="481"/>
      <c r="O31" s="481"/>
      <c r="P31" s="481"/>
      <c r="Q31" s="481"/>
      <c r="R31" s="481"/>
      <c r="S31" s="481"/>
      <c r="T31" s="481"/>
      <c r="U31" s="481"/>
      <c r="V31" s="481"/>
    </row>
    <row r="32" spans="1:23">
      <c r="C32" s="481"/>
      <c r="D32" s="481"/>
      <c r="E32" s="481"/>
      <c r="F32" s="481"/>
      <c r="G32" s="481"/>
      <c r="H32" s="481"/>
      <c r="I32" s="481"/>
      <c r="J32" s="481"/>
      <c r="K32" s="481"/>
      <c r="L32" s="481"/>
      <c r="M32" s="481"/>
      <c r="N32" s="481"/>
      <c r="O32" s="481"/>
      <c r="P32" s="481"/>
      <c r="Q32" s="481"/>
      <c r="R32" s="481"/>
      <c r="S32" s="481"/>
      <c r="T32" s="481"/>
      <c r="U32" s="481"/>
      <c r="V32" s="481"/>
    </row>
    <row r="33" spans="3:22">
      <c r="C33" s="481"/>
      <c r="D33" s="481"/>
      <c r="E33" s="481"/>
      <c r="F33" s="481"/>
      <c r="G33" s="481"/>
      <c r="H33" s="481"/>
      <c r="I33" s="481"/>
      <c r="J33" s="481"/>
      <c r="K33" s="481"/>
      <c r="L33" s="481"/>
      <c r="M33" s="481"/>
      <c r="N33" s="481"/>
      <c r="O33" s="481"/>
      <c r="P33" s="481"/>
      <c r="Q33" s="481"/>
      <c r="R33" s="481"/>
      <c r="S33" s="481"/>
      <c r="T33" s="481"/>
      <c r="U33" s="481"/>
      <c r="V33" s="481"/>
    </row>
    <row r="34" spans="3:22">
      <c r="C34" s="481"/>
      <c r="D34" s="481"/>
      <c r="E34" s="481"/>
      <c r="F34" s="481"/>
      <c r="G34" s="481"/>
      <c r="H34" s="481"/>
      <c r="I34" s="481"/>
      <c r="J34" s="481"/>
      <c r="K34" s="481"/>
      <c r="L34" s="481"/>
      <c r="M34" s="481"/>
      <c r="N34" s="481"/>
      <c r="O34" s="481"/>
      <c r="P34" s="481"/>
      <c r="Q34" s="481"/>
      <c r="R34" s="481"/>
      <c r="S34" s="481"/>
      <c r="T34" s="481"/>
      <c r="U34" s="481"/>
      <c r="V34" s="481"/>
    </row>
    <row r="35" spans="3:22">
      <c r="C35" s="481"/>
      <c r="D35" s="481"/>
      <c r="E35" s="481"/>
      <c r="F35" s="481"/>
      <c r="G35" s="481"/>
      <c r="H35" s="481"/>
      <c r="I35" s="481"/>
      <c r="J35" s="481"/>
      <c r="K35" s="481"/>
      <c r="L35" s="481"/>
      <c r="M35" s="481"/>
      <c r="N35" s="481"/>
      <c r="O35" s="481"/>
      <c r="P35" s="481"/>
      <c r="Q35" s="481"/>
      <c r="R35" s="481"/>
      <c r="S35" s="481"/>
      <c r="T35" s="481"/>
      <c r="U35" s="481"/>
      <c r="V35" s="481"/>
    </row>
    <row r="36" spans="3:22">
      <c r="C36" s="481"/>
      <c r="D36" s="481"/>
      <c r="E36" s="481"/>
      <c r="F36" s="481"/>
      <c r="G36" s="481"/>
      <c r="H36" s="481"/>
      <c r="I36" s="481"/>
      <c r="J36" s="481"/>
      <c r="K36" s="481"/>
      <c r="L36" s="481"/>
      <c r="M36" s="481"/>
      <c r="N36" s="481"/>
      <c r="O36" s="481"/>
      <c r="P36" s="481"/>
      <c r="Q36" s="481"/>
      <c r="R36" s="481"/>
      <c r="S36" s="481"/>
      <c r="T36" s="481"/>
      <c r="U36" s="481"/>
      <c r="V36" s="481"/>
    </row>
    <row r="37" spans="3:22">
      <c r="C37" s="481"/>
      <c r="D37" s="481"/>
      <c r="E37" s="481"/>
      <c r="F37" s="481"/>
      <c r="G37" s="481"/>
      <c r="H37" s="481"/>
      <c r="I37" s="481"/>
      <c r="J37" s="481"/>
      <c r="K37" s="481"/>
      <c r="L37" s="481"/>
      <c r="M37" s="481"/>
      <c r="N37" s="481"/>
      <c r="O37" s="481"/>
      <c r="P37" s="481"/>
      <c r="Q37" s="481"/>
      <c r="R37" s="481"/>
      <c r="S37" s="481"/>
      <c r="T37" s="481"/>
      <c r="U37" s="481"/>
      <c r="V37" s="481"/>
    </row>
    <row r="38" spans="3:22">
      <c r="C38" s="481"/>
      <c r="D38" s="481"/>
      <c r="E38" s="481"/>
      <c r="F38" s="481"/>
      <c r="G38" s="481"/>
      <c r="H38" s="481"/>
      <c r="I38" s="481"/>
      <c r="J38" s="481"/>
      <c r="K38" s="481"/>
      <c r="L38" s="481"/>
      <c r="M38" s="481"/>
      <c r="N38" s="481"/>
      <c r="O38" s="481"/>
      <c r="P38" s="481"/>
      <c r="Q38" s="481"/>
      <c r="R38" s="481"/>
      <c r="S38" s="481"/>
      <c r="T38" s="481"/>
      <c r="U38" s="481"/>
      <c r="V38" s="481"/>
    </row>
    <row r="39" spans="3:22">
      <c r="C39" s="481"/>
      <c r="D39" s="481"/>
      <c r="E39" s="481"/>
      <c r="F39" s="481"/>
      <c r="G39" s="481"/>
      <c r="H39" s="481"/>
      <c r="I39" s="481"/>
      <c r="J39" s="481"/>
      <c r="K39" s="481"/>
      <c r="L39" s="481"/>
      <c r="M39" s="481"/>
      <c r="N39" s="481"/>
      <c r="O39" s="481"/>
      <c r="P39" s="481"/>
      <c r="Q39" s="481"/>
      <c r="R39" s="481"/>
      <c r="S39" s="481"/>
      <c r="T39" s="481"/>
      <c r="U39" s="481"/>
      <c r="V39" s="481"/>
    </row>
    <row r="40" spans="3:22">
      <c r="C40" s="481"/>
      <c r="D40" s="481"/>
      <c r="E40" s="481"/>
      <c r="F40" s="481"/>
      <c r="G40" s="481"/>
      <c r="H40" s="481"/>
      <c r="I40" s="481"/>
      <c r="J40" s="481"/>
      <c r="K40" s="481"/>
      <c r="L40" s="481"/>
      <c r="M40" s="481"/>
      <c r="N40" s="481"/>
      <c r="O40" s="481"/>
      <c r="P40" s="481"/>
      <c r="Q40" s="481"/>
      <c r="R40" s="481"/>
      <c r="S40" s="481"/>
      <c r="T40" s="481"/>
      <c r="U40" s="481"/>
      <c r="V40" s="481"/>
    </row>
    <row r="41" spans="3:22">
      <c r="C41" s="481"/>
      <c r="D41" s="481"/>
      <c r="E41" s="481"/>
      <c r="F41" s="481"/>
      <c r="G41" s="481"/>
      <c r="H41" s="481"/>
      <c r="I41" s="481"/>
      <c r="J41" s="481"/>
      <c r="K41" s="481"/>
      <c r="L41" s="481"/>
      <c r="M41" s="481"/>
      <c r="N41" s="481"/>
      <c r="O41" s="481"/>
      <c r="P41" s="481"/>
      <c r="Q41" s="481"/>
      <c r="R41" s="481"/>
      <c r="S41" s="481"/>
      <c r="T41" s="481"/>
      <c r="U41" s="481"/>
      <c r="V41" s="481"/>
    </row>
    <row r="42" spans="3:22">
      <c r="C42" s="481"/>
      <c r="D42" s="481"/>
      <c r="E42" s="481"/>
      <c r="F42" s="481"/>
      <c r="G42" s="481"/>
      <c r="H42" s="481"/>
      <c r="I42" s="481"/>
      <c r="J42" s="481"/>
      <c r="K42" s="481"/>
      <c r="L42" s="481"/>
      <c r="M42" s="481"/>
      <c r="N42" s="481"/>
      <c r="O42" s="481"/>
      <c r="P42" s="481"/>
      <c r="Q42" s="481"/>
      <c r="R42" s="481"/>
      <c r="S42" s="481"/>
      <c r="T42" s="481"/>
      <c r="U42" s="481"/>
      <c r="V42" s="48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0"/>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21.28515625" style="1" customWidth="1"/>
    <col min="7" max="7" width="22.85546875" style="1" customWidth="1"/>
    <col min="8" max="8" width="15.28515625" style="1" customWidth="1"/>
    <col min="9" max="9" width="9.85546875" style="5" bestFit="1" customWidth="1"/>
    <col min="10" max="16384" width="9.140625" style="5"/>
  </cols>
  <sheetData>
    <row r="1" spans="1:9">
      <c r="A1" s="1" t="s">
        <v>108</v>
      </c>
      <c r="B1" s="1" t="str">
        <f>Info!C2</f>
        <v>ს.ს "პროკრედიტ ბანკი"</v>
      </c>
    </row>
    <row r="2" spans="1:9">
      <c r="A2" s="1" t="s">
        <v>109</v>
      </c>
      <c r="B2" s="268">
        <f>'1. key ratios'!B2</f>
        <v>45291</v>
      </c>
    </row>
    <row r="4" spans="1:9" ht="13.5" thickBot="1">
      <c r="A4" s="1" t="s">
        <v>198</v>
      </c>
      <c r="B4" s="19" t="s">
        <v>217</v>
      </c>
    </row>
    <row r="5" spans="1:9">
      <c r="A5" s="48"/>
      <c r="B5" s="87"/>
      <c r="C5" s="91" t="s">
        <v>0</v>
      </c>
      <c r="D5" s="91" t="s">
        <v>1</v>
      </c>
      <c r="E5" s="91" t="s">
        <v>2</v>
      </c>
      <c r="F5" s="91" t="s">
        <v>3</v>
      </c>
      <c r="G5" s="166" t="s">
        <v>4</v>
      </c>
      <c r="H5" s="92" t="s">
        <v>5</v>
      </c>
      <c r="I5" s="15"/>
    </row>
    <row r="6" spans="1:9" ht="15" customHeight="1">
      <c r="A6" s="86"/>
      <c r="B6" s="13"/>
      <c r="C6" s="780" t="s">
        <v>209</v>
      </c>
      <c r="D6" s="791" t="s">
        <v>219</v>
      </c>
      <c r="E6" s="792"/>
      <c r="F6" s="780" t="s">
        <v>220</v>
      </c>
      <c r="G6" s="780" t="s">
        <v>221</v>
      </c>
      <c r="H6" s="789" t="s">
        <v>211</v>
      </c>
      <c r="I6" s="15"/>
    </row>
    <row r="7" spans="1:9" ht="63.75">
      <c r="A7" s="86"/>
      <c r="B7" s="13"/>
      <c r="C7" s="781"/>
      <c r="D7" s="169" t="s">
        <v>212</v>
      </c>
      <c r="E7" s="169" t="s">
        <v>210</v>
      </c>
      <c r="F7" s="781"/>
      <c r="G7" s="781"/>
      <c r="H7" s="790"/>
      <c r="I7" s="15"/>
    </row>
    <row r="8" spans="1:9">
      <c r="A8" s="41">
        <v>1</v>
      </c>
      <c r="B8" s="106" t="s">
        <v>134</v>
      </c>
      <c r="C8" s="638">
        <v>361462606.26762402</v>
      </c>
      <c r="D8" s="638"/>
      <c r="E8" s="638"/>
      <c r="F8" s="638">
        <v>170322264.507624</v>
      </c>
      <c r="G8" s="639">
        <v>0</v>
      </c>
      <c r="H8" s="640">
        <v>0</v>
      </c>
      <c r="I8" s="484"/>
    </row>
    <row r="9" spans="1:9" ht="15" customHeight="1">
      <c r="A9" s="41">
        <v>2</v>
      </c>
      <c r="B9" s="106" t="s">
        <v>135</v>
      </c>
      <c r="C9" s="638">
        <v>0</v>
      </c>
      <c r="D9" s="638"/>
      <c r="E9" s="638"/>
      <c r="F9" s="638">
        <v>0</v>
      </c>
      <c r="G9" s="639">
        <v>0</v>
      </c>
      <c r="H9" s="640" t="s">
        <v>721</v>
      </c>
    </row>
    <row r="10" spans="1:9">
      <c r="A10" s="41">
        <v>3</v>
      </c>
      <c r="B10" s="106" t="s">
        <v>136</v>
      </c>
      <c r="C10" s="638">
        <v>0</v>
      </c>
      <c r="D10" s="638"/>
      <c r="E10" s="638"/>
      <c r="F10" s="638">
        <v>0</v>
      </c>
      <c r="G10" s="639">
        <v>0</v>
      </c>
      <c r="H10" s="640" t="s">
        <v>721</v>
      </c>
    </row>
    <row r="11" spans="1:9">
      <c r="A11" s="41">
        <v>4</v>
      </c>
      <c r="B11" s="106" t="s">
        <v>137</v>
      </c>
      <c r="C11" s="638">
        <v>0</v>
      </c>
      <c r="D11" s="638"/>
      <c r="E11" s="638"/>
      <c r="F11" s="638">
        <v>0</v>
      </c>
      <c r="G11" s="639">
        <v>0</v>
      </c>
      <c r="H11" s="640" t="s">
        <v>721</v>
      </c>
    </row>
    <row r="12" spans="1:9">
      <c r="A12" s="41">
        <v>5</v>
      </c>
      <c r="B12" s="106" t="s">
        <v>693</v>
      </c>
      <c r="C12" s="638">
        <v>0</v>
      </c>
      <c r="D12" s="638"/>
      <c r="E12" s="638"/>
      <c r="F12" s="638">
        <v>0</v>
      </c>
      <c r="G12" s="639">
        <v>0</v>
      </c>
      <c r="H12" s="640" t="s">
        <v>721</v>
      </c>
    </row>
    <row r="13" spans="1:9">
      <c r="A13" s="41">
        <v>6</v>
      </c>
      <c r="B13" s="106" t="s">
        <v>138</v>
      </c>
      <c r="C13" s="638">
        <v>167746988.63212693</v>
      </c>
      <c r="D13" s="638"/>
      <c r="E13" s="638"/>
      <c r="F13" s="638">
        <v>37917142.346163683</v>
      </c>
      <c r="G13" s="639">
        <v>37917142.346163683</v>
      </c>
      <c r="H13" s="640">
        <v>0.22603769316727862</v>
      </c>
    </row>
    <row r="14" spans="1:9">
      <c r="A14" s="41">
        <v>7</v>
      </c>
      <c r="B14" s="106" t="s">
        <v>71</v>
      </c>
      <c r="C14" s="638">
        <v>789703183.45909989</v>
      </c>
      <c r="D14" s="638">
        <v>170044828.78817004</v>
      </c>
      <c r="E14" s="638">
        <v>90504122.714645013</v>
      </c>
      <c r="F14" s="638">
        <v>880207306.17374492</v>
      </c>
      <c r="G14" s="639">
        <v>822728521.04954493</v>
      </c>
      <c r="H14" s="640">
        <v>0.93469858211691081</v>
      </c>
    </row>
    <row r="15" spans="1:9">
      <c r="A15" s="41">
        <v>8</v>
      </c>
      <c r="B15" s="106" t="s">
        <v>72</v>
      </c>
      <c r="C15" s="638">
        <v>286915785.57550001</v>
      </c>
      <c r="D15" s="638"/>
      <c r="E15" s="638"/>
      <c r="F15" s="638">
        <v>215186839.18162501</v>
      </c>
      <c r="G15" s="639">
        <v>210770313.33112502</v>
      </c>
      <c r="H15" s="640">
        <v>0.73460689138577284</v>
      </c>
    </row>
    <row r="16" spans="1:9">
      <c r="A16" s="41">
        <v>9</v>
      </c>
      <c r="B16" s="106" t="s">
        <v>694</v>
      </c>
      <c r="C16" s="638">
        <v>86167503.440099999</v>
      </c>
      <c r="D16" s="638"/>
      <c r="E16" s="638"/>
      <c r="F16" s="638">
        <v>30158626.204034999</v>
      </c>
      <c r="G16" s="639">
        <v>30158626.204034999</v>
      </c>
      <c r="H16" s="640">
        <v>0.35</v>
      </c>
    </row>
    <row r="17" spans="1:8">
      <c r="A17" s="41">
        <v>10</v>
      </c>
      <c r="B17" s="106" t="s">
        <v>67</v>
      </c>
      <c r="C17" s="638">
        <v>5533982.1952999998</v>
      </c>
      <c r="D17" s="638"/>
      <c r="E17" s="638"/>
      <c r="F17" s="638">
        <v>6094234.1994000003</v>
      </c>
      <c r="G17" s="639">
        <v>6094234.1994000003</v>
      </c>
      <c r="H17" s="640">
        <v>1.1012384905350474</v>
      </c>
    </row>
    <row r="18" spans="1:8">
      <c r="A18" s="41">
        <v>11</v>
      </c>
      <c r="B18" s="106" t="s">
        <v>68</v>
      </c>
      <c r="C18" s="638">
        <v>4273592.07</v>
      </c>
      <c r="D18" s="638"/>
      <c r="E18" s="638"/>
      <c r="F18" s="638">
        <v>10683980.175000001</v>
      </c>
      <c r="G18" s="639">
        <v>10683980.175000001</v>
      </c>
      <c r="H18" s="640">
        <v>2.5</v>
      </c>
    </row>
    <row r="19" spans="1:8">
      <c r="A19" s="41">
        <v>12</v>
      </c>
      <c r="B19" s="106" t="s">
        <v>69</v>
      </c>
      <c r="C19" s="638">
        <v>0</v>
      </c>
      <c r="D19" s="638"/>
      <c r="E19" s="638"/>
      <c r="F19" s="638">
        <v>0</v>
      </c>
      <c r="G19" s="639">
        <v>0</v>
      </c>
      <c r="H19" s="640" t="s">
        <v>721</v>
      </c>
    </row>
    <row r="20" spans="1:8">
      <c r="A20" s="41">
        <v>13</v>
      </c>
      <c r="B20" s="106" t="s">
        <v>70</v>
      </c>
      <c r="C20" s="638">
        <v>0</v>
      </c>
      <c r="D20" s="638"/>
      <c r="E20" s="638"/>
      <c r="F20" s="638">
        <v>0</v>
      </c>
      <c r="G20" s="639">
        <v>0</v>
      </c>
      <c r="H20" s="640" t="s">
        <v>721</v>
      </c>
    </row>
    <row r="21" spans="1:8">
      <c r="A21" s="41">
        <v>14</v>
      </c>
      <c r="B21" s="106" t="s">
        <v>154</v>
      </c>
      <c r="C21" s="638">
        <v>87343036.594035894</v>
      </c>
      <c r="D21" s="638"/>
      <c r="E21" s="638"/>
      <c r="F21" s="638">
        <v>46022294.334035903</v>
      </c>
      <c r="G21" s="639">
        <v>46022294.334035903</v>
      </c>
      <c r="H21" s="640">
        <v>0.52691429252619404</v>
      </c>
    </row>
    <row r="22" spans="1:8" ht="13.5" thickBot="1">
      <c r="A22" s="88"/>
      <c r="B22" s="93" t="s">
        <v>66</v>
      </c>
      <c r="C22" s="150">
        <v>1789146678.2337868</v>
      </c>
      <c r="D22" s="150">
        <v>170044828.78817004</v>
      </c>
      <c r="E22" s="150">
        <v>90504122.714645013</v>
      </c>
      <c r="F22" s="150">
        <v>1396592687.1216283</v>
      </c>
      <c r="G22" s="150">
        <v>1164375111.6393044</v>
      </c>
      <c r="H22" s="172">
        <v>0.61946352538023841</v>
      </c>
    </row>
    <row r="23" spans="1:8">
      <c r="C23" s="485"/>
      <c r="D23" s="486"/>
      <c r="E23" s="486"/>
      <c r="F23" s="485"/>
      <c r="G23" s="485"/>
    </row>
    <row r="24" spans="1:8">
      <c r="C24" s="485"/>
      <c r="D24" s="485"/>
      <c r="E24" s="485"/>
      <c r="F24" s="485"/>
      <c r="G24" s="485"/>
      <c r="H24" s="485"/>
    </row>
    <row r="25" spans="1:8">
      <c r="C25" s="485"/>
      <c r="D25" s="485"/>
      <c r="E25" s="485"/>
      <c r="F25" s="485"/>
      <c r="G25" s="485"/>
      <c r="H25" s="485"/>
    </row>
    <row r="26" spans="1:8">
      <c r="C26" s="485"/>
      <c r="D26" s="485"/>
      <c r="E26" s="485"/>
      <c r="F26" s="485"/>
      <c r="G26" s="485"/>
      <c r="H26" s="485"/>
    </row>
    <row r="27" spans="1:8">
      <c r="C27" s="485"/>
      <c r="D27" s="485"/>
      <c r="E27" s="485"/>
      <c r="F27" s="485"/>
      <c r="G27" s="485"/>
      <c r="H27" s="485"/>
    </row>
    <row r="28" spans="1:8" ht="10.5" customHeight="1">
      <c r="C28" s="485"/>
      <c r="D28" s="485"/>
      <c r="E28" s="485"/>
      <c r="F28" s="485"/>
      <c r="G28" s="485"/>
      <c r="H28" s="485"/>
    </row>
    <row r="29" spans="1:8">
      <c r="C29" s="485"/>
      <c r="D29" s="485"/>
      <c r="E29" s="485"/>
      <c r="F29" s="485"/>
      <c r="G29" s="485"/>
      <c r="H29" s="485"/>
    </row>
    <row r="30" spans="1:8">
      <c r="C30" s="485"/>
      <c r="D30" s="485"/>
      <c r="E30" s="485"/>
      <c r="F30" s="485"/>
      <c r="G30" s="485"/>
      <c r="H30" s="485"/>
    </row>
    <row r="31" spans="1:8">
      <c r="C31" s="485"/>
      <c r="D31" s="485"/>
      <c r="E31" s="485"/>
      <c r="F31" s="485"/>
      <c r="G31" s="485"/>
      <c r="H31" s="485"/>
    </row>
    <row r="32" spans="1:8">
      <c r="C32" s="485"/>
      <c r="D32" s="485"/>
      <c r="E32" s="485"/>
      <c r="F32" s="485"/>
      <c r="G32" s="485"/>
      <c r="H32" s="485"/>
    </row>
    <row r="33" spans="3:8">
      <c r="C33" s="485"/>
      <c r="D33" s="485"/>
      <c r="E33" s="485"/>
      <c r="F33" s="485"/>
      <c r="G33" s="485"/>
      <c r="H33" s="485"/>
    </row>
    <row r="34" spans="3:8">
      <c r="C34" s="485"/>
      <c r="D34" s="485"/>
      <c r="E34" s="485"/>
      <c r="F34" s="485"/>
      <c r="G34" s="485"/>
      <c r="H34" s="485"/>
    </row>
    <row r="35" spans="3:8">
      <c r="C35" s="485"/>
      <c r="D35" s="485"/>
      <c r="E35" s="485"/>
      <c r="F35" s="485"/>
      <c r="G35" s="485"/>
      <c r="H35" s="485"/>
    </row>
    <row r="36" spans="3:8">
      <c r="C36" s="485"/>
      <c r="D36" s="485"/>
      <c r="E36" s="485"/>
      <c r="F36" s="485"/>
      <c r="G36" s="485"/>
      <c r="H36" s="485"/>
    </row>
    <row r="37" spans="3:8">
      <c r="C37" s="485"/>
      <c r="D37" s="485"/>
      <c r="E37" s="485"/>
      <c r="F37" s="485"/>
      <c r="G37" s="485"/>
      <c r="H37" s="485"/>
    </row>
    <row r="38" spans="3:8">
      <c r="C38" s="485"/>
      <c r="D38" s="485"/>
      <c r="E38" s="485"/>
      <c r="F38" s="485"/>
      <c r="G38" s="485"/>
      <c r="H38" s="485"/>
    </row>
    <row r="39" spans="3:8">
      <c r="C39" s="485"/>
      <c r="D39" s="485"/>
      <c r="E39" s="485"/>
      <c r="F39" s="485"/>
      <c r="G39" s="485"/>
      <c r="H39" s="485"/>
    </row>
    <row r="40" spans="3:8">
      <c r="C40" s="485"/>
      <c r="D40" s="485"/>
      <c r="E40" s="485"/>
      <c r="F40" s="485"/>
      <c r="G40" s="485"/>
      <c r="H40" s="485"/>
    </row>
    <row r="41" spans="3:8">
      <c r="C41" s="485"/>
      <c r="D41" s="485"/>
      <c r="E41" s="485"/>
      <c r="F41" s="485"/>
      <c r="G41" s="485"/>
      <c r="H41" s="485"/>
    </row>
    <row r="42" spans="3:8">
      <c r="C42" s="485"/>
      <c r="D42" s="485"/>
      <c r="E42" s="485"/>
      <c r="F42" s="485"/>
      <c r="G42" s="485"/>
      <c r="H42" s="485"/>
    </row>
    <row r="43" spans="3:8">
      <c r="C43" s="485"/>
      <c r="D43" s="485"/>
      <c r="E43" s="485"/>
      <c r="F43" s="485"/>
      <c r="G43" s="485"/>
      <c r="H43" s="485"/>
    </row>
    <row r="44" spans="3:8">
      <c r="C44" s="485"/>
      <c r="D44" s="485"/>
      <c r="E44" s="485"/>
      <c r="F44" s="485"/>
      <c r="G44" s="485"/>
      <c r="H44" s="485"/>
    </row>
    <row r="45" spans="3:8">
      <c r="C45" s="485"/>
      <c r="D45" s="485"/>
      <c r="E45" s="485"/>
      <c r="F45" s="485"/>
      <c r="G45" s="485"/>
      <c r="H45" s="485"/>
    </row>
    <row r="46" spans="3:8">
      <c r="C46" s="485"/>
      <c r="D46" s="485"/>
      <c r="E46" s="485"/>
      <c r="F46" s="485"/>
      <c r="G46" s="485"/>
      <c r="H46" s="485"/>
    </row>
    <row r="47" spans="3:8">
      <c r="C47" s="485"/>
      <c r="D47" s="485"/>
      <c r="E47" s="485"/>
      <c r="F47" s="485"/>
      <c r="G47" s="485"/>
      <c r="H47" s="485"/>
    </row>
    <row r="48" spans="3:8">
      <c r="C48" s="485"/>
      <c r="D48" s="485"/>
      <c r="E48" s="485"/>
      <c r="F48" s="485"/>
      <c r="G48" s="485"/>
      <c r="H48" s="485"/>
    </row>
    <row r="49" spans="3:8">
      <c r="C49" s="485"/>
      <c r="D49" s="485"/>
      <c r="E49" s="485"/>
      <c r="F49" s="485"/>
      <c r="G49" s="485"/>
      <c r="H49" s="485"/>
    </row>
    <row r="50" spans="3:8">
      <c r="C50" s="485"/>
      <c r="D50" s="485"/>
      <c r="E50" s="485"/>
      <c r="F50" s="485"/>
      <c r="G50" s="485"/>
      <c r="H50" s="485"/>
    </row>
    <row r="51" spans="3:8">
      <c r="C51" s="485"/>
      <c r="D51" s="485"/>
      <c r="E51" s="485"/>
      <c r="F51" s="485"/>
      <c r="G51" s="485"/>
      <c r="H51" s="485"/>
    </row>
    <row r="52" spans="3:8">
      <c r="C52" s="485"/>
      <c r="D52" s="485"/>
      <c r="E52" s="485"/>
      <c r="F52" s="485"/>
      <c r="G52" s="485"/>
      <c r="H52" s="485"/>
    </row>
    <row r="53" spans="3:8">
      <c r="C53" s="485"/>
      <c r="D53" s="485"/>
      <c r="E53" s="485"/>
      <c r="F53" s="485"/>
      <c r="G53" s="485"/>
      <c r="H53" s="485"/>
    </row>
    <row r="54" spans="3:8">
      <c r="C54" s="485"/>
      <c r="D54" s="485"/>
      <c r="E54" s="485"/>
      <c r="F54" s="485"/>
      <c r="G54" s="485"/>
      <c r="H54" s="485"/>
    </row>
    <row r="55" spans="3:8">
      <c r="C55" s="485"/>
      <c r="D55" s="485"/>
      <c r="E55" s="485"/>
      <c r="F55" s="485"/>
      <c r="G55" s="485"/>
      <c r="H55" s="485"/>
    </row>
    <row r="56" spans="3:8">
      <c r="C56" s="485"/>
      <c r="D56" s="485"/>
      <c r="E56" s="485"/>
      <c r="F56" s="485"/>
      <c r="G56" s="485"/>
      <c r="H56" s="485"/>
    </row>
    <row r="57" spans="3:8">
      <c r="C57" s="485"/>
      <c r="D57" s="485"/>
      <c r="E57" s="485"/>
      <c r="F57" s="485"/>
      <c r="G57" s="485"/>
      <c r="H57" s="485"/>
    </row>
    <row r="58" spans="3:8">
      <c r="C58" s="485"/>
      <c r="D58" s="485"/>
      <c r="E58" s="485"/>
      <c r="F58" s="485"/>
      <c r="G58" s="485"/>
      <c r="H58" s="485"/>
    </row>
    <row r="59" spans="3:8">
      <c r="C59" s="485"/>
      <c r="D59" s="485"/>
      <c r="E59" s="485"/>
      <c r="F59" s="485"/>
      <c r="G59" s="485"/>
      <c r="H59" s="485"/>
    </row>
    <row r="60" spans="3:8">
      <c r="C60" s="485"/>
      <c r="D60" s="485"/>
      <c r="E60" s="485"/>
      <c r="F60" s="485"/>
      <c r="G60" s="485"/>
      <c r="H60" s="485"/>
    </row>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7"/>
  <sheetViews>
    <sheetView zoomScale="90" zoomScaleNormal="90" workbookViewId="0">
      <pane xSplit="2" ySplit="6" topLeftCell="C7"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1" bestFit="1" customWidth="1"/>
    <col min="2" max="2" width="104.140625" style="1" customWidth="1"/>
    <col min="3" max="3" width="12.7109375" style="1" customWidth="1"/>
    <col min="4" max="5" width="13.5703125" style="1" bestFit="1" customWidth="1"/>
    <col min="6" max="11" width="12.7109375" style="1" customWidth="1"/>
    <col min="12" max="16384" width="9.140625" style="1"/>
  </cols>
  <sheetData>
    <row r="1" spans="1:11">
      <c r="A1" s="1" t="s">
        <v>108</v>
      </c>
      <c r="B1" s="1" t="str">
        <f>Info!C2</f>
        <v>ს.ს "პროკრედიტ ბანკი"</v>
      </c>
    </row>
    <row r="2" spans="1:11">
      <c r="A2" s="1" t="s">
        <v>109</v>
      </c>
      <c r="B2" s="268">
        <f>'1. key ratios'!B2</f>
        <v>45291</v>
      </c>
    </row>
    <row r="4" spans="1:11" ht="13.5" thickBot="1">
      <c r="A4" s="1" t="s">
        <v>245</v>
      </c>
      <c r="B4" s="19" t="s">
        <v>244</v>
      </c>
    </row>
    <row r="5" spans="1:11" ht="30" customHeight="1">
      <c r="A5" s="797"/>
      <c r="B5" s="798"/>
      <c r="C5" s="799" t="s">
        <v>276</v>
      </c>
      <c r="D5" s="799"/>
      <c r="E5" s="799"/>
      <c r="F5" s="799" t="s">
        <v>277</v>
      </c>
      <c r="G5" s="799"/>
      <c r="H5" s="799"/>
      <c r="I5" s="799" t="s">
        <v>278</v>
      </c>
      <c r="J5" s="799"/>
      <c r="K5" s="800"/>
    </row>
    <row r="6" spans="1:11">
      <c r="A6" s="186"/>
      <c r="B6" s="527"/>
      <c r="C6" s="558" t="s">
        <v>26</v>
      </c>
      <c r="D6" s="558" t="s">
        <v>90</v>
      </c>
      <c r="E6" s="558" t="s">
        <v>66</v>
      </c>
      <c r="F6" s="558" t="s">
        <v>26</v>
      </c>
      <c r="G6" s="558" t="s">
        <v>90</v>
      </c>
      <c r="H6" s="558" t="s">
        <v>66</v>
      </c>
      <c r="I6" s="558" t="s">
        <v>26</v>
      </c>
      <c r="J6" s="558" t="s">
        <v>90</v>
      </c>
      <c r="K6" s="643" t="s">
        <v>66</v>
      </c>
    </row>
    <row r="7" spans="1:11">
      <c r="A7" s="187" t="s">
        <v>224</v>
      </c>
      <c r="B7" s="526"/>
      <c r="C7" s="644"/>
      <c r="D7" s="644"/>
      <c r="E7" s="644"/>
      <c r="F7" s="644"/>
      <c r="G7" s="644"/>
      <c r="H7" s="644"/>
      <c r="I7" s="644"/>
      <c r="J7" s="644"/>
      <c r="K7" s="645"/>
    </row>
    <row r="8" spans="1:11">
      <c r="A8" s="185">
        <v>1</v>
      </c>
      <c r="B8" s="177" t="s">
        <v>224</v>
      </c>
      <c r="C8" s="175"/>
      <c r="D8" s="175"/>
      <c r="E8" s="175"/>
      <c r="F8" s="655">
        <v>215439965.31923917</v>
      </c>
      <c r="G8" s="655">
        <v>315496218.08450496</v>
      </c>
      <c r="H8" s="655">
        <v>530936183.4037441</v>
      </c>
      <c r="I8" s="655">
        <v>188758335.37543482</v>
      </c>
      <c r="J8" s="655">
        <v>225883101.84045538</v>
      </c>
      <c r="K8" s="685">
        <v>414641437.21589017</v>
      </c>
    </row>
    <row r="9" spans="1:11">
      <c r="A9" s="187" t="s">
        <v>225</v>
      </c>
      <c r="B9" s="526"/>
      <c r="C9" s="644"/>
      <c r="D9" s="644"/>
      <c r="E9" s="644"/>
      <c r="F9" s="656"/>
      <c r="G9" s="656"/>
      <c r="H9" s="656"/>
      <c r="I9" s="656"/>
      <c r="J9" s="656"/>
      <c r="K9" s="682"/>
    </row>
    <row r="10" spans="1:11">
      <c r="A10" s="528">
        <v>2</v>
      </c>
      <c r="B10" s="522" t="s">
        <v>226</v>
      </c>
      <c r="C10" s="646">
        <v>54222425.573391311</v>
      </c>
      <c r="D10" s="646">
        <v>389187026.3015098</v>
      </c>
      <c r="E10" s="646">
        <v>443409451.87490112</v>
      </c>
      <c r="F10" s="642">
        <v>10332832.179229958</v>
      </c>
      <c r="G10" s="642">
        <v>68908625.663558498</v>
      </c>
      <c r="H10" s="646">
        <v>79241457.842788458</v>
      </c>
      <c r="I10" s="642">
        <v>2419682.916663914</v>
      </c>
      <c r="J10" s="642">
        <v>15330333.110719182</v>
      </c>
      <c r="K10" s="680">
        <v>17750016.027383097</v>
      </c>
    </row>
    <row r="11" spans="1:11">
      <c r="A11" s="528">
        <v>3</v>
      </c>
      <c r="B11" s="522" t="s">
        <v>227</v>
      </c>
      <c r="C11" s="646">
        <v>272984601.90010858</v>
      </c>
      <c r="D11" s="646">
        <v>703405893.59251809</v>
      </c>
      <c r="E11" s="646">
        <v>976390495.49262667</v>
      </c>
      <c r="F11" s="642">
        <v>77348489.274916306</v>
      </c>
      <c r="G11" s="642">
        <v>106446755.75204329</v>
      </c>
      <c r="H11" s="646">
        <v>183795245.0269596</v>
      </c>
      <c r="I11" s="642">
        <v>71377305.44052121</v>
      </c>
      <c r="J11" s="642">
        <v>96414828.139615446</v>
      </c>
      <c r="K11" s="680">
        <v>167792133.58013666</v>
      </c>
    </row>
    <row r="12" spans="1:11">
      <c r="A12" s="528">
        <v>4</v>
      </c>
      <c r="B12" s="522" t="s">
        <v>228</v>
      </c>
      <c r="C12" s="646">
        <v>0</v>
      </c>
      <c r="D12" s="646">
        <v>0</v>
      </c>
      <c r="E12" s="646">
        <v>0</v>
      </c>
      <c r="F12" s="642">
        <v>0</v>
      </c>
      <c r="G12" s="642">
        <v>0</v>
      </c>
      <c r="H12" s="646">
        <v>0</v>
      </c>
      <c r="I12" s="642">
        <v>0</v>
      </c>
      <c r="J12" s="642">
        <v>0</v>
      </c>
      <c r="K12" s="680">
        <v>0</v>
      </c>
    </row>
    <row r="13" spans="1:11">
      <c r="A13" s="528">
        <v>5</v>
      </c>
      <c r="B13" s="522" t="s">
        <v>229</v>
      </c>
      <c r="C13" s="646">
        <v>88927956.470869556</v>
      </c>
      <c r="D13" s="646">
        <v>62027582.501521751</v>
      </c>
      <c r="E13" s="646">
        <v>150955538.97239131</v>
      </c>
      <c r="F13" s="642">
        <v>17286793.698808696</v>
      </c>
      <c r="G13" s="642">
        <v>15978191.741353262</v>
      </c>
      <c r="H13" s="646">
        <v>33264985.440161958</v>
      </c>
      <c r="I13" s="642">
        <v>6294614.6367228255</v>
      </c>
      <c r="J13" s="642">
        <v>5381251.438516303</v>
      </c>
      <c r="K13" s="680">
        <v>11675866.075239129</v>
      </c>
    </row>
    <row r="14" spans="1:11">
      <c r="A14" s="528">
        <v>6</v>
      </c>
      <c r="B14" s="522" t="s">
        <v>243</v>
      </c>
      <c r="C14" s="641"/>
      <c r="D14" s="647"/>
      <c r="E14" s="646">
        <v>0</v>
      </c>
      <c r="F14" s="642"/>
      <c r="G14" s="642"/>
      <c r="H14" s="646">
        <v>0</v>
      </c>
      <c r="I14" s="647"/>
      <c r="J14" s="647"/>
      <c r="K14" s="680">
        <v>0</v>
      </c>
    </row>
    <row r="15" spans="1:11">
      <c r="A15" s="528">
        <v>7</v>
      </c>
      <c r="B15" s="522" t="s">
        <v>230</v>
      </c>
      <c r="C15" s="646">
        <v>12589756.58397935</v>
      </c>
      <c r="D15" s="646">
        <v>15887816.733253261</v>
      </c>
      <c r="E15" s="646">
        <v>28477573.317232609</v>
      </c>
      <c r="F15" s="642">
        <v>4084254.0939793466</v>
      </c>
      <c r="G15" s="642">
        <v>7313694.2184782615</v>
      </c>
      <c r="H15" s="646">
        <v>11397948.312457608</v>
      </c>
      <c r="I15" s="642">
        <v>4084254.0939793466</v>
      </c>
      <c r="J15" s="642">
        <v>7313694.2184782615</v>
      </c>
      <c r="K15" s="680">
        <v>11397948.312457608</v>
      </c>
    </row>
    <row r="16" spans="1:11">
      <c r="A16" s="528">
        <v>8</v>
      </c>
      <c r="B16" s="529" t="s">
        <v>231</v>
      </c>
      <c r="C16" s="681">
        <v>428724740.5283488</v>
      </c>
      <c r="D16" s="681">
        <v>1170508319.128803</v>
      </c>
      <c r="E16" s="646">
        <v>1599233059.6571517</v>
      </c>
      <c r="F16" s="681">
        <v>109052369.24693431</v>
      </c>
      <c r="G16" s="681">
        <v>198647267.37543333</v>
      </c>
      <c r="H16" s="681">
        <v>307699636.62236762</v>
      </c>
      <c r="I16" s="681">
        <v>84175857.087887302</v>
      </c>
      <c r="J16" s="681">
        <v>124440106.90732919</v>
      </c>
      <c r="K16" s="680">
        <v>208615963.99521649</v>
      </c>
    </row>
    <row r="17" spans="1:11">
      <c r="A17" s="187" t="s">
        <v>232</v>
      </c>
      <c r="B17" s="526"/>
      <c r="C17" s="656"/>
      <c r="D17" s="656"/>
      <c r="E17" s="656"/>
      <c r="F17" s="656"/>
      <c r="G17" s="656"/>
      <c r="H17" s="656"/>
      <c r="I17" s="656"/>
      <c r="J17" s="656"/>
      <c r="K17" s="682"/>
    </row>
    <row r="18" spans="1:11">
      <c r="A18" s="528">
        <v>9</v>
      </c>
      <c r="B18" s="522" t="s">
        <v>233</v>
      </c>
      <c r="C18" s="646">
        <v>0</v>
      </c>
      <c r="D18" s="646">
        <v>0</v>
      </c>
      <c r="E18" s="646">
        <v>0</v>
      </c>
      <c r="F18" s="642">
        <v>0</v>
      </c>
      <c r="G18" s="642">
        <v>0</v>
      </c>
      <c r="H18" s="646">
        <v>0</v>
      </c>
      <c r="I18" s="642">
        <v>0</v>
      </c>
      <c r="J18" s="642">
        <v>0</v>
      </c>
      <c r="K18" s="680">
        <v>0</v>
      </c>
    </row>
    <row r="19" spans="1:11">
      <c r="A19" s="528">
        <v>10</v>
      </c>
      <c r="B19" s="641" t="s">
        <v>234</v>
      </c>
      <c r="C19" s="646">
        <v>373547522.90284789</v>
      </c>
      <c r="D19" s="646">
        <v>864494114.84721279</v>
      </c>
      <c r="E19" s="646">
        <v>1238041637.7500606</v>
      </c>
      <c r="F19" s="642">
        <v>8059746.7618043479</v>
      </c>
      <c r="G19" s="642">
        <v>12700716.175992394</v>
      </c>
      <c r="H19" s="646">
        <v>20760462.937796742</v>
      </c>
      <c r="I19" s="642">
        <v>34741376.705608703</v>
      </c>
      <c r="J19" s="642">
        <v>102435956.45982462</v>
      </c>
      <c r="K19" s="680">
        <v>137177333.16543332</v>
      </c>
    </row>
    <row r="20" spans="1:11">
      <c r="A20" s="528">
        <v>11</v>
      </c>
      <c r="B20" s="522" t="s">
        <v>235</v>
      </c>
      <c r="C20" s="646">
        <v>7071269.5521902116</v>
      </c>
      <c r="D20" s="646">
        <v>29263913.043478262</v>
      </c>
      <c r="E20" s="646">
        <v>36335182.595668472</v>
      </c>
      <c r="F20" s="642">
        <v>2244033.3618586957</v>
      </c>
      <c r="G20" s="642">
        <v>0</v>
      </c>
      <c r="H20" s="646">
        <v>2244033.3618586957</v>
      </c>
      <c r="I20" s="642">
        <v>2244033.3618586957</v>
      </c>
      <c r="J20" s="642">
        <v>0</v>
      </c>
      <c r="K20" s="680">
        <v>2244033.3618586957</v>
      </c>
    </row>
    <row r="21" spans="1:11" ht="13.5" thickBot="1">
      <c r="A21" s="530">
        <v>12</v>
      </c>
      <c r="B21" s="531" t="s">
        <v>236</v>
      </c>
      <c r="C21" s="683">
        <v>380618792.45503807</v>
      </c>
      <c r="D21" s="683">
        <v>893758027.89069104</v>
      </c>
      <c r="E21" s="683">
        <v>1274376820.3457291</v>
      </c>
      <c r="F21" s="684">
        <v>10303780.123663044</v>
      </c>
      <c r="G21" s="684">
        <v>12700716.175992394</v>
      </c>
      <c r="H21" s="683">
        <v>23004496.299655437</v>
      </c>
      <c r="I21" s="642">
        <v>36985410.067467399</v>
      </c>
      <c r="J21" s="642">
        <v>102435956.45982462</v>
      </c>
      <c r="K21" s="680">
        <v>139421366.52729201</v>
      </c>
    </row>
    <row r="22" spans="1:11" ht="38.25" customHeight="1" thickBot="1">
      <c r="A22" s="184"/>
      <c r="B22" s="532"/>
      <c r="C22" s="648"/>
      <c r="D22" s="648"/>
      <c r="E22" s="648"/>
      <c r="F22" s="793" t="s">
        <v>237</v>
      </c>
      <c r="G22" s="794"/>
      <c r="H22" s="795"/>
      <c r="I22" s="793" t="s">
        <v>238</v>
      </c>
      <c r="J22" s="794"/>
      <c r="K22" s="796"/>
    </row>
    <row r="23" spans="1:11">
      <c r="A23" s="180">
        <v>13</v>
      </c>
      <c r="B23" s="178" t="s">
        <v>224</v>
      </c>
      <c r="C23" s="649"/>
      <c r="D23" s="649"/>
      <c r="E23" s="649"/>
      <c r="F23" s="650">
        <v>215439965.31923917</v>
      </c>
      <c r="G23" s="650">
        <v>315496218.08450496</v>
      </c>
      <c r="H23" s="650">
        <v>530936183.4037441</v>
      </c>
      <c r="I23" s="650">
        <v>188758335.37543482</v>
      </c>
      <c r="J23" s="650">
        <v>225883101.84045538</v>
      </c>
      <c r="K23" s="651">
        <v>414641437.21589017</v>
      </c>
    </row>
    <row r="24" spans="1:11" ht="13.5" thickBot="1">
      <c r="A24" s="181">
        <v>14</v>
      </c>
      <c r="B24" s="533" t="s">
        <v>239</v>
      </c>
      <c r="C24" s="188"/>
      <c r="D24" s="183"/>
      <c r="E24" s="298"/>
      <c r="F24" s="652">
        <v>98748589.123271257</v>
      </c>
      <c r="G24" s="652">
        <v>185946551.19944093</v>
      </c>
      <c r="H24" s="652">
        <v>284695140.32271218</v>
      </c>
      <c r="I24" s="652">
        <v>47190447.020419903</v>
      </c>
      <c r="J24" s="652">
        <v>31110026.726832293</v>
      </c>
      <c r="K24" s="653">
        <v>69194597.467924476</v>
      </c>
    </row>
    <row r="25" spans="1:11" ht="13.5" thickBot="1">
      <c r="A25" s="182">
        <v>15</v>
      </c>
      <c r="B25" s="179" t="s">
        <v>240</v>
      </c>
      <c r="C25" s="654"/>
      <c r="D25" s="654"/>
      <c r="E25" s="654"/>
      <c r="F25" s="690">
        <v>2.1817017056344779</v>
      </c>
      <c r="G25" s="690">
        <v>1.6967037896073307</v>
      </c>
      <c r="H25" s="690">
        <v>1.8649288596985141</v>
      </c>
      <c r="I25" s="690">
        <v>3.9999268346357622</v>
      </c>
      <c r="J25" s="690">
        <v>7.2607813494943727</v>
      </c>
      <c r="K25" s="691">
        <v>5.9923961174584388</v>
      </c>
    </row>
    <row r="28" spans="1:11" ht="38.25">
      <c r="B28" s="14" t="s">
        <v>275</v>
      </c>
      <c r="C28" s="512"/>
      <c r="D28" s="512"/>
      <c r="E28" s="512"/>
      <c r="F28" s="512"/>
      <c r="G28" s="512"/>
      <c r="H28" s="512"/>
      <c r="I28" s="512"/>
      <c r="J28" s="512"/>
      <c r="K28" s="512"/>
    </row>
    <row r="29" spans="1:11">
      <c r="C29" s="512"/>
      <c r="D29" s="512"/>
      <c r="E29" s="512"/>
      <c r="F29" s="512"/>
      <c r="G29" s="512"/>
      <c r="H29" s="512"/>
      <c r="I29" s="512"/>
      <c r="J29" s="512"/>
      <c r="K29" s="512"/>
    </row>
    <row r="30" spans="1:11">
      <c r="C30" s="512"/>
      <c r="D30" s="512"/>
      <c r="E30" s="512"/>
      <c r="F30" s="512"/>
      <c r="G30" s="512"/>
      <c r="H30" s="512"/>
      <c r="I30" s="512"/>
      <c r="J30" s="512"/>
      <c r="K30" s="512"/>
    </row>
    <row r="31" spans="1:11">
      <c r="C31" s="512"/>
      <c r="D31" s="512"/>
      <c r="E31" s="512"/>
      <c r="F31" s="512"/>
      <c r="G31" s="512"/>
      <c r="H31" s="512"/>
      <c r="I31" s="512"/>
      <c r="J31" s="512"/>
      <c r="K31" s="512"/>
    </row>
    <row r="32" spans="1:11">
      <c r="C32" s="512"/>
      <c r="D32" s="512"/>
      <c r="E32" s="512"/>
      <c r="F32" s="512"/>
      <c r="G32" s="512"/>
      <c r="H32" s="512"/>
      <c r="I32" s="512"/>
      <c r="J32" s="512"/>
      <c r="K32" s="512"/>
    </row>
    <row r="33" spans="3:11">
      <c r="C33" s="512"/>
      <c r="D33" s="512"/>
      <c r="E33" s="512"/>
      <c r="F33" s="512"/>
      <c r="G33" s="512"/>
      <c r="H33" s="512"/>
      <c r="I33" s="512"/>
      <c r="J33" s="512"/>
      <c r="K33" s="512"/>
    </row>
    <row r="34" spans="3:11" ht="12.75" customHeight="1">
      <c r="C34" s="512"/>
      <c r="D34" s="512"/>
      <c r="E34" s="512"/>
      <c r="F34" s="512"/>
      <c r="G34" s="512"/>
      <c r="H34" s="512"/>
      <c r="I34" s="512"/>
      <c r="J34" s="512"/>
      <c r="K34" s="512"/>
    </row>
    <row r="35" spans="3:11" ht="12.75" customHeight="1">
      <c r="C35" s="512"/>
      <c r="D35" s="512"/>
      <c r="E35" s="512"/>
      <c r="F35" s="512"/>
      <c r="G35" s="512"/>
      <c r="H35" s="512"/>
      <c r="I35" s="512"/>
      <c r="J35" s="512"/>
      <c r="K35" s="512"/>
    </row>
    <row r="36" spans="3:11" ht="12.75" customHeight="1">
      <c r="C36" s="512"/>
      <c r="D36" s="512"/>
      <c r="E36" s="512"/>
      <c r="F36" s="512"/>
      <c r="G36" s="512"/>
      <c r="H36" s="512"/>
      <c r="I36" s="512"/>
      <c r="J36" s="512"/>
      <c r="K36" s="512"/>
    </row>
    <row r="37" spans="3:11" ht="12.75" customHeight="1">
      <c r="C37" s="512"/>
      <c r="D37" s="512"/>
      <c r="E37" s="512"/>
      <c r="F37" s="512"/>
      <c r="G37" s="512"/>
      <c r="H37" s="512"/>
      <c r="I37" s="512"/>
      <c r="J37" s="512"/>
      <c r="K37" s="512"/>
    </row>
    <row r="38" spans="3:11" ht="12.75" customHeight="1">
      <c r="C38" s="512"/>
      <c r="D38" s="512"/>
      <c r="E38" s="512"/>
      <c r="F38" s="512"/>
      <c r="G38" s="512"/>
      <c r="H38" s="512"/>
      <c r="I38" s="512"/>
      <c r="J38" s="512"/>
      <c r="K38" s="512"/>
    </row>
    <row r="39" spans="3:11" ht="12.75" customHeight="1">
      <c r="C39" s="512"/>
      <c r="D39" s="512"/>
      <c r="E39" s="512"/>
      <c r="F39" s="512"/>
      <c r="G39" s="512"/>
      <c r="H39" s="512"/>
      <c r="I39" s="512"/>
      <c r="J39" s="512"/>
      <c r="K39" s="512"/>
    </row>
    <row r="40" spans="3:11" ht="12.75" customHeight="1">
      <c r="C40" s="512"/>
      <c r="D40" s="512"/>
      <c r="E40" s="512"/>
      <c r="F40" s="512"/>
      <c r="G40" s="512"/>
      <c r="H40" s="512"/>
      <c r="I40" s="512"/>
      <c r="J40" s="512"/>
      <c r="K40" s="512"/>
    </row>
    <row r="41" spans="3:11" ht="12.75" customHeight="1">
      <c r="C41" s="512"/>
      <c r="D41" s="512"/>
      <c r="E41" s="512"/>
      <c r="F41" s="512"/>
      <c r="G41" s="512"/>
      <c r="H41" s="512"/>
      <c r="I41" s="512"/>
      <c r="J41" s="512"/>
      <c r="K41" s="512"/>
    </row>
    <row r="42" spans="3:11" ht="12.75" customHeight="1">
      <c r="C42" s="512"/>
      <c r="D42" s="512"/>
      <c r="E42" s="512"/>
      <c r="F42" s="512"/>
      <c r="G42" s="512"/>
      <c r="H42" s="512"/>
      <c r="I42" s="512"/>
      <c r="J42" s="512"/>
      <c r="K42" s="512"/>
    </row>
    <row r="43" spans="3:11">
      <c r="C43" s="512"/>
      <c r="D43" s="512"/>
      <c r="E43" s="512"/>
      <c r="F43" s="512"/>
      <c r="G43" s="512"/>
      <c r="H43" s="512"/>
      <c r="I43" s="512"/>
      <c r="J43" s="512"/>
      <c r="K43" s="512"/>
    </row>
    <row r="44" spans="3:11">
      <c r="C44" s="512"/>
      <c r="D44" s="512"/>
      <c r="E44" s="512"/>
      <c r="F44" s="512"/>
      <c r="G44" s="512"/>
      <c r="H44" s="512"/>
      <c r="I44" s="512"/>
      <c r="J44" s="512"/>
      <c r="K44" s="512"/>
    </row>
    <row r="45" spans="3:11">
      <c r="C45" s="512"/>
      <c r="D45" s="512"/>
      <c r="E45" s="512"/>
      <c r="F45" s="512"/>
      <c r="G45" s="512"/>
      <c r="H45" s="512"/>
      <c r="I45" s="512"/>
      <c r="J45" s="512"/>
      <c r="K45" s="512"/>
    </row>
    <row r="46" spans="3:11">
      <c r="C46" s="512"/>
      <c r="D46" s="512"/>
      <c r="E46" s="512"/>
      <c r="F46" s="512"/>
      <c r="G46" s="512"/>
      <c r="H46" s="512"/>
      <c r="I46" s="512"/>
      <c r="J46" s="512"/>
      <c r="K46" s="512"/>
    </row>
    <row r="47" spans="3:11">
      <c r="C47" s="512"/>
      <c r="D47" s="512"/>
      <c r="E47" s="512"/>
      <c r="F47" s="512"/>
      <c r="G47" s="512"/>
      <c r="H47" s="512"/>
      <c r="I47" s="512"/>
      <c r="J47" s="512"/>
      <c r="K47" s="512"/>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78" zoomScaleNormal="78" workbookViewId="0">
      <pane xSplit="1" ySplit="5" topLeftCell="B6" activePane="bottomRight" state="frozen"/>
      <selection pane="topRight" activeCell="B1" sqref="B1"/>
      <selection pane="bottomLeft" activeCell="A5" sqref="A5"/>
      <selection pane="bottomRight" activeCell="C9" sqref="C9"/>
    </sheetView>
  </sheetViews>
  <sheetFormatPr defaultColWidth="9.140625" defaultRowHeight="15.75"/>
  <cols>
    <col min="1" max="1" width="10.5703125" style="28" bestFit="1" customWidth="1"/>
    <col min="2" max="2" width="95" style="28" customWidth="1"/>
    <col min="3" max="3" width="13.5703125" style="28" bestFit="1" customWidth="1"/>
    <col min="4" max="4" width="10" style="28" bestFit="1" customWidth="1"/>
    <col min="5" max="5" width="18.28515625" style="28" bestFit="1" customWidth="1"/>
    <col min="6" max="13" width="10.7109375" style="28" customWidth="1"/>
    <col min="14" max="14" width="31" style="28" bestFit="1" customWidth="1"/>
    <col min="15" max="16384" width="9.140625" style="1"/>
  </cols>
  <sheetData>
    <row r="1" spans="1:14">
      <c r="A1" s="1" t="s">
        <v>108</v>
      </c>
      <c r="B1" s="28" t="str">
        <f>Info!C2</f>
        <v>ს.ს "პროკრედიტ ბანკი"</v>
      </c>
    </row>
    <row r="2" spans="1:14" ht="14.25" customHeight="1">
      <c r="A2" s="28" t="s">
        <v>109</v>
      </c>
      <c r="B2" s="268">
        <f>'1. key ratios'!B2</f>
        <v>45291</v>
      </c>
    </row>
    <row r="3" spans="1:14" ht="14.25" customHeight="1"/>
    <row r="4" spans="1:14" ht="16.5" thickBot="1">
      <c r="A4" s="1" t="s">
        <v>199</v>
      </c>
      <c r="B4" s="43" t="s">
        <v>74</v>
      </c>
    </row>
    <row r="5" spans="1:14" s="460" customFormat="1" ht="12.75">
      <c r="A5" s="102"/>
      <c r="B5" s="103"/>
      <c r="C5" s="104" t="s">
        <v>0</v>
      </c>
      <c r="D5" s="104" t="s">
        <v>1</v>
      </c>
      <c r="E5" s="104" t="s">
        <v>2</v>
      </c>
      <c r="F5" s="104" t="s">
        <v>3</v>
      </c>
      <c r="G5" s="104" t="s">
        <v>4</v>
      </c>
      <c r="H5" s="104" t="s">
        <v>5</v>
      </c>
      <c r="I5" s="104" t="s">
        <v>145</v>
      </c>
      <c r="J5" s="104" t="s">
        <v>146</v>
      </c>
      <c r="K5" s="104" t="s">
        <v>147</v>
      </c>
      <c r="L5" s="104" t="s">
        <v>148</v>
      </c>
      <c r="M5" s="104" t="s">
        <v>149</v>
      </c>
      <c r="N5" s="105" t="s">
        <v>150</v>
      </c>
    </row>
    <row r="6" spans="1:14" ht="63">
      <c r="A6" s="94"/>
      <c r="B6" s="52"/>
      <c r="C6" s="53" t="s">
        <v>84</v>
      </c>
      <c r="D6" s="54" t="s">
        <v>73</v>
      </c>
      <c r="E6" s="55" t="s">
        <v>83</v>
      </c>
      <c r="F6" s="56">
        <v>0</v>
      </c>
      <c r="G6" s="56">
        <v>0.2</v>
      </c>
      <c r="H6" s="56">
        <v>0.35</v>
      </c>
      <c r="I6" s="56">
        <v>0.5</v>
      </c>
      <c r="J6" s="56">
        <v>0.75</v>
      </c>
      <c r="K6" s="56">
        <v>1</v>
      </c>
      <c r="L6" s="56">
        <v>1.5</v>
      </c>
      <c r="M6" s="56">
        <v>2.5</v>
      </c>
      <c r="N6" s="95" t="s">
        <v>74</v>
      </c>
    </row>
    <row r="7" spans="1:14">
      <c r="A7" s="96">
        <v>1</v>
      </c>
      <c r="B7" s="57" t="s">
        <v>75</v>
      </c>
      <c r="C7" s="157">
        <f>SUM(C8:C13)</f>
        <v>0</v>
      </c>
      <c r="D7" s="52"/>
      <c r="E7" s="160">
        <f t="shared" ref="E7:M7" si="0">SUM(E8:E13)</f>
        <v>0</v>
      </c>
      <c r="F7" s="157">
        <f>SUM(F8:F13)</f>
        <v>0</v>
      </c>
      <c r="G7" s="157">
        <f t="shared" si="0"/>
        <v>0</v>
      </c>
      <c r="H7" s="157">
        <f t="shared" si="0"/>
        <v>0</v>
      </c>
      <c r="I7" s="157">
        <f t="shared" si="0"/>
        <v>0</v>
      </c>
      <c r="J7" s="157">
        <f t="shared" si="0"/>
        <v>0</v>
      </c>
      <c r="K7" s="157">
        <f t="shared" si="0"/>
        <v>0</v>
      </c>
      <c r="L7" s="157">
        <f t="shared" si="0"/>
        <v>0</v>
      </c>
      <c r="M7" s="157">
        <f t="shared" si="0"/>
        <v>0</v>
      </c>
      <c r="N7" s="97">
        <f>SUM(N8:N13)</f>
        <v>0</v>
      </c>
    </row>
    <row r="8" spans="1:14">
      <c r="A8" s="96">
        <v>1.1000000000000001</v>
      </c>
      <c r="B8" s="58" t="s">
        <v>76</v>
      </c>
      <c r="C8" s="158">
        <v>0</v>
      </c>
      <c r="D8" s="59">
        <v>0.02</v>
      </c>
      <c r="E8" s="160">
        <f>C8*D8</f>
        <v>0</v>
      </c>
      <c r="F8" s="158">
        <v>0</v>
      </c>
      <c r="G8" s="158">
        <v>0</v>
      </c>
      <c r="H8" s="158">
        <v>0</v>
      </c>
      <c r="I8" s="158">
        <v>0</v>
      </c>
      <c r="J8" s="158">
        <v>0</v>
      </c>
      <c r="K8" s="158">
        <v>0</v>
      </c>
      <c r="L8" s="158">
        <v>0</v>
      </c>
      <c r="M8" s="158">
        <v>0</v>
      </c>
      <c r="N8" s="97">
        <f t="shared" ref="N8:N13" si="1">SUMPRODUCT($F$6:$M$6,F8:M8)</f>
        <v>0</v>
      </c>
    </row>
    <row r="9" spans="1:14">
      <c r="A9" s="96">
        <v>1.2</v>
      </c>
      <c r="B9" s="58" t="s">
        <v>77</v>
      </c>
      <c r="C9" s="158">
        <v>0</v>
      </c>
      <c r="D9" s="59">
        <v>0.05</v>
      </c>
      <c r="E9" s="160">
        <f>C9*D9</f>
        <v>0</v>
      </c>
      <c r="F9" s="158">
        <v>0</v>
      </c>
      <c r="G9" s="158">
        <v>0</v>
      </c>
      <c r="H9" s="158">
        <v>0</v>
      </c>
      <c r="I9" s="158">
        <v>0</v>
      </c>
      <c r="J9" s="158">
        <v>0</v>
      </c>
      <c r="K9" s="158">
        <v>0</v>
      </c>
      <c r="L9" s="158">
        <v>0</v>
      </c>
      <c r="M9" s="158">
        <v>0</v>
      </c>
      <c r="N9" s="97">
        <f t="shared" si="1"/>
        <v>0</v>
      </c>
    </row>
    <row r="10" spans="1:14">
      <c r="A10" s="96">
        <v>1.3</v>
      </c>
      <c r="B10" s="58" t="s">
        <v>78</v>
      </c>
      <c r="C10" s="158">
        <v>0</v>
      </c>
      <c r="D10" s="59">
        <v>0.08</v>
      </c>
      <c r="E10" s="160">
        <f>C10*D10</f>
        <v>0</v>
      </c>
      <c r="F10" s="158">
        <v>0</v>
      </c>
      <c r="G10" s="158">
        <v>0</v>
      </c>
      <c r="H10" s="158">
        <v>0</v>
      </c>
      <c r="I10" s="158">
        <v>0</v>
      </c>
      <c r="J10" s="158">
        <v>0</v>
      </c>
      <c r="K10" s="158">
        <v>0</v>
      </c>
      <c r="L10" s="158">
        <v>0</v>
      </c>
      <c r="M10" s="158">
        <v>0</v>
      </c>
      <c r="N10" s="97">
        <f t="shared" si="1"/>
        <v>0</v>
      </c>
    </row>
    <row r="11" spans="1:14">
      <c r="A11" s="96">
        <v>1.4</v>
      </c>
      <c r="B11" s="58" t="s">
        <v>79</v>
      </c>
      <c r="C11" s="158">
        <v>0</v>
      </c>
      <c r="D11" s="59">
        <v>0.11</v>
      </c>
      <c r="E11" s="160">
        <f>C11*D11</f>
        <v>0</v>
      </c>
      <c r="F11" s="158">
        <v>0</v>
      </c>
      <c r="G11" s="158">
        <v>0</v>
      </c>
      <c r="H11" s="158">
        <v>0</v>
      </c>
      <c r="I11" s="158">
        <v>0</v>
      </c>
      <c r="J11" s="158">
        <v>0</v>
      </c>
      <c r="K11" s="158">
        <v>0</v>
      </c>
      <c r="L11" s="158">
        <v>0</v>
      </c>
      <c r="M11" s="158">
        <v>0</v>
      </c>
      <c r="N11" s="97">
        <f t="shared" si="1"/>
        <v>0</v>
      </c>
    </row>
    <row r="12" spans="1:14">
      <c r="A12" s="96">
        <v>1.5</v>
      </c>
      <c r="B12" s="58" t="s">
        <v>80</v>
      </c>
      <c r="C12" s="158">
        <v>0</v>
      </c>
      <c r="D12" s="59">
        <v>0.14000000000000001</v>
      </c>
      <c r="E12" s="160">
        <f>C12*D12</f>
        <v>0</v>
      </c>
      <c r="F12" s="158">
        <v>0</v>
      </c>
      <c r="G12" s="158">
        <v>0</v>
      </c>
      <c r="H12" s="158">
        <v>0</v>
      </c>
      <c r="I12" s="158">
        <v>0</v>
      </c>
      <c r="J12" s="158">
        <v>0</v>
      </c>
      <c r="K12" s="158">
        <v>0</v>
      </c>
      <c r="L12" s="158">
        <v>0</v>
      </c>
      <c r="M12" s="158">
        <v>0</v>
      </c>
      <c r="N12" s="97">
        <f t="shared" si="1"/>
        <v>0</v>
      </c>
    </row>
    <row r="13" spans="1:14">
      <c r="A13" s="96">
        <v>1.6</v>
      </c>
      <c r="B13" s="60" t="s">
        <v>81</v>
      </c>
      <c r="C13" s="158">
        <v>0</v>
      </c>
      <c r="D13" s="61"/>
      <c r="E13" s="158"/>
      <c r="F13" s="158">
        <v>0</v>
      </c>
      <c r="G13" s="158">
        <v>0</v>
      </c>
      <c r="H13" s="158">
        <v>0</v>
      </c>
      <c r="I13" s="158">
        <v>0</v>
      </c>
      <c r="J13" s="158">
        <v>0</v>
      </c>
      <c r="K13" s="158">
        <v>0</v>
      </c>
      <c r="L13" s="158">
        <v>0</v>
      </c>
      <c r="M13" s="158">
        <v>0</v>
      </c>
      <c r="N13" s="97">
        <f t="shared" si="1"/>
        <v>0</v>
      </c>
    </row>
    <row r="14" spans="1:14">
      <c r="A14" s="96">
        <v>2</v>
      </c>
      <c r="B14" s="62" t="s">
        <v>82</v>
      </c>
      <c r="C14" s="157">
        <v>0</v>
      </c>
      <c r="D14" s="52"/>
      <c r="E14" s="160">
        <f t="shared" ref="E14" si="2">SUM(E15:E20)</f>
        <v>0</v>
      </c>
      <c r="F14" s="157">
        <v>0</v>
      </c>
      <c r="G14" s="157">
        <v>0</v>
      </c>
      <c r="H14" s="157">
        <v>0</v>
      </c>
      <c r="I14" s="157">
        <v>0</v>
      </c>
      <c r="J14" s="157">
        <v>0</v>
      </c>
      <c r="K14" s="157">
        <v>0</v>
      </c>
      <c r="L14" s="157">
        <v>0</v>
      </c>
      <c r="M14" s="157">
        <v>0</v>
      </c>
      <c r="N14" s="97">
        <f>SUM(N15:N20)</f>
        <v>0</v>
      </c>
    </row>
    <row r="15" spans="1:14">
      <c r="A15" s="96">
        <v>2.1</v>
      </c>
      <c r="B15" s="60" t="s">
        <v>76</v>
      </c>
      <c r="C15" s="158">
        <v>0</v>
      </c>
      <c r="D15" s="59">
        <v>5.0000000000000001E-3</v>
      </c>
      <c r="E15" s="160">
        <f>C15*D15</f>
        <v>0</v>
      </c>
      <c r="F15" s="158">
        <v>0</v>
      </c>
      <c r="G15" s="158">
        <v>0</v>
      </c>
      <c r="H15" s="158">
        <v>0</v>
      </c>
      <c r="I15" s="158">
        <v>0</v>
      </c>
      <c r="J15" s="158">
        <v>0</v>
      </c>
      <c r="K15" s="158">
        <v>0</v>
      </c>
      <c r="L15" s="158">
        <v>0</v>
      </c>
      <c r="M15" s="158">
        <v>0</v>
      </c>
      <c r="N15" s="97">
        <f t="shared" ref="N15:N20" si="3">SUMPRODUCT($F$6:$M$6,F15:M15)</f>
        <v>0</v>
      </c>
    </row>
    <row r="16" spans="1:14">
      <c r="A16" s="96">
        <v>2.2000000000000002</v>
      </c>
      <c r="B16" s="60" t="s">
        <v>77</v>
      </c>
      <c r="C16" s="158">
        <v>0</v>
      </c>
      <c r="D16" s="59">
        <v>0.01</v>
      </c>
      <c r="E16" s="160">
        <f>C16*D16</f>
        <v>0</v>
      </c>
      <c r="F16" s="158">
        <v>0</v>
      </c>
      <c r="G16" s="158">
        <v>0</v>
      </c>
      <c r="H16" s="158">
        <v>0</v>
      </c>
      <c r="I16" s="158">
        <v>0</v>
      </c>
      <c r="J16" s="158">
        <v>0</v>
      </c>
      <c r="K16" s="158">
        <v>0</v>
      </c>
      <c r="L16" s="158">
        <v>0</v>
      </c>
      <c r="M16" s="158">
        <v>0</v>
      </c>
      <c r="N16" s="97">
        <f t="shared" si="3"/>
        <v>0</v>
      </c>
    </row>
    <row r="17" spans="1:14">
      <c r="A17" s="96">
        <v>2.2999999999999998</v>
      </c>
      <c r="B17" s="60" t="s">
        <v>78</v>
      </c>
      <c r="C17" s="158">
        <v>0</v>
      </c>
      <c r="D17" s="59">
        <v>0.02</v>
      </c>
      <c r="E17" s="160">
        <f>C17*D17</f>
        <v>0</v>
      </c>
      <c r="F17" s="158">
        <v>0</v>
      </c>
      <c r="G17" s="158">
        <v>0</v>
      </c>
      <c r="H17" s="158">
        <v>0</v>
      </c>
      <c r="I17" s="158">
        <v>0</v>
      </c>
      <c r="J17" s="158">
        <v>0</v>
      </c>
      <c r="K17" s="158">
        <v>0</v>
      </c>
      <c r="L17" s="158">
        <v>0</v>
      </c>
      <c r="M17" s="158">
        <v>0</v>
      </c>
      <c r="N17" s="97">
        <f t="shared" si="3"/>
        <v>0</v>
      </c>
    </row>
    <row r="18" spans="1:14">
      <c r="A18" s="96">
        <v>2.4</v>
      </c>
      <c r="B18" s="60" t="s">
        <v>79</v>
      </c>
      <c r="C18" s="158">
        <v>0</v>
      </c>
      <c r="D18" s="59">
        <v>0.03</v>
      </c>
      <c r="E18" s="160">
        <f>C18*D18</f>
        <v>0</v>
      </c>
      <c r="F18" s="158">
        <v>0</v>
      </c>
      <c r="G18" s="158">
        <v>0</v>
      </c>
      <c r="H18" s="158">
        <v>0</v>
      </c>
      <c r="I18" s="158">
        <v>0</v>
      </c>
      <c r="J18" s="158">
        <v>0</v>
      </c>
      <c r="K18" s="158">
        <v>0</v>
      </c>
      <c r="L18" s="158">
        <v>0</v>
      </c>
      <c r="M18" s="158">
        <v>0</v>
      </c>
      <c r="N18" s="97">
        <f t="shared" si="3"/>
        <v>0</v>
      </c>
    </row>
    <row r="19" spans="1:14">
      <c r="A19" s="96">
        <v>2.5</v>
      </c>
      <c r="B19" s="60" t="s">
        <v>80</v>
      </c>
      <c r="C19" s="158">
        <v>0</v>
      </c>
      <c r="D19" s="59">
        <v>0.04</v>
      </c>
      <c r="E19" s="160">
        <f>C19*D19</f>
        <v>0</v>
      </c>
      <c r="F19" s="158">
        <v>0</v>
      </c>
      <c r="G19" s="158">
        <v>0</v>
      </c>
      <c r="H19" s="158">
        <v>0</v>
      </c>
      <c r="I19" s="158">
        <v>0</v>
      </c>
      <c r="J19" s="158">
        <v>0</v>
      </c>
      <c r="K19" s="158">
        <v>0</v>
      </c>
      <c r="L19" s="158">
        <v>0</v>
      </c>
      <c r="M19" s="158">
        <v>0</v>
      </c>
      <c r="N19" s="97">
        <f t="shared" si="3"/>
        <v>0</v>
      </c>
    </row>
    <row r="20" spans="1:14">
      <c r="A20" s="96">
        <v>2.6</v>
      </c>
      <c r="B20" s="60" t="s">
        <v>81</v>
      </c>
      <c r="C20" s="158">
        <v>0</v>
      </c>
      <c r="D20" s="61"/>
      <c r="E20" s="161"/>
      <c r="F20" s="158">
        <v>0</v>
      </c>
      <c r="G20" s="158">
        <v>0</v>
      </c>
      <c r="H20" s="158">
        <v>0</v>
      </c>
      <c r="I20" s="158">
        <v>0</v>
      </c>
      <c r="J20" s="158">
        <v>0</v>
      </c>
      <c r="K20" s="158">
        <v>0</v>
      </c>
      <c r="L20" s="158">
        <v>0</v>
      </c>
      <c r="M20" s="158">
        <v>0</v>
      </c>
      <c r="N20" s="97">
        <f t="shared" si="3"/>
        <v>0</v>
      </c>
    </row>
    <row r="21" spans="1:14" ht="16.5" thickBot="1">
      <c r="A21" s="98">
        <v>3</v>
      </c>
      <c r="B21" s="99" t="s">
        <v>66</v>
      </c>
      <c r="C21" s="159">
        <f>C14+C7</f>
        <v>0</v>
      </c>
      <c r="D21" s="100"/>
      <c r="E21" s="162">
        <f>E14+E7</f>
        <v>0</v>
      </c>
      <c r="F21" s="159">
        <f>F7+F14</f>
        <v>0</v>
      </c>
      <c r="G21" s="159">
        <f t="shared" ref="G21:L21" si="4">G7+G14</f>
        <v>0</v>
      </c>
      <c r="H21" s="159">
        <f t="shared" si="4"/>
        <v>0</v>
      </c>
      <c r="I21" s="159">
        <f t="shared" si="4"/>
        <v>0</v>
      </c>
      <c r="J21" s="159">
        <f t="shared" si="4"/>
        <v>0</v>
      </c>
      <c r="K21" s="159">
        <f t="shared" si="4"/>
        <v>0</v>
      </c>
      <c r="L21" s="159">
        <f t="shared" si="4"/>
        <v>0</v>
      </c>
      <c r="M21" s="159">
        <f>M7+M14</f>
        <v>0</v>
      </c>
      <c r="N21" s="101">
        <f>N14+N7</f>
        <v>0</v>
      </c>
    </row>
    <row r="22" spans="1:14">
      <c r="E22" s="163"/>
      <c r="F22" s="163"/>
      <c r="G22" s="163"/>
      <c r="H22" s="163"/>
      <c r="I22" s="163"/>
      <c r="J22" s="163"/>
      <c r="K22" s="163"/>
      <c r="L22" s="163"/>
      <c r="M22" s="163"/>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43"/>
  <sheetViews>
    <sheetView workbookViewId="0">
      <selection activeCell="C6" sqref="C6:C41"/>
    </sheetView>
  </sheetViews>
  <sheetFormatPr defaultRowHeight="15"/>
  <cols>
    <col min="1" max="1" width="11.42578125" customWidth="1"/>
    <col min="2" max="2" width="76.85546875" style="2" customWidth="1"/>
    <col min="3" max="3" width="22.85546875" style="432" customWidth="1"/>
  </cols>
  <sheetData>
    <row r="1" spans="1:4">
      <c r="A1" s="1" t="s">
        <v>108</v>
      </c>
      <c r="B1" t="str">
        <f>Info!C2</f>
        <v>ს.ს "პროკრედიტ ბანკი"</v>
      </c>
    </row>
    <row r="2" spans="1:4">
      <c r="A2" s="1" t="s">
        <v>109</v>
      </c>
      <c r="B2" s="268">
        <f>'1. key ratios'!B2</f>
        <v>45291</v>
      </c>
    </row>
    <row r="3" spans="1:4">
      <c r="A3" s="1"/>
      <c r="B3"/>
    </row>
    <row r="4" spans="1:4">
      <c r="A4" s="1" t="s">
        <v>320</v>
      </c>
      <c r="B4" t="s">
        <v>279</v>
      </c>
    </row>
    <row r="5" spans="1:4">
      <c r="A5" s="219"/>
      <c r="B5" s="219" t="s">
        <v>280</v>
      </c>
      <c r="C5" s="231"/>
    </row>
    <row r="6" spans="1:4">
      <c r="A6" s="220">
        <v>1</v>
      </c>
      <c r="B6" s="232" t="s">
        <v>329</v>
      </c>
      <c r="C6" s="233">
        <v>1800075699.0599809</v>
      </c>
      <c r="D6" s="465"/>
    </row>
    <row r="7" spans="1:4">
      <c r="A7" s="220">
        <v>2</v>
      </c>
      <c r="B7" s="232" t="s">
        <v>281</v>
      </c>
      <c r="C7" s="233">
        <v>-10929020.826194098</v>
      </c>
      <c r="D7" s="465"/>
    </row>
    <row r="8" spans="1:4">
      <c r="A8" s="221">
        <v>3</v>
      </c>
      <c r="B8" s="234" t="s">
        <v>282</v>
      </c>
      <c r="C8" s="235">
        <v>1789146678.2337868</v>
      </c>
      <c r="D8" s="465"/>
    </row>
    <row r="9" spans="1:4">
      <c r="A9" s="222"/>
      <c r="B9" s="222" t="s">
        <v>283</v>
      </c>
      <c r="C9" s="236"/>
      <c r="D9" s="465"/>
    </row>
    <row r="10" spans="1:4">
      <c r="A10" s="223">
        <v>4</v>
      </c>
      <c r="B10" s="237" t="s">
        <v>284</v>
      </c>
      <c r="C10" s="233">
        <v>0</v>
      </c>
      <c r="D10" s="465"/>
    </row>
    <row r="11" spans="1:4">
      <c r="A11" s="223">
        <v>5</v>
      </c>
      <c r="B11" s="238" t="s">
        <v>285</v>
      </c>
      <c r="C11" s="233">
        <v>0</v>
      </c>
      <c r="D11" s="465"/>
    </row>
    <row r="12" spans="1:4">
      <c r="A12" s="223" t="s">
        <v>286</v>
      </c>
      <c r="B12" s="232" t="s">
        <v>287</v>
      </c>
      <c r="C12" s="235">
        <v>0</v>
      </c>
      <c r="D12" s="465"/>
    </row>
    <row r="13" spans="1:4">
      <c r="A13" s="224">
        <v>6</v>
      </c>
      <c r="B13" s="239" t="s">
        <v>288</v>
      </c>
      <c r="C13" s="233">
        <v>0</v>
      </c>
      <c r="D13" s="465"/>
    </row>
    <row r="14" spans="1:4">
      <c r="A14" s="224">
        <v>7</v>
      </c>
      <c r="B14" s="240" t="s">
        <v>289</v>
      </c>
      <c r="C14" s="233">
        <v>0</v>
      </c>
      <c r="D14" s="465"/>
    </row>
    <row r="15" spans="1:4">
      <c r="A15" s="225">
        <v>8</v>
      </c>
      <c r="B15" s="232" t="s">
        <v>290</v>
      </c>
      <c r="C15" s="233">
        <v>0</v>
      </c>
      <c r="D15" s="465"/>
    </row>
    <row r="16" spans="1:4" ht="24">
      <c r="A16" s="224">
        <v>9</v>
      </c>
      <c r="B16" s="240" t="s">
        <v>291</v>
      </c>
      <c r="C16" s="233">
        <v>0</v>
      </c>
      <c r="D16" s="465"/>
    </row>
    <row r="17" spans="1:4">
      <c r="A17" s="224">
        <v>10</v>
      </c>
      <c r="B17" s="240" t="s">
        <v>292</v>
      </c>
      <c r="C17" s="233">
        <v>0</v>
      </c>
      <c r="D17" s="465"/>
    </row>
    <row r="18" spans="1:4">
      <c r="A18" s="226">
        <v>11</v>
      </c>
      <c r="B18" s="241" t="s">
        <v>293</v>
      </c>
      <c r="C18" s="235">
        <v>0</v>
      </c>
      <c r="D18" s="465"/>
    </row>
    <row r="19" spans="1:4">
      <c r="A19" s="222"/>
      <c r="B19" s="222" t="s">
        <v>294</v>
      </c>
      <c r="C19" s="242"/>
      <c r="D19" s="465"/>
    </row>
    <row r="20" spans="1:4">
      <c r="A20" s="224">
        <v>12</v>
      </c>
      <c r="B20" s="237" t="s">
        <v>295</v>
      </c>
      <c r="C20" s="233">
        <v>0</v>
      </c>
      <c r="D20" s="465"/>
    </row>
    <row r="21" spans="1:4">
      <c r="A21" s="224">
        <v>13</v>
      </c>
      <c r="B21" s="237" t="s">
        <v>296</v>
      </c>
      <c r="C21" s="233">
        <v>0</v>
      </c>
      <c r="D21" s="465"/>
    </row>
    <row r="22" spans="1:4">
      <c r="A22" s="224">
        <v>14</v>
      </c>
      <c r="B22" s="237" t="s">
        <v>297</v>
      </c>
      <c r="C22" s="233">
        <v>0</v>
      </c>
      <c r="D22" s="465"/>
    </row>
    <row r="23" spans="1:4" ht="24">
      <c r="A23" s="224" t="s">
        <v>298</v>
      </c>
      <c r="B23" s="237" t="s">
        <v>299</v>
      </c>
      <c r="C23" s="233">
        <v>0</v>
      </c>
      <c r="D23" s="465"/>
    </row>
    <row r="24" spans="1:4">
      <c r="A24" s="224">
        <v>15</v>
      </c>
      <c r="B24" s="237" t="s">
        <v>300</v>
      </c>
      <c r="C24" s="233">
        <v>0</v>
      </c>
      <c r="D24" s="465"/>
    </row>
    <row r="25" spans="1:4">
      <c r="A25" s="224" t="s">
        <v>301</v>
      </c>
      <c r="B25" s="232" t="s">
        <v>302</v>
      </c>
      <c r="C25" s="233">
        <v>0</v>
      </c>
      <c r="D25" s="465"/>
    </row>
    <row r="26" spans="1:4">
      <c r="A26" s="226">
        <v>16</v>
      </c>
      <c r="B26" s="241" t="s">
        <v>303</v>
      </c>
      <c r="C26" s="235">
        <v>0</v>
      </c>
      <c r="D26" s="465"/>
    </row>
    <row r="27" spans="1:4">
      <c r="A27" s="222"/>
      <c r="B27" s="222" t="s">
        <v>304</v>
      </c>
      <c r="C27" s="236"/>
      <c r="D27" s="465"/>
    </row>
    <row r="28" spans="1:4">
      <c r="A28" s="223">
        <v>17</v>
      </c>
      <c r="B28" s="232" t="s">
        <v>305</v>
      </c>
      <c r="C28" s="233">
        <v>170044828.78817004</v>
      </c>
      <c r="D28" s="465"/>
    </row>
    <row r="29" spans="1:4">
      <c r="A29" s="223">
        <v>18</v>
      </c>
      <c r="B29" s="232" t="s">
        <v>306</v>
      </c>
      <c r="C29" s="233">
        <v>-79540706.073525026</v>
      </c>
      <c r="D29" s="465"/>
    </row>
    <row r="30" spans="1:4">
      <c r="A30" s="226">
        <v>19</v>
      </c>
      <c r="B30" s="241" t="s">
        <v>307</v>
      </c>
      <c r="C30" s="235">
        <v>90504122.714645013</v>
      </c>
      <c r="D30" s="465"/>
    </row>
    <row r="31" spans="1:4">
      <c r="A31" s="227"/>
      <c r="B31" s="222" t="s">
        <v>308</v>
      </c>
      <c r="C31" s="236"/>
      <c r="D31" s="465"/>
    </row>
    <row r="32" spans="1:4">
      <c r="A32" s="223" t="s">
        <v>309</v>
      </c>
      <c r="B32" s="237" t="s">
        <v>310</v>
      </c>
      <c r="C32" s="233">
        <v>0</v>
      </c>
      <c r="D32" s="465"/>
    </row>
    <row r="33" spans="1:4">
      <c r="A33" s="223" t="s">
        <v>311</v>
      </c>
      <c r="B33" s="238" t="s">
        <v>312</v>
      </c>
      <c r="C33" s="233">
        <v>0</v>
      </c>
      <c r="D33" s="465"/>
    </row>
    <row r="34" spans="1:4">
      <c r="A34" s="222"/>
      <c r="B34" s="222" t="s">
        <v>313</v>
      </c>
      <c r="C34" s="236"/>
      <c r="D34" s="465"/>
    </row>
    <row r="35" spans="1:4">
      <c r="A35" s="226">
        <v>20</v>
      </c>
      <c r="B35" s="241" t="s">
        <v>86</v>
      </c>
      <c r="C35" s="657">
        <v>287013616.99380589</v>
      </c>
      <c r="D35" s="465"/>
    </row>
    <row r="36" spans="1:4">
      <c r="A36" s="226">
        <v>21</v>
      </c>
      <c r="B36" s="241" t="s">
        <v>314</v>
      </c>
      <c r="C36" s="235">
        <v>1879650800.9484317</v>
      </c>
      <c r="D36" s="465"/>
    </row>
    <row r="37" spans="1:4">
      <c r="A37" s="228"/>
      <c r="B37" s="228" t="s">
        <v>279</v>
      </c>
      <c r="C37" s="236"/>
      <c r="D37" s="465"/>
    </row>
    <row r="38" spans="1:4">
      <c r="A38" s="226">
        <v>22</v>
      </c>
      <c r="B38" s="241" t="s">
        <v>279</v>
      </c>
      <c r="C38" s="658">
        <v>0.15269517979030198</v>
      </c>
      <c r="D38" s="465"/>
    </row>
    <row r="39" spans="1:4">
      <c r="A39" s="228"/>
      <c r="B39" s="228" t="s">
        <v>315</v>
      </c>
      <c r="C39" s="236"/>
      <c r="D39" s="465"/>
    </row>
    <row r="40" spans="1:4">
      <c r="A40" s="229" t="s">
        <v>316</v>
      </c>
      <c r="B40" s="237" t="s">
        <v>317</v>
      </c>
      <c r="C40" s="233">
        <v>0</v>
      </c>
      <c r="D40" s="465"/>
    </row>
    <row r="41" spans="1:4">
      <c r="A41" s="230" t="s">
        <v>318</v>
      </c>
      <c r="B41" s="238" t="s">
        <v>319</v>
      </c>
      <c r="C41" s="233">
        <v>0</v>
      </c>
      <c r="D41" s="465"/>
    </row>
    <row r="43" spans="1:4">
      <c r="B43" s="245" t="s">
        <v>330</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42"/>
  <sheetViews>
    <sheetView zoomScale="90" zoomScaleNormal="90" workbookViewId="0">
      <pane xSplit="2" ySplit="6" topLeftCell="C24" activePane="bottomRight" state="frozen"/>
      <selection pane="topRight" activeCell="C1" sqref="C1"/>
      <selection pane="bottomLeft" activeCell="A7" sqref="A7"/>
      <selection pane="bottomRight" activeCell="C21" sqref="C21:F21"/>
    </sheetView>
  </sheetViews>
  <sheetFormatPr defaultRowHeight="15"/>
  <cols>
    <col min="1" max="1" width="9.85546875" style="1" bestFit="1" customWidth="1"/>
    <col min="2" max="2" width="82.5703125" style="14" customWidth="1"/>
    <col min="3" max="7" width="17.5703125" style="1" customWidth="1"/>
  </cols>
  <sheetData>
    <row r="1" spans="1:17">
      <c r="A1" s="1" t="s">
        <v>108</v>
      </c>
      <c r="B1" s="1" t="str">
        <f>Info!C2</f>
        <v>ს.ს "პროკრედიტ ბანკი"</v>
      </c>
    </row>
    <row r="2" spans="1:17">
      <c r="A2" s="1" t="s">
        <v>109</v>
      </c>
      <c r="B2" s="268">
        <f>'1. key ratios'!B2</f>
        <v>45291</v>
      </c>
    </row>
    <row r="3" spans="1:17">
      <c r="B3" s="268"/>
    </row>
    <row r="4" spans="1:17" ht="15.75" thickBot="1">
      <c r="A4" s="1" t="s">
        <v>377</v>
      </c>
      <c r="B4" s="171" t="s">
        <v>342</v>
      </c>
    </row>
    <row r="5" spans="1:17">
      <c r="A5" s="269"/>
      <c r="B5" s="270"/>
      <c r="C5" s="801" t="s">
        <v>343</v>
      </c>
      <c r="D5" s="801"/>
      <c r="E5" s="801"/>
      <c r="F5" s="801"/>
      <c r="G5" s="802" t="s">
        <v>344</v>
      </c>
    </row>
    <row r="6" spans="1:17">
      <c r="A6" s="271"/>
      <c r="B6" s="272"/>
      <c r="C6" s="273" t="s">
        <v>345</v>
      </c>
      <c r="D6" s="273" t="s">
        <v>346</v>
      </c>
      <c r="E6" s="273" t="s">
        <v>347</v>
      </c>
      <c r="F6" s="273" t="s">
        <v>348</v>
      </c>
      <c r="G6" s="803"/>
    </row>
    <row r="7" spans="1:17">
      <c r="A7" s="274"/>
      <c r="B7" s="275" t="s">
        <v>349</v>
      </c>
      <c r="C7" s="276"/>
      <c r="D7" s="276"/>
      <c r="E7" s="276"/>
      <c r="F7" s="276"/>
      <c r="G7" s="277"/>
    </row>
    <row r="8" spans="1:17">
      <c r="A8" s="278">
        <v>1</v>
      </c>
      <c r="B8" s="279" t="s">
        <v>350</v>
      </c>
      <c r="C8" s="280">
        <v>287013616.99380589</v>
      </c>
      <c r="D8" s="280">
        <v>0</v>
      </c>
      <c r="E8" s="280">
        <v>0</v>
      </c>
      <c r="F8" s="280">
        <v>384979196.67579997</v>
      </c>
      <c r="G8" s="281">
        <v>671992813.66960585</v>
      </c>
      <c r="H8" s="465"/>
      <c r="I8" s="465"/>
      <c r="J8" s="465"/>
      <c r="K8" s="465"/>
      <c r="L8" s="465"/>
      <c r="M8" s="465"/>
      <c r="N8" s="465"/>
      <c r="O8" s="465"/>
      <c r="P8" s="465"/>
      <c r="Q8" s="465"/>
    </row>
    <row r="9" spans="1:17">
      <c r="A9" s="278">
        <v>2</v>
      </c>
      <c r="B9" s="282" t="s">
        <v>85</v>
      </c>
      <c r="C9" s="280">
        <v>287013616.99380589</v>
      </c>
      <c r="D9" s="280">
        <v>0</v>
      </c>
      <c r="E9" s="280">
        <v>0</v>
      </c>
      <c r="F9" s="280">
        <v>11902800</v>
      </c>
      <c r="G9" s="280">
        <v>298916416.99380589</v>
      </c>
      <c r="H9" s="465"/>
      <c r="I9" s="465"/>
      <c r="J9" s="465"/>
      <c r="K9" s="465"/>
      <c r="L9" s="465"/>
      <c r="M9" s="465"/>
      <c r="N9" s="465"/>
      <c r="O9" s="465"/>
      <c r="P9" s="465"/>
      <c r="Q9" s="465"/>
    </row>
    <row r="10" spans="1:17">
      <c r="A10" s="278">
        <v>3</v>
      </c>
      <c r="B10" s="282" t="s">
        <v>351</v>
      </c>
      <c r="C10" s="283"/>
      <c r="D10" s="283"/>
      <c r="E10" s="283"/>
      <c r="F10" s="280">
        <v>373076396.67579997</v>
      </c>
      <c r="G10" s="280">
        <v>373076396.67579997</v>
      </c>
      <c r="H10" s="465"/>
      <c r="I10" s="465"/>
      <c r="J10" s="465"/>
      <c r="K10" s="465"/>
      <c r="L10" s="465"/>
      <c r="M10" s="465"/>
      <c r="N10" s="465"/>
      <c r="O10" s="465"/>
      <c r="P10" s="465"/>
      <c r="Q10" s="465"/>
    </row>
    <row r="11" spans="1:17" ht="26.25">
      <c r="A11" s="278">
        <v>4</v>
      </c>
      <c r="B11" s="279" t="s">
        <v>352</v>
      </c>
      <c r="C11" s="280">
        <v>271836677.65189999</v>
      </c>
      <c r="D11" s="280">
        <v>66377147.046949998</v>
      </c>
      <c r="E11" s="280">
        <v>76732640.526875004</v>
      </c>
      <c r="F11" s="280">
        <v>19903877.796600003</v>
      </c>
      <c r="G11" s="281">
        <v>399450026.61828375</v>
      </c>
      <c r="H11" s="465"/>
      <c r="I11" s="465"/>
      <c r="J11" s="465"/>
      <c r="K11" s="465"/>
      <c r="L11" s="465"/>
      <c r="M11" s="465"/>
      <c r="N11" s="465"/>
      <c r="O11" s="465"/>
      <c r="P11" s="465"/>
      <c r="Q11" s="465"/>
    </row>
    <row r="12" spans="1:17">
      <c r="A12" s="278">
        <v>5</v>
      </c>
      <c r="B12" s="282" t="s">
        <v>353</v>
      </c>
      <c r="C12" s="280">
        <v>252192554.03040001</v>
      </c>
      <c r="D12" s="280">
        <v>61925732.953149997</v>
      </c>
      <c r="E12" s="280">
        <v>72136791.324874997</v>
      </c>
      <c r="F12" s="280">
        <v>18244599.707400002</v>
      </c>
      <c r="G12" s="280">
        <v>384274694.11503375</v>
      </c>
      <c r="H12" s="465"/>
      <c r="I12" s="465"/>
      <c r="J12" s="465"/>
      <c r="K12" s="465"/>
      <c r="L12" s="465"/>
      <c r="M12" s="465"/>
      <c r="N12" s="465"/>
      <c r="O12" s="465"/>
      <c r="P12" s="465"/>
      <c r="Q12" s="465"/>
    </row>
    <row r="13" spans="1:17">
      <c r="A13" s="278">
        <v>6</v>
      </c>
      <c r="B13" s="282" t="s">
        <v>354</v>
      </c>
      <c r="C13" s="280">
        <v>19644123.6215</v>
      </c>
      <c r="D13" s="280">
        <v>4451414.0937999999</v>
      </c>
      <c r="E13" s="280">
        <v>4595849.2020000005</v>
      </c>
      <c r="F13" s="280">
        <v>1659278.0892</v>
      </c>
      <c r="G13" s="280">
        <v>15175332.503250001</v>
      </c>
      <c r="H13" s="465"/>
      <c r="I13" s="465"/>
      <c r="J13" s="465"/>
      <c r="K13" s="465"/>
      <c r="L13" s="465"/>
      <c r="M13" s="465"/>
      <c r="N13" s="465"/>
      <c r="O13" s="465"/>
      <c r="P13" s="465"/>
      <c r="Q13" s="465"/>
    </row>
    <row r="14" spans="1:17">
      <c r="A14" s="278">
        <v>7</v>
      </c>
      <c r="B14" s="279" t="s">
        <v>355</v>
      </c>
      <c r="C14" s="280">
        <v>456328275.48230004</v>
      </c>
      <c r="D14" s="280">
        <v>54354049.709600002</v>
      </c>
      <c r="E14" s="280">
        <v>111096332.77710001</v>
      </c>
      <c r="F14" s="280">
        <v>175000</v>
      </c>
      <c r="G14" s="281">
        <v>304002348.14655</v>
      </c>
      <c r="H14" s="465"/>
      <c r="I14" s="465"/>
      <c r="J14" s="465"/>
      <c r="K14" s="465"/>
      <c r="L14" s="465"/>
      <c r="M14" s="465"/>
      <c r="N14" s="465"/>
      <c r="O14" s="465"/>
      <c r="P14" s="465"/>
      <c r="Q14" s="465"/>
    </row>
    <row r="15" spans="1:17" ht="51.75">
      <c r="A15" s="278">
        <v>8</v>
      </c>
      <c r="B15" s="282" t="s">
        <v>356</v>
      </c>
      <c r="C15" s="280">
        <v>445821983.33640003</v>
      </c>
      <c r="D15" s="280">
        <v>50911380.1796</v>
      </c>
      <c r="E15" s="280">
        <v>92454066.748700008</v>
      </c>
      <c r="F15" s="280">
        <v>175000</v>
      </c>
      <c r="G15" s="280">
        <v>294681215.13235003</v>
      </c>
      <c r="H15" s="465"/>
      <c r="I15" s="465"/>
      <c r="J15" s="465"/>
      <c r="K15" s="465"/>
      <c r="L15" s="465"/>
      <c r="M15" s="465"/>
      <c r="N15" s="465"/>
      <c r="O15" s="465"/>
      <c r="P15" s="465"/>
      <c r="Q15" s="465"/>
    </row>
    <row r="16" spans="1:17" ht="26.25">
      <c r="A16" s="278">
        <v>9</v>
      </c>
      <c r="B16" s="282" t="s">
        <v>357</v>
      </c>
      <c r="C16" s="280">
        <v>10506292.1459</v>
      </c>
      <c r="D16" s="280">
        <v>3442669.53</v>
      </c>
      <c r="E16" s="280">
        <v>18642266.0284</v>
      </c>
      <c r="F16" s="280">
        <v>0</v>
      </c>
      <c r="G16" s="280">
        <v>9321133.0142000001</v>
      </c>
      <c r="H16" s="465"/>
      <c r="I16" s="465"/>
      <c r="J16" s="465"/>
      <c r="K16" s="465"/>
      <c r="L16" s="465"/>
      <c r="M16" s="465"/>
      <c r="N16" s="465"/>
      <c r="O16" s="465"/>
      <c r="P16" s="465"/>
      <c r="Q16" s="465"/>
    </row>
    <row r="17" spans="1:17">
      <c r="A17" s="278">
        <v>10</v>
      </c>
      <c r="B17" s="279" t="s">
        <v>358</v>
      </c>
      <c r="C17" s="280">
        <v>0</v>
      </c>
      <c r="D17" s="280">
        <v>0</v>
      </c>
      <c r="E17" s="280">
        <v>0</v>
      </c>
      <c r="F17" s="280">
        <v>0</v>
      </c>
      <c r="G17" s="280">
        <v>0</v>
      </c>
      <c r="H17" s="465"/>
      <c r="I17" s="465"/>
      <c r="J17" s="465"/>
      <c r="K17" s="465"/>
      <c r="L17" s="465"/>
      <c r="M17" s="465"/>
      <c r="N17" s="465"/>
      <c r="O17" s="465"/>
      <c r="P17" s="465"/>
      <c r="Q17" s="465"/>
    </row>
    <row r="18" spans="1:17">
      <c r="A18" s="278">
        <v>11</v>
      </c>
      <c r="B18" s="279" t="s">
        <v>89</v>
      </c>
      <c r="C18" s="280">
        <v>0</v>
      </c>
      <c r="D18" s="284">
        <v>63569019.378399983</v>
      </c>
      <c r="E18" s="280">
        <v>2392708.4116000002</v>
      </c>
      <c r="F18" s="280">
        <v>1127093.6382000004</v>
      </c>
      <c r="G18" s="281">
        <v>0</v>
      </c>
      <c r="H18" s="465"/>
      <c r="I18" s="465"/>
      <c r="J18" s="465"/>
      <c r="K18" s="465"/>
      <c r="L18" s="465"/>
      <c r="M18" s="465"/>
      <c r="N18" s="465"/>
      <c r="O18" s="465"/>
      <c r="P18" s="465"/>
      <c r="Q18" s="465"/>
    </row>
    <row r="19" spans="1:17">
      <c r="A19" s="278">
        <v>12</v>
      </c>
      <c r="B19" s="282" t="s">
        <v>359</v>
      </c>
      <c r="C19" s="283"/>
      <c r="D19" s="280">
        <v>6738957.3616000004</v>
      </c>
      <c r="E19" s="280">
        <v>0</v>
      </c>
      <c r="F19" s="280">
        <v>0</v>
      </c>
      <c r="G19" s="280">
        <v>0</v>
      </c>
      <c r="H19" s="465"/>
      <c r="I19" s="465"/>
      <c r="J19" s="465"/>
      <c r="K19" s="465"/>
      <c r="L19" s="465"/>
      <c r="M19" s="465"/>
      <c r="N19" s="465"/>
      <c r="O19" s="465"/>
      <c r="P19" s="465"/>
      <c r="Q19" s="465"/>
    </row>
    <row r="20" spans="1:17" ht="26.25">
      <c r="A20" s="278">
        <v>13</v>
      </c>
      <c r="B20" s="282" t="s">
        <v>360</v>
      </c>
      <c r="C20" s="280">
        <v>0</v>
      </c>
      <c r="D20" s="280">
        <v>56830062.016799986</v>
      </c>
      <c r="E20" s="280">
        <v>2392708.4116000002</v>
      </c>
      <c r="F20" s="280">
        <v>1127093.6382000004</v>
      </c>
      <c r="G20" s="280">
        <v>0</v>
      </c>
      <c r="H20" s="465"/>
      <c r="I20" s="465"/>
      <c r="J20" s="465"/>
      <c r="K20" s="465"/>
      <c r="L20" s="465"/>
      <c r="M20" s="465"/>
      <c r="N20" s="465"/>
      <c r="O20" s="465"/>
      <c r="P20" s="465"/>
      <c r="Q20" s="465"/>
    </row>
    <row r="21" spans="1:17">
      <c r="A21" s="285">
        <v>14</v>
      </c>
      <c r="B21" s="286" t="s">
        <v>361</v>
      </c>
      <c r="C21" s="283"/>
      <c r="D21" s="283"/>
      <c r="E21" s="283"/>
      <c r="F21" s="283"/>
      <c r="G21" s="287">
        <v>1375445188.4344397</v>
      </c>
      <c r="H21" s="465"/>
      <c r="I21" s="465"/>
      <c r="J21" s="465"/>
      <c r="K21" s="465"/>
      <c r="L21" s="465"/>
      <c r="M21" s="465"/>
      <c r="N21" s="465"/>
      <c r="O21" s="465"/>
      <c r="P21" s="465"/>
      <c r="Q21" s="465"/>
    </row>
    <row r="22" spans="1:17">
      <c r="A22" s="288"/>
      <c r="B22" s="304" t="s">
        <v>362</v>
      </c>
      <c r="C22" s="289"/>
      <c r="D22" s="290"/>
      <c r="E22" s="289"/>
      <c r="F22" s="289"/>
      <c r="G22" s="291"/>
      <c r="H22" s="465"/>
      <c r="I22" s="465"/>
      <c r="J22" s="465"/>
      <c r="K22" s="465"/>
      <c r="L22" s="465"/>
      <c r="M22" s="465"/>
      <c r="N22" s="465"/>
      <c r="O22" s="465"/>
      <c r="P22" s="465"/>
      <c r="Q22" s="465"/>
    </row>
    <row r="23" spans="1:17">
      <c r="A23" s="278">
        <v>15</v>
      </c>
      <c r="B23" s="279" t="s">
        <v>224</v>
      </c>
      <c r="C23" s="280">
        <v>301732046.63440001</v>
      </c>
      <c r="D23" s="280">
        <v>265686269.06949997</v>
      </c>
      <c r="E23" s="280">
        <v>0</v>
      </c>
      <c r="F23" s="280">
        <v>0</v>
      </c>
      <c r="G23" s="280">
        <v>13944321.953474998</v>
      </c>
      <c r="H23" s="465"/>
      <c r="I23" s="465"/>
      <c r="J23" s="465"/>
      <c r="K23" s="465"/>
      <c r="L23" s="465"/>
      <c r="M23" s="465"/>
      <c r="N23" s="465"/>
      <c r="O23" s="465"/>
      <c r="P23" s="465"/>
      <c r="Q23" s="465"/>
    </row>
    <row r="24" spans="1:17">
      <c r="A24" s="278">
        <v>16</v>
      </c>
      <c r="B24" s="279" t="s">
        <v>363</v>
      </c>
      <c r="C24" s="280">
        <v>0</v>
      </c>
      <c r="D24" s="284">
        <v>110287421.15010002</v>
      </c>
      <c r="E24" s="280">
        <v>236189670.85129997</v>
      </c>
      <c r="F24" s="280">
        <v>778123567.07969987</v>
      </c>
      <c r="G24" s="281">
        <v>786476756.00346982</v>
      </c>
      <c r="H24" s="465"/>
      <c r="I24" s="465"/>
      <c r="J24" s="465"/>
      <c r="K24" s="465"/>
      <c r="L24" s="465"/>
      <c r="M24" s="465"/>
      <c r="N24" s="465"/>
      <c r="O24" s="465"/>
      <c r="P24" s="465"/>
      <c r="Q24" s="465"/>
    </row>
    <row r="25" spans="1:17" ht="26.25">
      <c r="A25" s="278">
        <v>17</v>
      </c>
      <c r="B25" s="282" t="s">
        <v>364</v>
      </c>
      <c r="C25" s="280">
        <v>0</v>
      </c>
      <c r="D25" s="280">
        <v>0</v>
      </c>
      <c r="E25" s="280">
        <v>0</v>
      </c>
      <c r="F25" s="280">
        <v>0</v>
      </c>
      <c r="G25" s="280">
        <v>0</v>
      </c>
      <c r="H25" s="465"/>
      <c r="I25" s="465"/>
      <c r="J25" s="465"/>
      <c r="K25" s="465"/>
      <c r="L25" s="465"/>
      <c r="M25" s="465"/>
      <c r="N25" s="465"/>
      <c r="O25" s="465"/>
      <c r="P25" s="465"/>
      <c r="Q25" s="465"/>
    </row>
    <row r="26" spans="1:17" ht="26.25">
      <c r="A26" s="278">
        <v>18</v>
      </c>
      <c r="B26" s="282" t="s">
        <v>365</v>
      </c>
      <c r="C26" s="280">
        <v>0</v>
      </c>
      <c r="D26" s="280">
        <v>996127.79</v>
      </c>
      <c r="E26" s="280">
        <v>1331046.26</v>
      </c>
      <c r="F26" s="280">
        <v>0</v>
      </c>
      <c r="G26" s="280">
        <v>814942.29850000003</v>
      </c>
      <c r="H26" s="465"/>
      <c r="I26" s="465"/>
      <c r="J26" s="465"/>
      <c r="K26" s="465"/>
      <c r="L26" s="465"/>
      <c r="M26" s="465"/>
      <c r="N26" s="465"/>
      <c r="O26" s="465"/>
      <c r="P26" s="465"/>
      <c r="Q26" s="465"/>
    </row>
    <row r="27" spans="1:17">
      <c r="A27" s="278">
        <v>19</v>
      </c>
      <c r="B27" s="282" t="s">
        <v>366</v>
      </c>
      <c r="C27" s="280">
        <v>0</v>
      </c>
      <c r="D27" s="280">
        <v>83636613.396400005</v>
      </c>
      <c r="E27" s="280">
        <v>187065169.73519999</v>
      </c>
      <c r="F27" s="280">
        <v>629521237.81309998</v>
      </c>
      <c r="G27" s="280">
        <v>640493374.08450496</v>
      </c>
      <c r="H27" s="465"/>
      <c r="I27" s="465"/>
      <c r="J27" s="465"/>
      <c r="K27" s="465"/>
      <c r="L27" s="465"/>
      <c r="M27" s="465"/>
      <c r="N27" s="465"/>
      <c r="O27" s="465"/>
      <c r="P27" s="465"/>
      <c r="Q27" s="465"/>
    </row>
    <row r="28" spans="1:17">
      <c r="A28" s="278">
        <v>20</v>
      </c>
      <c r="B28" s="292" t="s">
        <v>367</v>
      </c>
      <c r="C28" s="280">
        <v>0</v>
      </c>
      <c r="D28" s="280">
        <v>0</v>
      </c>
      <c r="E28" s="280">
        <v>0</v>
      </c>
      <c r="F28" s="280">
        <v>0</v>
      </c>
      <c r="G28" s="280">
        <v>0</v>
      </c>
      <c r="H28" s="465"/>
      <c r="I28" s="465"/>
      <c r="J28" s="465"/>
      <c r="K28" s="465"/>
      <c r="L28" s="465"/>
      <c r="M28" s="465"/>
      <c r="N28" s="465"/>
      <c r="O28" s="465"/>
      <c r="P28" s="465"/>
      <c r="Q28" s="465"/>
    </row>
    <row r="29" spans="1:17">
      <c r="A29" s="278">
        <v>21</v>
      </c>
      <c r="B29" s="282" t="s">
        <v>368</v>
      </c>
      <c r="C29" s="280">
        <v>0</v>
      </c>
      <c r="D29" s="280">
        <v>23577612.1492</v>
      </c>
      <c r="E29" s="280">
        <v>46644807.217100002</v>
      </c>
      <c r="F29" s="280">
        <v>146149095.16709998</v>
      </c>
      <c r="G29" s="280">
        <v>141937761.41369</v>
      </c>
      <c r="H29" s="465"/>
      <c r="I29" s="465"/>
      <c r="J29" s="465"/>
      <c r="K29" s="465"/>
      <c r="L29" s="465"/>
      <c r="M29" s="465"/>
      <c r="N29" s="465"/>
      <c r="O29" s="465"/>
      <c r="P29" s="465"/>
      <c r="Q29" s="465"/>
    </row>
    <row r="30" spans="1:17">
      <c r="A30" s="278">
        <v>22</v>
      </c>
      <c r="B30" s="292" t="s">
        <v>367</v>
      </c>
      <c r="C30" s="280">
        <v>0</v>
      </c>
      <c r="D30" s="280">
        <v>7517118.1832999997</v>
      </c>
      <c r="E30" s="280">
        <v>14664039.369899999</v>
      </c>
      <c r="F30" s="280">
        <v>56118107.992299996</v>
      </c>
      <c r="G30" s="280">
        <v>49650002.256494999</v>
      </c>
      <c r="H30" s="465"/>
      <c r="I30" s="465"/>
      <c r="J30" s="465"/>
      <c r="K30" s="465"/>
      <c r="L30" s="465"/>
      <c r="M30" s="465"/>
      <c r="N30" s="465"/>
      <c r="O30" s="465"/>
      <c r="P30" s="465"/>
      <c r="Q30" s="465"/>
    </row>
    <row r="31" spans="1:17" ht="26.25">
      <c r="A31" s="278">
        <v>23</v>
      </c>
      <c r="B31" s="282" t="s">
        <v>369</v>
      </c>
      <c r="C31" s="280">
        <v>0</v>
      </c>
      <c r="D31" s="280">
        <v>2077067.8145000001</v>
      </c>
      <c r="E31" s="280">
        <v>1148647.639</v>
      </c>
      <c r="F31" s="280">
        <v>2453234.0995</v>
      </c>
      <c r="G31" s="280">
        <v>3230678.2067749999</v>
      </c>
      <c r="H31" s="465"/>
      <c r="I31" s="465"/>
      <c r="J31" s="465"/>
      <c r="K31" s="465"/>
      <c r="L31" s="465"/>
      <c r="M31" s="465"/>
      <c r="N31" s="465"/>
      <c r="O31" s="465"/>
      <c r="P31" s="465"/>
      <c r="Q31" s="465"/>
    </row>
    <row r="32" spans="1:17">
      <c r="A32" s="278">
        <v>24</v>
      </c>
      <c r="B32" s="279" t="s">
        <v>370</v>
      </c>
      <c r="C32" s="280">
        <v>0</v>
      </c>
      <c r="D32" s="280">
        <v>0</v>
      </c>
      <c r="E32" s="280">
        <v>0</v>
      </c>
      <c r="F32" s="280">
        <v>0</v>
      </c>
      <c r="G32" s="280">
        <v>0</v>
      </c>
      <c r="H32" s="465"/>
      <c r="I32" s="465"/>
      <c r="J32" s="465"/>
      <c r="K32" s="465"/>
      <c r="L32" s="465"/>
      <c r="M32" s="465"/>
      <c r="N32" s="465"/>
      <c r="O32" s="465"/>
      <c r="P32" s="465"/>
      <c r="Q32" s="465"/>
    </row>
    <row r="33" spans="1:17">
      <c r="A33" s="278">
        <v>25</v>
      </c>
      <c r="B33" s="279" t="s">
        <v>99</v>
      </c>
      <c r="C33" s="280">
        <v>3181565.8992399508</v>
      </c>
      <c r="D33" s="280">
        <v>20193311.86373844</v>
      </c>
      <c r="E33" s="280">
        <v>8589917.2859000005</v>
      </c>
      <c r="F33" s="280">
        <v>72994452.375300005</v>
      </c>
      <c r="G33" s="281">
        <v>91510583.412849173</v>
      </c>
      <c r="H33" s="465"/>
      <c r="I33" s="465"/>
      <c r="J33" s="465"/>
      <c r="K33" s="465"/>
      <c r="L33" s="465"/>
      <c r="M33" s="465"/>
      <c r="N33" s="465"/>
      <c r="O33" s="465"/>
      <c r="P33" s="465"/>
      <c r="Q33" s="465"/>
    </row>
    <row r="34" spans="1:17">
      <c r="A34" s="278">
        <v>26</v>
      </c>
      <c r="B34" s="282" t="s">
        <v>371</v>
      </c>
      <c r="C34" s="283"/>
      <c r="D34" s="280">
        <v>6738070</v>
      </c>
      <c r="E34" s="280">
        <v>0</v>
      </c>
      <c r="F34" s="280">
        <v>0</v>
      </c>
      <c r="G34" s="280">
        <v>6738070</v>
      </c>
      <c r="H34" s="465"/>
      <c r="I34" s="465"/>
      <c r="J34" s="465"/>
      <c r="K34" s="465"/>
      <c r="L34" s="465"/>
      <c r="M34" s="465"/>
      <c r="N34" s="465"/>
      <c r="O34" s="465"/>
      <c r="P34" s="465"/>
      <c r="Q34" s="465"/>
    </row>
    <row r="35" spans="1:17">
      <c r="A35" s="278">
        <v>27</v>
      </c>
      <c r="B35" s="282" t="s">
        <v>372</v>
      </c>
      <c r="C35" s="280">
        <v>3181565.8992399508</v>
      </c>
      <c r="D35" s="280">
        <v>13455241.86373844</v>
      </c>
      <c r="E35" s="280">
        <v>8589917.2859000005</v>
      </c>
      <c r="F35" s="280">
        <v>72994452.375300005</v>
      </c>
      <c r="G35" s="280">
        <v>84772513.412849173</v>
      </c>
      <c r="H35" s="465"/>
      <c r="I35" s="465"/>
      <c r="J35" s="465"/>
      <c r="K35" s="465"/>
      <c r="L35" s="465"/>
      <c r="M35" s="465"/>
      <c r="N35" s="465"/>
      <c r="O35" s="465"/>
      <c r="P35" s="465"/>
      <c r="Q35" s="465"/>
    </row>
    <row r="36" spans="1:17">
      <c r="A36" s="278">
        <v>28</v>
      </c>
      <c r="B36" s="279" t="s">
        <v>373</v>
      </c>
      <c r="C36" s="280">
        <v>0</v>
      </c>
      <c r="D36" s="280">
        <v>109921318.11570013</v>
      </c>
      <c r="E36" s="280">
        <v>23235532.4109</v>
      </c>
      <c r="F36" s="280">
        <v>36981188.634000003</v>
      </c>
      <c r="G36" s="280">
        <v>13745030.186515003</v>
      </c>
      <c r="H36" s="465"/>
      <c r="I36" s="465"/>
      <c r="J36" s="465"/>
      <c r="K36" s="465"/>
      <c r="L36" s="465"/>
      <c r="M36" s="465"/>
      <c r="N36" s="465"/>
      <c r="O36" s="465"/>
      <c r="P36" s="465"/>
      <c r="Q36" s="465"/>
    </row>
    <row r="37" spans="1:17">
      <c r="A37" s="285">
        <v>29</v>
      </c>
      <c r="B37" s="286" t="s">
        <v>374</v>
      </c>
      <c r="C37" s="283"/>
      <c r="D37" s="283"/>
      <c r="E37" s="283"/>
      <c r="F37" s="283"/>
      <c r="G37" s="287">
        <v>905676691.55630898</v>
      </c>
      <c r="H37" s="465"/>
      <c r="I37" s="465"/>
      <c r="J37" s="465"/>
      <c r="K37" s="465"/>
      <c r="L37" s="465"/>
      <c r="M37" s="465"/>
      <c r="N37" s="465"/>
      <c r="O37" s="465"/>
      <c r="P37" s="465"/>
      <c r="Q37" s="465"/>
    </row>
    <row r="38" spans="1:17">
      <c r="A38" s="274"/>
      <c r="B38" s="293"/>
      <c r="C38" s="294"/>
      <c r="D38" s="294"/>
      <c r="E38" s="294"/>
      <c r="F38" s="294"/>
      <c r="G38" s="295"/>
      <c r="H38" s="465"/>
      <c r="I38" s="465"/>
      <c r="J38" s="465"/>
      <c r="K38" s="465"/>
      <c r="L38" s="465"/>
    </row>
    <row r="39" spans="1:17" ht="15.75" thickBot="1">
      <c r="A39" s="296">
        <v>30</v>
      </c>
      <c r="B39" s="297" t="s">
        <v>342</v>
      </c>
      <c r="C39" s="188"/>
      <c r="D39" s="183"/>
      <c r="E39" s="183"/>
      <c r="F39" s="298"/>
      <c r="G39" s="299">
        <v>1.5186933717714248</v>
      </c>
      <c r="H39" s="465"/>
      <c r="I39" s="465"/>
      <c r="J39" s="465"/>
      <c r="K39" s="465"/>
      <c r="L39" s="465"/>
    </row>
    <row r="40" spans="1:17">
      <c r="H40" s="465"/>
      <c r="I40" s="465"/>
      <c r="J40" s="465"/>
      <c r="K40" s="465"/>
      <c r="L40" s="465"/>
    </row>
    <row r="42" spans="1:17" ht="39">
      <c r="B42" s="14" t="s">
        <v>375</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1"/>
  <sheetViews>
    <sheetView tabSelected="1" zoomScale="85" zoomScaleNormal="85" workbookViewId="0">
      <selection activeCell="B2" sqref="B2"/>
    </sheetView>
  </sheetViews>
  <sheetFormatPr defaultRowHeight="16.5"/>
  <cols>
    <col min="1" max="1" width="9.5703125" style="11" bestFit="1" customWidth="1"/>
    <col min="2" max="2" width="76.140625" style="9" customWidth="1"/>
    <col min="3" max="3" width="15.42578125" style="9" bestFit="1" customWidth="1"/>
    <col min="4" max="7" width="13.42578125" style="1" bestFit="1" customWidth="1"/>
    <col min="8" max="8" width="6.7109375" customWidth="1"/>
    <col min="9" max="9" width="36.42578125" customWidth="1"/>
    <col min="10" max="10" width="6.7109375" customWidth="1"/>
  </cols>
  <sheetData>
    <row r="1" spans="1:18">
      <c r="A1" s="10" t="s">
        <v>108</v>
      </c>
      <c r="B1" s="244" t="str">
        <f>Info!C2</f>
        <v>ს.ს "პროკრედიტ ბანკი"</v>
      </c>
    </row>
    <row r="2" spans="1:18">
      <c r="A2" s="10" t="s">
        <v>109</v>
      </c>
      <c r="B2" s="268">
        <v>45291</v>
      </c>
    </row>
    <row r="3" spans="1:18" ht="17.25" thickBot="1">
      <c r="A3" s="10"/>
    </row>
    <row r="4" spans="1:18" ht="63" customHeight="1" thickBot="1">
      <c r="A4" s="29" t="s">
        <v>189</v>
      </c>
      <c r="B4" s="132" t="s">
        <v>139</v>
      </c>
      <c r="C4" s="133"/>
      <c r="D4" s="736" t="s">
        <v>684</v>
      </c>
      <c r="E4" s="737"/>
      <c r="F4" s="737"/>
      <c r="G4" s="738"/>
      <c r="I4" s="697" t="s">
        <v>685</v>
      </c>
    </row>
    <row r="5" spans="1:18" ht="15.75">
      <c r="A5" s="173" t="s">
        <v>25</v>
      </c>
      <c r="B5" s="174"/>
      <c r="C5" s="576" t="s">
        <v>727</v>
      </c>
      <c r="D5" s="442" t="s">
        <v>724</v>
      </c>
      <c r="E5" s="259" t="s">
        <v>725</v>
      </c>
      <c r="F5" s="259" t="s">
        <v>718</v>
      </c>
      <c r="G5" s="260" t="s">
        <v>719</v>
      </c>
      <c r="I5" s="442" t="s">
        <v>719</v>
      </c>
    </row>
    <row r="6" spans="1:18" ht="15.75">
      <c r="A6" s="261"/>
      <c r="B6" s="262" t="s">
        <v>106</v>
      </c>
      <c r="C6" s="175"/>
      <c r="D6" s="443"/>
      <c r="E6" s="175"/>
      <c r="F6" s="175"/>
      <c r="G6" s="176"/>
      <c r="I6" s="443"/>
    </row>
    <row r="7" spans="1:18" ht="15.75">
      <c r="A7" s="261"/>
      <c r="B7" s="263" t="s">
        <v>110</v>
      </c>
      <c r="C7" s="175"/>
      <c r="D7" s="443"/>
      <c r="E7" s="175"/>
      <c r="F7" s="175"/>
      <c r="G7" s="176"/>
      <c r="I7" s="443"/>
    </row>
    <row r="8" spans="1:18" ht="15.75">
      <c r="A8" s="248">
        <v>1</v>
      </c>
      <c r="B8" s="249" t="s">
        <v>22</v>
      </c>
      <c r="C8" s="577">
        <v>287013616.99380589</v>
      </c>
      <c r="D8" s="444">
        <v>283054965.23380589</v>
      </c>
      <c r="E8" s="445">
        <v>298922206.65380591</v>
      </c>
      <c r="F8" s="586">
        <v>285780006.34999996</v>
      </c>
      <c r="G8" s="446">
        <v>286959169.19999999</v>
      </c>
      <c r="I8" s="444">
        <v>273946291.68970001</v>
      </c>
      <c r="J8" s="479"/>
      <c r="K8" s="479"/>
      <c r="L8" s="479"/>
      <c r="M8" s="479"/>
      <c r="N8" s="479"/>
      <c r="O8" s="479"/>
      <c r="P8" s="479"/>
      <c r="Q8" s="479"/>
      <c r="R8" s="479"/>
    </row>
    <row r="9" spans="1:18" ht="15.75">
      <c r="A9" s="248">
        <v>2</v>
      </c>
      <c r="B9" s="249" t="s">
        <v>86</v>
      </c>
      <c r="C9" s="577">
        <v>287013616.99380589</v>
      </c>
      <c r="D9" s="444">
        <v>283054965.23380589</v>
      </c>
      <c r="E9" s="445">
        <v>298922206.65380591</v>
      </c>
      <c r="F9" s="586">
        <v>285780006.34999996</v>
      </c>
      <c r="G9" s="446">
        <v>286959169.19999999</v>
      </c>
      <c r="I9" s="444">
        <v>273946291.68970001</v>
      </c>
      <c r="J9" s="479"/>
      <c r="K9" s="479"/>
      <c r="L9" s="479"/>
      <c r="M9" s="479"/>
      <c r="N9" s="479"/>
      <c r="O9" s="479"/>
      <c r="P9" s="479"/>
      <c r="Q9" s="479"/>
      <c r="R9" s="479"/>
    </row>
    <row r="10" spans="1:18" ht="15.75">
      <c r="A10" s="248">
        <v>3</v>
      </c>
      <c r="B10" s="249" t="s">
        <v>85</v>
      </c>
      <c r="C10" s="577">
        <v>298916416.99380589</v>
      </c>
      <c r="D10" s="444">
        <v>294377365.23380589</v>
      </c>
      <c r="E10" s="445">
        <v>313154706.65380591</v>
      </c>
      <c r="F10" s="586">
        <v>299688506.34999996</v>
      </c>
      <c r="G10" s="446">
        <v>301353669.19999999</v>
      </c>
      <c r="I10" s="444">
        <v>303618960.59576386</v>
      </c>
      <c r="J10" s="479"/>
      <c r="K10" s="479"/>
      <c r="L10" s="479"/>
      <c r="M10" s="479"/>
      <c r="N10" s="479"/>
      <c r="O10" s="479"/>
      <c r="P10" s="479"/>
      <c r="Q10" s="479"/>
      <c r="R10" s="479"/>
    </row>
    <row r="11" spans="1:18" ht="15.75">
      <c r="A11" s="248">
        <v>4</v>
      </c>
      <c r="B11" s="249" t="s">
        <v>334</v>
      </c>
      <c r="C11" s="577">
        <v>160053606.55762759</v>
      </c>
      <c r="D11" s="444">
        <v>141072172.78600076</v>
      </c>
      <c r="E11" s="445">
        <v>140571909.33709431</v>
      </c>
      <c r="F11" s="586">
        <v>139808585.8826811</v>
      </c>
      <c r="G11" s="446">
        <v>134832120.68897417</v>
      </c>
      <c r="I11" s="444">
        <v>133446105.18149276</v>
      </c>
      <c r="J11" s="479"/>
      <c r="K11" s="479"/>
      <c r="L11" s="479"/>
      <c r="M11" s="479"/>
      <c r="N11" s="479"/>
      <c r="O11" s="479"/>
      <c r="P11" s="479"/>
      <c r="Q11" s="479"/>
      <c r="R11" s="479"/>
    </row>
    <row r="12" spans="1:18" ht="15.75">
      <c r="A12" s="248">
        <v>5</v>
      </c>
      <c r="B12" s="249" t="s">
        <v>335</v>
      </c>
      <c r="C12" s="577">
        <v>196388192.79170138</v>
      </c>
      <c r="D12" s="444">
        <v>172011402.94108945</v>
      </c>
      <c r="E12" s="445">
        <v>171474747.46115938</v>
      </c>
      <c r="F12" s="586">
        <v>170864311.73866951</v>
      </c>
      <c r="G12" s="446">
        <v>166934955.54579458</v>
      </c>
      <c r="I12" s="444">
        <v>166419574.43663165</v>
      </c>
      <c r="J12" s="479"/>
      <c r="K12" s="479"/>
      <c r="L12" s="479"/>
      <c r="M12" s="479"/>
      <c r="N12" s="479"/>
      <c r="O12" s="479"/>
      <c r="P12" s="479"/>
      <c r="Q12" s="479"/>
      <c r="R12" s="479"/>
    </row>
    <row r="13" spans="1:18" ht="15.75">
      <c r="A13" s="248">
        <v>6</v>
      </c>
      <c r="B13" s="249" t="s">
        <v>336</v>
      </c>
      <c r="C13" s="577">
        <v>244550008.48531714</v>
      </c>
      <c r="D13" s="444">
        <v>213048125.87000981</v>
      </c>
      <c r="E13" s="445">
        <v>212462129.77781522</v>
      </c>
      <c r="F13" s="586">
        <v>212059492.44781658</v>
      </c>
      <c r="G13" s="446">
        <v>214192243.86191863</v>
      </c>
      <c r="I13" s="444">
        <v>214902396.27126923</v>
      </c>
      <c r="J13" s="479"/>
      <c r="K13" s="479"/>
      <c r="L13" s="479"/>
      <c r="M13" s="479"/>
      <c r="N13" s="479"/>
      <c r="O13" s="479"/>
      <c r="P13" s="479"/>
      <c r="Q13" s="479"/>
      <c r="R13" s="479"/>
    </row>
    <row r="14" spans="1:18" ht="15.75">
      <c r="A14" s="261"/>
      <c r="B14" s="262" t="s">
        <v>338</v>
      </c>
      <c r="C14" s="175"/>
      <c r="D14" s="443"/>
      <c r="E14" s="175"/>
      <c r="F14" s="175"/>
      <c r="G14" s="595"/>
      <c r="I14" s="443"/>
      <c r="J14" s="479"/>
      <c r="K14" s="479"/>
      <c r="L14" s="479"/>
      <c r="M14" s="479"/>
      <c r="N14" s="479"/>
      <c r="O14" s="479"/>
      <c r="P14" s="479"/>
      <c r="Q14" s="479"/>
      <c r="R14" s="479"/>
    </row>
    <row r="15" spans="1:18" ht="21.95" customHeight="1">
      <c r="A15" s="248">
        <v>7</v>
      </c>
      <c r="B15" s="249" t="s">
        <v>337</v>
      </c>
      <c r="C15" s="578">
        <v>1341968465.3705544</v>
      </c>
      <c r="D15" s="444">
        <v>1243396354.4535625</v>
      </c>
      <c r="E15" s="445">
        <v>1237862182.9669118</v>
      </c>
      <c r="F15" s="586">
        <v>1263057414.8167207</v>
      </c>
      <c r="G15" s="446">
        <v>1357510328.9738007</v>
      </c>
      <c r="I15" s="444">
        <v>1398900750.4156461</v>
      </c>
      <c r="J15" s="479"/>
      <c r="K15" s="479"/>
      <c r="L15" s="479"/>
      <c r="M15" s="479"/>
      <c r="N15" s="479"/>
      <c r="O15" s="479"/>
      <c r="P15" s="479"/>
      <c r="Q15" s="479"/>
      <c r="R15" s="479"/>
    </row>
    <row r="16" spans="1:18" ht="15.75">
      <c r="A16" s="261"/>
      <c r="B16" s="262" t="s">
        <v>341</v>
      </c>
      <c r="C16" s="175"/>
      <c r="D16" s="443"/>
      <c r="E16" s="175"/>
      <c r="F16" s="175"/>
      <c r="G16" s="595"/>
      <c r="I16" s="443"/>
      <c r="J16" s="479"/>
      <c r="K16" s="479"/>
      <c r="L16" s="479"/>
      <c r="M16" s="479"/>
      <c r="N16" s="479"/>
      <c r="O16" s="479"/>
      <c r="P16" s="479"/>
      <c r="Q16" s="479"/>
      <c r="R16" s="479"/>
    </row>
    <row r="17" spans="1:18" ht="15.75">
      <c r="A17" s="248"/>
      <c r="B17" s="263" t="s">
        <v>326</v>
      </c>
      <c r="C17" s="175"/>
      <c r="D17" s="443"/>
      <c r="E17" s="175"/>
      <c r="F17" s="175"/>
      <c r="G17" s="595"/>
      <c r="I17" s="443"/>
      <c r="J17" s="479"/>
      <c r="K17" s="479"/>
      <c r="L17" s="479"/>
      <c r="M17" s="479"/>
      <c r="N17" s="479"/>
      <c r="O17" s="479"/>
      <c r="P17" s="479"/>
      <c r="Q17" s="479"/>
      <c r="R17" s="479"/>
    </row>
    <row r="18" spans="1:18" ht="15.75">
      <c r="A18" s="248">
        <v>8</v>
      </c>
      <c r="B18" s="249" t="s">
        <v>332</v>
      </c>
      <c r="C18" s="579">
        <v>0.21387508305908925</v>
      </c>
      <c r="D18" s="447">
        <v>0.22764661020596327</v>
      </c>
      <c r="E18" s="448">
        <v>0.24148262283717908</v>
      </c>
      <c r="F18" s="587">
        <v>0.2262605032816096</v>
      </c>
      <c r="G18" s="449">
        <v>0.21138636154387461</v>
      </c>
      <c r="I18" s="447">
        <v>0.19582968384876781</v>
      </c>
      <c r="J18" s="479"/>
      <c r="K18" s="479"/>
      <c r="L18" s="479"/>
      <c r="M18" s="479"/>
      <c r="N18" s="479"/>
      <c r="O18" s="479"/>
      <c r="P18" s="479"/>
      <c r="Q18" s="479"/>
      <c r="R18" s="479"/>
    </row>
    <row r="19" spans="1:18" ht="15" customHeight="1">
      <c r="A19" s="248">
        <v>9</v>
      </c>
      <c r="B19" s="249" t="s">
        <v>331</v>
      </c>
      <c r="C19" s="579">
        <v>0.21387508305908925</v>
      </c>
      <c r="D19" s="447">
        <v>0.22764661020596327</v>
      </c>
      <c r="E19" s="448">
        <v>0.24148262283717908</v>
      </c>
      <c r="F19" s="587">
        <v>0.2262605032816096</v>
      </c>
      <c r="G19" s="449">
        <v>0.21138636154387461</v>
      </c>
      <c r="I19" s="447">
        <v>0.19582968384876781</v>
      </c>
      <c r="J19" s="479"/>
      <c r="K19" s="479"/>
      <c r="L19" s="479"/>
      <c r="M19" s="479"/>
      <c r="N19" s="479"/>
      <c r="O19" s="479"/>
      <c r="P19" s="479"/>
      <c r="Q19" s="479"/>
      <c r="R19" s="479"/>
    </row>
    <row r="20" spans="1:18" ht="15.75">
      <c r="A20" s="248">
        <v>10</v>
      </c>
      <c r="B20" s="249" t="s">
        <v>333</v>
      </c>
      <c r="C20" s="579">
        <v>0.22274474006456391</v>
      </c>
      <c r="D20" s="447">
        <v>0.23675263658238441</v>
      </c>
      <c r="E20" s="448">
        <v>0.25298026788671724</v>
      </c>
      <c r="F20" s="587">
        <v>0.23727227506398596</v>
      </c>
      <c r="G20" s="449">
        <v>0.22198996410421859</v>
      </c>
      <c r="I20" s="447">
        <v>0.2170411020978805</v>
      </c>
      <c r="J20" s="479"/>
      <c r="K20" s="479"/>
      <c r="L20" s="479"/>
      <c r="M20" s="479"/>
      <c r="N20" s="479"/>
      <c r="O20" s="479"/>
      <c r="P20" s="479"/>
      <c r="Q20" s="479"/>
      <c r="R20" s="479"/>
    </row>
    <row r="21" spans="1:18" ht="15.75">
      <c r="A21" s="248">
        <v>11</v>
      </c>
      <c r="B21" s="249" t="s">
        <v>334</v>
      </c>
      <c r="C21" s="579">
        <v>0.11926778511403574</v>
      </c>
      <c r="D21" s="447">
        <v>0.11345712272736877</v>
      </c>
      <c r="E21" s="448">
        <v>0.11356022606666208</v>
      </c>
      <c r="F21" s="587">
        <v>0.11069060221856059</v>
      </c>
      <c r="G21" s="449">
        <v>9.9323090079837154E-2</v>
      </c>
      <c r="I21" s="447">
        <v>9.5393547499236675E-2</v>
      </c>
      <c r="J21" s="479"/>
      <c r="K21" s="479"/>
      <c r="L21" s="479"/>
      <c r="M21" s="479"/>
      <c r="N21" s="479"/>
      <c r="O21" s="479"/>
      <c r="P21" s="479"/>
      <c r="Q21" s="479"/>
      <c r="R21" s="479"/>
    </row>
    <row r="22" spans="1:18" ht="15.75">
      <c r="A22" s="248">
        <v>12</v>
      </c>
      <c r="B22" s="249" t="s">
        <v>335</v>
      </c>
      <c r="C22" s="579">
        <v>0.14634337382694995</v>
      </c>
      <c r="D22" s="447">
        <v>0.13833996080572683</v>
      </c>
      <c r="E22" s="448">
        <v>0.13852490997840178</v>
      </c>
      <c r="F22" s="587">
        <v>0.1352783410589955</v>
      </c>
      <c r="G22" s="449">
        <v>0.12297140727613304</v>
      </c>
      <c r="I22" s="447">
        <v>0.11896453296431823</v>
      </c>
      <c r="J22" s="479"/>
      <c r="K22" s="479"/>
      <c r="L22" s="479"/>
      <c r="M22" s="479"/>
      <c r="N22" s="479"/>
      <c r="O22" s="479"/>
      <c r="P22" s="479"/>
      <c r="Q22" s="479"/>
      <c r="R22" s="479"/>
    </row>
    <row r="23" spans="1:18" ht="15.75">
      <c r="A23" s="248">
        <v>13</v>
      </c>
      <c r="B23" s="249" t="s">
        <v>336</v>
      </c>
      <c r="C23" s="579">
        <v>0.18223230634394241</v>
      </c>
      <c r="D23" s="447">
        <v>0.1713436951193559</v>
      </c>
      <c r="E23" s="448">
        <v>0.17163633617805929</v>
      </c>
      <c r="F23" s="587">
        <v>0.16789378690167306</v>
      </c>
      <c r="G23" s="449">
        <v>0.15778314115947506</v>
      </c>
      <c r="I23" s="447">
        <v>0.15362233254032975</v>
      </c>
      <c r="J23" s="479"/>
      <c r="K23" s="479"/>
      <c r="L23" s="479"/>
      <c r="M23" s="479"/>
      <c r="N23" s="479"/>
      <c r="O23" s="479"/>
      <c r="P23" s="479"/>
      <c r="Q23" s="479"/>
      <c r="R23" s="479"/>
    </row>
    <row r="24" spans="1:18" ht="15.75">
      <c r="A24" s="261"/>
      <c r="B24" s="262" t="s">
        <v>6</v>
      </c>
      <c r="C24" s="175"/>
      <c r="D24" s="443"/>
      <c r="E24" s="175"/>
      <c r="F24" s="175"/>
      <c r="G24" s="595"/>
      <c r="I24" s="443"/>
      <c r="J24" s="479"/>
      <c r="K24" s="479"/>
      <c r="L24" s="479"/>
      <c r="M24" s="479"/>
      <c r="N24" s="479"/>
      <c r="O24" s="479"/>
      <c r="P24" s="479"/>
      <c r="Q24" s="479"/>
      <c r="R24" s="479"/>
    </row>
    <row r="25" spans="1:18" ht="15" customHeight="1">
      <c r="A25" s="264">
        <v>14</v>
      </c>
      <c r="B25" s="265" t="s">
        <v>7</v>
      </c>
      <c r="C25" s="580">
        <v>6.9268650593145131E-2</v>
      </c>
      <c r="D25" s="534">
        <v>6.9183975767834041E-2</v>
      </c>
      <c r="E25" s="535">
        <v>6.8637984105944322E-2</v>
      </c>
      <c r="F25" s="588">
        <v>6.7456149412345817E-2</v>
      </c>
      <c r="G25" s="536">
        <v>6.4474595889792985E-2</v>
      </c>
      <c r="I25" s="534">
        <v>6.521265242413761E-2</v>
      </c>
      <c r="J25" s="479"/>
      <c r="K25" s="479"/>
      <c r="L25" s="479"/>
      <c r="M25" s="479"/>
      <c r="N25" s="479"/>
      <c r="O25" s="479"/>
      <c r="P25" s="479"/>
      <c r="Q25" s="479"/>
      <c r="R25" s="479"/>
    </row>
    <row r="26" spans="1:18" ht="15.75">
      <c r="A26" s="264">
        <v>15</v>
      </c>
      <c r="B26" s="265" t="s">
        <v>8</v>
      </c>
      <c r="C26" s="580">
        <v>2.4155422509428082E-2</v>
      </c>
      <c r="D26" s="534">
        <v>2.3519104563282073E-2</v>
      </c>
      <c r="E26" s="535">
        <v>2.2862436515609732E-2</v>
      </c>
      <c r="F26" s="588">
        <v>2.2619158790002689E-2</v>
      </c>
      <c r="G26" s="536">
        <v>2.0393613057925388E-2</v>
      </c>
      <c r="I26" s="534">
        <v>1.9639712382865174E-2</v>
      </c>
      <c r="J26" s="479"/>
      <c r="K26" s="479"/>
      <c r="L26" s="479"/>
      <c r="M26" s="479"/>
      <c r="N26" s="479"/>
      <c r="O26" s="479"/>
      <c r="P26" s="479"/>
      <c r="Q26" s="479"/>
      <c r="R26" s="479"/>
    </row>
    <row r="27" spans="1:18" ht="15.75">
      <c r="A27" s="264">
        <v>16</v>
      </c>
      <c r="B27" s="265" t="s">
        <v>9</v>
      </c>
      <c r="C27" s="580">
        <v>4.6662644521063348E-2</v>
      </c>
      <c r="D27" s="534">
        <v>4.7251028695005713E-2</v>
      </c>
      <c r="E27" s="535">
        <v>4.8127364469636974E-2</v>
      </c>
      <c r="F27" s="588">
        <v>4.8154275386169267E-2</v>
      </c>
      <c r="G27" s="536">
        <v>4.7323209776968439E-2</v>
      </c>
      <c r="I27" s="534">
        <v>3.3754987198341614E-2</v>
      </c>
      <c r="J27" s="479"/>
      <c r="K27" s="479"/>
      <c r="L27" s="479"/>
      <c r="M27" s="479"/>
      <c r="N27" s="479"/>
      <c r="O27" s="479"/>
      <c r="P27" s="479"/>
      <c r="Q27" s="479"/>
      <c r="R27" s="479"/>
    </row>
    <row r="28" spans="1:18" ht="15.75">
      <c r="A28" s="264">
        <v>17</v>
      </c>
      <c r="B28" s="265" t="s">
        <v>140</v>
      </c>
      <c r="C28" s="580">
        <v>4.5113228083717052E-2</v>
      </c>
      <c r="D28" s="534">
        <v>4.5664871204551975E-2</v>
      </c>
      <c r="E28" s="535">
        <v>4.5775547590334587E-2</v>
      </c>
      <c r="F28" s="588">
        <v>4.4836990622343129E-2</v>
      </c>
      <c r="G28" s="536">
        <v>4.4080982831867593E-2</v>
      </c>
      <c r="I28" s="534">
        <v>4.5572940041272422E-2</v>
      </c>
      <c r="J28" s="479"/>
      <c r="K28" s="479"/>
      <c r="L28" s="479"/>
      <c r="M28" s="479"/>
      <c r="N28" s="479"/>
      <c r="O28" s="479"/>
      <c r="P28" s="479"/>
      <c r="Q28" s="479"/>
      <c r="R28" s="479"/>
    </row>
    <row r="29" spans="1:18" ht="15.75">
      <c r="A29" s="264">
        <v>18</v>
      </c>
      <c r="B29" s="265" t="s">
        <v>10</v>
      </c>
      <c r="C29" s="580">
        <v>2.5746100534061733E-2</v>
      </c>
      <c r="D29" s="555">
        <v>3.0842540785519474E-2</v>
      </c>
      <c r="E29" s="556">
        <v>3.140103397167647E-2</v>
      </c>
      <c r="F29" s="589">
        <v>3.1021810997214828E-2</v>
      </c>
      <c r="G29" s="557">
        <v>2.5468037453145048E-2</v>
      </c>
      <c r="I29" s="555">
        <v>2.622381982031205E-2</v>
      </c>
      <c r="J29" s="479"/>
      <c r="K29" s="479"/>
      <c r="L29" s="479"/>
      <c r="M29" s="479"/>
      <c r="N29" s="479"/>
      <c r="O29" s="479"/>
      <c r="P29" s="479"/>
      <c r="Q29" s="479"/>
      <c r="R29" s="479"/>
    </row>
    <row r="30" spans="1:18" ht="15.75">
      <c r="A30" s="264">
        <v>19</v>
      </c>
      <c r="B30" s="265" t="s">
        <v>11</v>
      </c>
      <c r="C30" s="580">
        <v>0.14704277573071201</v>
      </c>
      <c r="D30" s="555">
        <v>0.17357444243253081</v>
      </c>
      <c r="E30" s="556">
        <v>0.17507682042882444</v>
      </c>
      <c r="F30" s="589">
        <v>0.17682178100545431</v>
      </c>
      <c r="G30" s="557">
        <v>0.1564190375049648</v>
      </c>
      <c r="I30" s="555">
        <v>0.17098308069776988</v>
      </c>
      <c r="J30" s="479"/>
      <c r="K30" s="479"/>
      <c r="L30" s="479"/>
      <c r="M30" s="479"/>
      <c r="N30" s="479"/>
      <c r="O30" s="479"/>
      <c r="P30" s="479"/>
      <c r="Q30" s="479"/>
      <c r="R30" s="479"/>
    </row>
    <row r="31" spans="1:18" ht="15.75">
      <c r="A31" s="261"/>
      <c r="B31" s="262" t="s">
        <v>12</v>
      </c>
      <c r="C31" s="575"/>
      <c r="D31" s="537"/>
      <c r="E31" s="575"/>
      <c r="F31" s="575"/>
      <c r="G31" s="596"/>
      <c r="I31" s="537"/>
      <c r="J31" s="479"/>
      <c r="K31" s="479"/>
      <c r="L31" s="479"/>
      <c r="M31" s="479"/>
      <c r="N31" s="479"/>
      <c r="O31" s="479"/>
      <c r="P31" s="479"/>
      <c r="Q31" s="479"/>
      <c r="R31" s="479"/>
    </row>
    <row r="32" spans="1:18" ht="15.75">
      <c r="A32" s="264">
        <v>20</v>
      </c>
      <c r="B32" s="265" t="s">
        <v>13</v>
      </c>
      <c r="C32" s="580">
        <v>3.1465534264227504E-2</v>
      </c>
      <c r="D32" s="534">
        <v>2.7169635141406967E-2</v>
      </c>
      <c r="E32" s="535">
        <v>2.9156245298270617E-2</v>
      </c>
      <c r="F32" s="588">
        <v>2.8434200581178889E-2</v>
      </c>
      <c r="G32" s="536">
        <v>3.0622323655485766E-2</v>
      </c>
      <c r="I32" s="534">
        <v>3.5160458436441604E-2</v>
      </c>
      <c r="J32" s="479"/>
      <c r="K32" s="479"/>
      <c r="L32" s="479"/>
      <c r="M32" s="479"/>
      <c r="N32" s="479"/>
      <c r="O32" s="479"/>
      <c r="P32" s="479"/>
      <c r="Q32" s="479"/>
      <c r="R32" s="479"/>
    </row>
    <row r="33" spans="1:18" ht="15" customHeight="1">
      <c r="A33" s="264">
        <v>21</v>
      </c>
      <c r="B33" s="265" t="s">
        <v>697</v>
      </c>
      <c r="C33" s="580">
        <v>2.445448948004602E-2</v>
      </c>
      <c r="D33" s="534">
        <v>2.2454660299243326E-2</v>
      </c>
      <c r="E33" s="535">
        <v>2.3159556899518194E-2</v>
      </c>
      <c r="F33" s="588">
        <v>2.5135755468757546E-2</v>
      </c>
      <c r="G33" s="536">
        <v>2.6194549980792528E-2</v>
      </c>
      <c r="I33" s="534">
        <v>3.4637099176404645E-2</v>
      </c>
      <c r="J33" s="479"/>
      <c r="K33" s="479"/>
      <c r="L33" s="479"/>
      <c r="M33" s="479"/>
      <c r="N33" s="479"/>
      <c r="O33" s="479"/>
      <c r="P33" s="479"/>
      <c r="Q33" s="479"/>
      <c r="R33" s="479"/>
    </row>
    <row r="34" spans="1:18" ht="15.75">
      <c r="A34" s="264">
        <v>22</v>
      </c>
      <c r="B34" s="265" t="s">
        <v>14</v>
      </c>
      <c r="C34" s="580">
        <v>0.69807568477183235</v>
      </c>
      <c r="D34" s="534">
        <v>0.68327507747242855</v>
      </c>
      <c r="E34" s="535">
        <v>0.69502880331460082</v>
      </c>
      <c r="F34" s="588">
        <v>0.69051686414737001</v>
      </c>
      <c r="G34" s="536">
        <v>0.69512813036790977</v>
      </c>
      <c r="I34" s="534">
        <v>0.69624243362773197</v>
      </c>
      <c r="J34" s="479"/>
      <c r="K34" s="479"/>
      <c r="L34" s="479"/>
      <c r="M34" s="479"/>
      <c r="N34" s="479"/>
      <c r="O34" s="479"/>
      <c r="P34" s="479"/>
      <c r="Q34" s="479"/>
      <c r="R34" s="479"/>
    </row>
    <row r="35" spans="1:18" ht="15" customHeight="1">
      <c r="A35" s="264">
        <v>23</v>
      </c>
      <c r="B35" s="265" t="s">
        <v>15</v>
      </c>
      <c r="C35" s="580">
        <v>0.62078264295852403</v>
      </c>
      <c r="D35" s="534">
        <v>0.63193808414608676</v>
      </c>
      <c r="E35" s="535">
        <v>0.64001178093249167</v>
      </c>
      <c r="F35" s="588">
        <v>0.63954760756654583</v>
      </c>
      <c r="G35" s="536">
        <v>0.64822158396668916</v>
      </c>
      <c r="I35" s="534">
        <v>0.64775500897382521</v>
      </c>
      <c r="J35" s="479"/>
      <c r="K35" s="479"/>
      <c r="L35" s="479"/>
      <c r="M35" s="479"/>
      <c r="N35" s="479"/>
      <c r="O35" s="479"/>
      <c r="P35" s="479"/>
      <c r="Q35" s="479"/>
      <c r="R35" s="479"/>
    </row>
    <row r="36" spans="1:18" ht="15.75">
      <c r="A36" s="264">
        <v>24</v>
      </c>
      <c r="B36" s="265" t="s">
        <v>16</v>
      </c>
      <c r="C36" s="580">
        <v>3.5671695774088227E-2</v>
      </c>
      <c r="D36" s="534">
        <v>-4.3586346145689193E-3</v>
      </c>
      <c r="E36" s="535">
        <v>-1.8573562230968888E-2</v>
      </c>
      <c r="F36" s="588">
        <v>-3.1911040723059468E-2</v>
      </c>
      <c r="G36" s="536">
        <v>-0.15006342363279968</v>
      </c>
      <c r="I36" s="534">
        <v>-0.15023697492344965</v>
      </c>
      <c r="J36" s="479"/>
      <c r="K36" s="479"/>
      <c r="L36" s="479"/>
      <c r="M36" s="479"/>
      <c r="N36" s="479"/>
      <c r="O36" s="479"/>
      <c r="P36" s="479"/>
      <c r="Q36" s="479"/>
      <c r="R36" s="479"/>
    </row>
    <row r="37" spans="1:18" ht="15" customHeight="1">
      <c r="A37" s="261"/>
      <c r="B37" s="262" t="s">
        <v>17</v>
      </c>
      <c r="C37" s="574"/>
      <c r="D37" s="537"/>
      <c r="E37" s="575"/>
      <c r="F37" s="575"/>
      <c r="G37" s="596"/>
      <c r="I37" s="537"/>
      <c r="J37" s="479"/>
      <c r="K37" s="479"/>
      <c r="L37" s="479"/>
      <c r="M37" s="479"/>
      <c r="N37" s="479"/>
      <c r="O37" s="479"/>
      <c r="P37" s="479"/>
      <c r="Q37" s="479"/>
      <c r="R37" s="479"/>
    </row>
    <row r="38" spans="1:18" ht="15" customHeight="1">
      <c r="A38" s="264">
        <v>25</v>
      </c>
      <c r="B38" s="265" t="s">
        <v>18</v>
      </c>
      <c r="C38" s="581">
        <v>0.31020587219211593</v>
      </c>
      <c r="D38" s="538">
        <v>0.31575356486332257</v>
      </c>
      <c r="E38" s="539">
        <v>0.31209190939307657</v>
      </c>
      <c r="F38" s="590">
        <v>0.27559949547180901</v>
      </c>
      <c r="G38" s="540">
        <v>0.30985571690298702</v>
      </c>
      <c r="I38" s="538">
        <v>0.30864253015534243</v>
      </c>
      <c r="J38" s="479"/>
      <c r="K38" s="479"/>
      <c r="L38" s="479"/>
      <c r="M38" s="479"/>
      <c r="N38" s="479"/>
      <c r="O38" s="479"/>
      <c r="P38" s="479"/>
      <c r="Q38" s="479"/>
      <c r="R38" s="479"/>
    </row>
    <row r="39" spans="1:18" ht="15" customHeight="1">
      <c r="A39" s="264">
        <v>26</v>
      </c>
      <c r="B39" s="265" t="s">
        <v>19</v>
      </c>
      <c r="C39" s="580">
        <v>0.74803795738465095</v>
      </c>
      <c r="D39" s="538">
        <v>0.76128144222776595</v>
      </c>
      <c r="E39" s="539">
        <v>0.77793795573371038</v>
      </c>
      <c r="F39" s="590">
        <v>0.78847754664238634</v>
      </c>
      <c r="G39" s="540">
        <v>0.78926246242439457</v>
      </c>
      <c r="I39" s="538">
        <v>0.78015822223340014</v>
      </c>
      <c r="J39" s="479"/>
      <c r="K39" s="479"/>
      <c r="L39" s="479"/>
      <c r="M39" s="479"/>
      <c r="N39" s="479"/>
      <c r="O39" s="479"/>
      <c r="P39" s="479"/>
      <c r="Q39" s="479"/>
      <c r="R39" s="479"/>
    </row>
    <row r="40" spans="1:18" ht="15" customHeight="1">
      <c r="A40" s="264">
        <v>27</v>
      </c>
      <c r="B40" s="266" t="s">
        <v>20</v>
      </c>
      <c r="C40" s="581">
        <v>0.40393858277244338</v>
      </c>
      <c r="D40" s="538">
        <v>0.40840042549288175</v>
      </c>
      <c r="E40" s="539">
        <v>0.37595177997486096</v>
      </c>
      <c r="F40" s="590">
        <v>0.38070765035147336</v>
      </c>
      <c r="G40" s="540">
        <v>0.3901089726978868</v>
      </c>
      <c r="I40" s="538">
        <v>0.39098540547920624</v>
      </c>
      <c r="J40" s="479"/>
      <c r="K40" s="479"/>
      <c r="L40" s="479"/>
      <c r="M40" s="479"/>
      <c r="N40" s="479"/>
      <c r="O40" s="479"/>
      <c r="P40" s="479"/>
      <c r="Q40" s="479"/>
      <c r="R40" s="479"/>
    </row>
    <row r="41" spans="1:18" ht="15" customHeight="1">
      <c r="A41" s="267"/>
      <c r="B41" s="262" t="s">
        <v>248</v>
      </c>
      <c r="C41" s="175"/>
      <c r="D41" s="443"/>
      <c r="E41" s="175"/>
      <c r="F41" s="175"/>
      <c r="G41" s="595"/>
      <c r="I41" s="443"/>
      <c r="J41" s="479"/>
      <c r="K41" s="479"/>
      <c r="L41" s="479"/>
      <c r="M41" s="479"/>
      <c r="N41" s="479"/>
      <c r="O41" s="479"/>
      <c r="P41" s="479"/>
      <c r="Q41" s="479"/>
      <c r="R41" s="479"/>
    </row>
    <row r="42" spans="1:18" ht="15" customHeight="1">
      <c r="A42" s="264">
        <v>28</v>
      </c>
      <c r="B42" s="303" t="s">
        <v>241</v>
      </c>
      <c r="C42" s="582">
        <v>562635920.89750004</v>
      </c>
      <c r="D42" s="453">
        <v>528274924.461371</v>
      </c>
      <c r="E42" s="454">
        <v>526833372.49870002</v>
      </c>
      <c r="F42" s="591">
        <v>435541083.84380001</v>
      </c>
      <c r="G42" s="455">
        <v>526776079.68530005</v>
      </c>
      <c r="I42" s="453">
        <v>527029762.76459998</v>
      </c>
      <c r="J42" s="479"/>
      <c r="K42" s="479"/>
      <c r="L42" s="479"/>
      <c r="M42" s="479"/>
      <c r="N42" s="479"/>
      <c r="O42" s="479"/>
      <c r="P42" s="479"/>
      <c r="Q42" s="479"/>
      <c r="R42" s="479"/>
    </row>
    <row r="43" spans="1:18" ht="15.75">
      <c r="A43" s="264">
        <v>29</v>
      </c>
      <c r="B43" s="265" t="s">
        <v>242</v>
      </c>
      <c r="C43" s="582">
        <v>296248908.39557755</v>
      </c>
      <c r="D43" s="450">
        <v>269669183.03660256</v>
      </c>
      <c r="E43" s="451">
        <v>268973058.60497099</v>
      </c>
      <c r="F43" s="592">
        <v>243509818.3920185</v>
      </c>
      <c r="G43" s="452">
        <v>268490931.31507796</v>
      </c>
      <c r="I43" s="450">
        <v>269008880.10572952</v>
      </c>
      <c r="J43" s="479"/>
      <c r="K43" s="479"/>
      <c r="L43" s="479"/>
      <c r="M43" s="479"/>
      <c r="N43" s="479"/>
      <c r="O43" s="479"/>
      <c r="P43" s="479"/>
      <c r="Q43" s="479"/>
      <c r="R43" s="479"/>
    </row>
    <row r="44" spans="1:18" ht="15.75">
      <c r="A44" s="300">
        <v>30</v>
      </c>
      <c r="B44" s="301" t="s">
        <v>240</v>
      </c>
      <c r="C44" s="583">
        <v>1.8991999799918897</v>
      </c>
      <c r="D44" s="538">
        <v>1.9589740233301614</v>
      </c>
      <c r="E44" s="539">
        <v>1.958684543467371</v>
      </c>
      <c r="F44" s="590">
        <v>1.7885976291216179</v>
      </c>
      <c r="G44" s="540">
        <v>1.9619883513574645</v>
      </c>
      <c r="H44" s="461"/>
      <c r="I44" s="538">
        <v>1.9591537742451461</v>
      </c>
      <c r="J44" s="479"/>
      <c r="K44" s="479"/>
      <c r="L44" s="479"/>
      <c r="M44" s="479"/>
      <c r="N44" s="479"/>
      <c r="O44" s="479"/>
      <c r="P44" s="479"/>
      <c r="Q44" s="479"/>
      <c r="R44" s="479"/>
    </row>
    <row r="45" spans="1:18" ht="15.75">
      <c r="A45" s="300"/>
      <c r="B45" s="262" t="s">
        <v>342</v>
      </c>
      <c r="C45" s="175"/>
      <c r="D45" s="443"/>
      <c r="E45" s="175"/>
      <c r="F45" s="175"/>
      <c r="G45" s="595"/>
      <c r="I45" s="443"/>
      <c r="J45" s="479"/>
      <c r="K45" s="479"/>
      <c r="L45" s="479"/>
      <c r="M45" s="479"/>
      <c r="N45" s="479"/>
      <c r="O45" s="479"/>
      <c r="P45" s="479"/>
      <c r="Q45" s="479"/>
      <c r="R45" s="479"/>
    </row>
    <row r="46" spans="1:18" ht="15.75">
      <c r="A46" s="300">
        <v>31</v>
      </c>
      <c r="B46" s="301" t="s">
        <v>349</v>
      </c>
      <c r="C46" s="584">
        <v>1375445188.4344397</v>
      </c>
      <c r="D46" s="456">
        <v>1326873255.0597618</v>
      </c>
      <c r="E46" s="457">
        <v>1339350668.6287146</v>
      </c>
      <c r="F46" s="593">
        <v>1287990012.3487723</v>
      </c>
      <c r="G46" s="302">
        <v>1382155379.7554777</v>
      </c>
      <c r="I46" s="456">
        <v>1369558623.0457997</v>
      </c>
      <c r="J46" s="479"/>
      <c r="K46" s="479"/>
      <c r="L46" s="479"/>
      <c r="M46" s="479"/>
      <c r="N46" s="479"/>
      <c r="O46" s="479"/>
      <c r="P46" s="479"/>
      <c r="Q46" s="479"/>
      <c r="R46" s="479"/>
    </row>
    <row r="47" spans="1:18" ht="15.75">
      <c r="A47" s="300">
        <v>32</v>
      </c>
      <c r="B47" s="301" t="s">
        <v>362</v>
      </c>
      <c r="C47" s="584">
        <v>905676691.55636537</v>
      </c>
      <c r="D47" s="456">
        <v>863691594.62303758</v>
      </c>
      <c r="E47" s="457">
        <v>882093818.73078132</v>
      </c>
      <c r="F47" s="593">
        <v>850351100.51402581</v>
      </c>
      <c r="G47" s="302">
        <v>877361648.58104157</v>
      </c>
      <c r="I47" s="456">
        <v>882299952.21567571</v>
      </c>
      <c r="J47" s="479"/>
      <c r="K47" s="479"/>
      <c r="L47" s="479"/>
      <c r="M47" s="479"/>
      <c r="N47" s="479"/>
      <c r="O47" s="479"/>
      <c r="P47" s="479"/>
      <c r="Q47" s="479"/>
      <c r="R47" s="479"/>
    </row>
    <row r="48" spans="1:18" thickBot="1">
      <c r="A48" s="68">
        <v>33</v>
      </c>
      <c r="B48" s="142" t="s">
        <v>376</v>
      </c>
      <c r="C48" s="585">
        <v>1.5186933717713302</v>
      </c>
      <c r="D48" s="541">
        <v>1.5362813107367128</v>
      </c>
      <c r="E48" s="542">
        <v>1.518376662650087</v>
      </c>
      <c r="F48" s="594">
        <v>1.5146567242286153</v>
      </c>
      <c r="G48" s="543">
        <v>1.5753542247838617</v>
      </c>
      <c r="I48" s="541">
        <v>1.5522596590949549</v>
      </c>
      <c r="J48" s="479"/>
      <c r="K48" s="479"/>
      <c r="L48" s="479"/>
      <c r="M48" s="479"/>
      <c r="N48" s="479"/>
      <c r="O48" s="479"/>
      <c r="P48" s="479"/>
      <c r="Q48" s="479"/>
      <c r="R48" s="479"/>
    </row>
    <row r="49" spans="1:18">
      <c r="A49" s="12"/>
      <c r="C49" s="563"/>
      <c r="J49" s="479"/>
      <c r="K49" s="479"/>
      <c r="L49" s="479"/>
      <c r="M49" s="479"/>
      <c r="N49" s="479"/>
      <c r="O49" s="479"/>
      <c r="P49" s="479"/>
      <c r="Q49" s="479"/>
      <c r="R49" s="479"/>
    </row>
    <row r="50" spans="1:18">
      <c r="B50" s="14"/>
      <c r="J50" s="479"/>
      <c r="K50" s="479"/>
      <c r="L50" s="479"/>
      <c r="M50" s="479"/>
      <c r="N50" s="479"/>
      <c r="O50" s="479"/>
      <c r="P50" s="479"/>
      <c r="Q50" s="479"/>
      <c r="R50" s="479"/>
    </row>
    <row r="51" spans="1:18" ht="78.75">
      <c r="B51" s="195" t="s">
        <v>247</v>
      </c>
      <c r="J51" s="479"/>
      <c r="K51" s="479"/>
      <c r="L51" s="479"/>
      <c r="M51" s="479"/>
      <c r="N51" s="479"/>
      <c r="O51" s="479"/>
      <c r="P51" s="479"/>
      <c r="Q51" s="479"/>
      <c r="R51" s="479"/>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2"/>
  <sheetViews>
    <sheetView showGridLines="0" zoomScale="80" zoomScaleNormal="80" workbookViewId="0">
      <selection activeCell="D14" sqref="D14"/>
    </sheetView>
  </sheetViews>
  <sheetFormatPr defaultColWidth="9.140625" defaultRowHeight="15"/>
  <cols>
    <col min="1" max="1" width="11.85546875" style="306" bestFit="1" customWidth="1"/>
    <col min="2" max="2" width="100.42578125" style="306" customWidth="1"/>
    <col min="3" max="3" width="19.28515625" style="306" customWidth="1"/>
    <col min="4" max="4" width="16.42578125" style="306" customWidth="1"/>
    <col min="5" max="5" width="23.140625" style="306" customWidth="1"/>
    <col min="6" max="6" width="15.5703125" style="306" customWidth="1"/>
    <col min="7" max="7" width="26.5703125" style="306" customWidth="1"/>
    <col min="8" max="8" width="17" style="306" bestFit="1" customWidth="1"/>
    <col min="9" max="16384" width="9.140625" style="306"/>
  </cols>
  <sheetData>
    <row r="1" spans="1:18">
      <c r="A1" s="305" t="s">
        <v>108</v>
      </c>
      <c r="B1" s="244" t="str">
        <f>Info!C2</f>
        <v>ს.ს "პროკრედიტ ბანკი"</v>
      </c>
    </row>
    <row r="2" spans="1:18">
      <c r="A2" s="305" t="s">
        <v>109</v>
      </c>
      <c r="B2" s="308">
        <f>'1. key ratios'!B2</f>
        <v>45291</v>
      </c>
    </row>
    <row r="3" spans="1:18">
      <c r="A3" s="307" t="s">
        <v>378</v>
      </c>
    </row>
    <row r="5" spans="1:18">
      <c r="A5" s="804" t="s">
        <v>379</v>
      </c>
      <c r="B5" s="805"/>
      <c r="C5" s="810" t="s">
        <v>380</v>
      </c>
      <c r="D5" s="811"/>
      <c r="E5" s="811"/>
      <c r="F5" s="811"/>
      <c r="G5" s="811"/>
      <c r="H5" s="812"/>
    </row>
    <row r="6" spans="1:18">
      <c r="A6" s="806"/>
      <c r="B6" s="807"/>
      <c r="C6" s="813"/>
      <c r="D6" s="814"/>
      <c r="E6" s="814"/>
      <c r="F6" s="814"/>
      <c r="G6" s="814"/>
      <c r="H6" s="815"/>
    </row>
    <row r="7" spans="1:18" ht="30">
      <c r="A7" s="808"/>
      <c r="B7" s="809"/>
      <c r="C7" s="367" t="s">
        <v>381</v>
      </c>
      <c r="D7" s="367" t="s">
        <v>382</v>
      </c>
      <c r="E7" s="367" t="s">
        <v>383</v>
      </c>
      <c r="F7" s="367" t="s">
        <v>384</v>
      </c>
      <c r="G7" s="367" t="s">
        <v>493</v>
      </c>
      <c r="H7" s="367" t="s">
        <v>66</v>
      </c>
    </row>
    <row r="8" spans="1:18">
      <c r="A8" s="363">
        <v>1</v>
      </c>
      <c r="B8" s="362" t="s">
        <v>134</v>
      </c>
      <c r="C8" s="659">
        <v>267066483.88510001</v>
      </c>
      <c r="D8" s="659">
        <v>72041640.989999995</v>
      </c>
      <c r="E8" s="659">
        <v>22354481.350000001</v>
      </c>
      <c r="F8" s="659"/>
      <c r="G8" s="659"/>
      <c r="H8" s="659">
        <v>361462606.22510004</v>
      </c>
      <c r="I8" s="523"/>
      <c r="J8" s="523"/>
      <c r="K8" s="523"/>
      <c r="L8" s="523"/>
      <c r="M8" s="523"/>
      <c r="N8" s="523"/>
      <c r="O8" s="523"/>
      <c r="P8" s="523"/>
      <c r="Q8" s="523"/>
      <c r="R8" s="523"/>
    </row>
    <row r="9" spans="1:18">
      <c r="A9" s="363">
        <v>2</v>
      </c>
      <c r="B9" s="362" t="s">
        <v>135</v>
      </c>
      <c r="C9" s="659"/>
      <c r="D9" s="659"/>
      <c r="E9" s="659"/>
      <c r="F9" s="659"/>
      <c r="G9" s="659"/>
      <c r="H9" s="659">
        <v>0</v>
      </c>
      <c r="I9" s="523"/>
      <c r="J9" s="523"/>
      <c r="K9" s="523"/>
      <c r="L9" s="523"/>
      <c r="M9" s="523"/>
      <c r="N9" s="523"/>
      <c r="O9" s="523"/>
      <c r="P9" s="523"/>
      <c r="Q9" s="523"/>
      <c r="R9" s="523"/>
    </row>
    <row r="10" spans="1:18">
      <c r="A10" s="363">
        <v>3</v>
      </c>
      <c r="B10" s="362" t="s">
        <v>136</v>
      </c>
      <c r="C10" s="659"/>
      <c r="D10" s="659"/>
      <c r="E10" s="659"/>
      <c r="F10" s="659"/>
      <c r="G10" s="659"/>
      <c r="H10" s="659">
        <v>0</v>
      </c>
      <c r="I10" s="523"/>
      <c r="J10" s="523"/>
      <c r="K10" s="523"/>
      <c r="L10" s="523"/>
      <c r="M10" s="523"/>
      <c r="N10" s="523"/>
      <c r="O10" s="523"/>
      <c r="P10" s="523"/>
      <c r="Q10" s="523"/>
      <c r="R10" s="523"/>
    </row>
    <row r="11" spans="1:18">
      <c r="A11" s="363">
        <v>4</v>
      </c>
      <c r="B11" s="362" t="s">
        <v>137</v>
      </c>
      <c r="C11" s="659"/>
      <c r="D11" s="659"/>
      <c r="E11" s="659"/>
      <c r="F11" s="659"/>
      <c r="G11" s="659"/>
      <c r="H11" s="659">
        <v>0</v>
      </c>
      <c r="I11" s="523"/>
      <c r="J11" s="523"/>
      <c r="K11" s="523"/>
      <c r="L11" s="523"/>
      <c r="M11" s="523"/>
      <c r="N11" s="523"/>
      <c r="O11" s="523"/>
      <c r="P11" s="523"/>
      <c r="Q11" s="523"/>
      <c r="R11" s="523"/>
    </row>
    <row r="12" spans="1:18">
      <c r="A12" s="363">
        <v>5</v>
      </c>
      <c r="B12" s="362" t="s">
        <v>693</v>
      </c>
      <c r="C12" s="659"/>
      <c r="D12" s="659"/>
      <c r="E12" s="659"/>
      <c r="F12" s="659"/>
      <c r="G12" s="659"/>
      <c r="H12" s="659">
        <v>0</v>
      </c>
      <c r="I12" s="523"/>
      <c r="J12" s="523"/>
      <c r="K12" s="523"/>
      <c r="L12" s="523"/>
      <c r="M12" s="523"/>
      <c r="N12" s="523"/>
      <c r="O12" s="523"/>
      <c r="P12" s="523"/>
      <c r="Q12" s="523"/>
      <c r="R12" s="523"/>
    </row>
    <row r="13" spans="1:18">
      <c r="A13" s="363">
        <v>6</v>
      </c>
      <c r="B13" s="362" t="s">
        <v>138</v>
      </c>
      <c r="C13" s="659">
        <v>166009221.187336</v>
      </c>
      <c r="D13" s="659">
        <v>0</v>
      </c>
      <c r="E13" s="659">
        <v>0</v>
      </c>
      <c r="F13" s="659"/>
      <c r="G13" s="659">
        <v>1737767.6624770002</v>
      </c>
      <c r="H13" s="659">
        <v>167746988.84981298</v>
      </c>
      <c r="I13" s="523"/>
      <c r="J13" s="523"/>
      <c r="K13" s="523"/>
      <c r="L13" s="523"/>
      <c r="M13" s="523"/>
      <c r="N13" s="523"/>
      <c r="O13" s="523"/>
      <c r="P13" s="523"/>
      <c r="Q13" s="523"/>
      <c r="R13" s="523"/>
    </row>
    <row r="14" spans="1:18">
      <c r="A14" s="363">
        <v>7</v>
      </c>
      <c r="B14" s="362" t="s">
        <v>71</v>
      </c>
      <c r="C14" s="659">
        <v>0</v>
      </c>
      <c r="D14" s="659">
        <v>221442149.20230001</v>
      </c>
      <c r="E14" s="659">
        <v>236044764.00029999</v>
      </c>
      <c r="F14" s="659">
        <v>334973548.74970001</v>
      </c>
      <c r="G14" s="659">
        <v>830462.08470000001</v>
      </c>
      <c r="H14" s="659">
        <v>793290924.03700006</v>
      </c>
      <c r="I14" s="523"/>
      <c r="J14" s="523"/>
      <c r="K14" s="523"/>
      <c r="L14" s="523"/>
      <c r="M14" s="523"/>
      <c r="N14" s="523"/>
      <c r="O14" s="523"/>
      <c r="P14" s="523"/>
      <c r="Q14" s="523"/>
      <c r="R14" s="523"/>
    </row>
    <row r="15" spans="1:18">
      <c r="A15" s="363">
        <v>8</v>
      </c>
      <c r="B15" s="364" t="s">
        <v>72</v>
      </c>
      <c r="C15" s="659">
        <v>0</v>
      </c>
      <c r="D15" s="659">
        <v>59885617.5022</v>
      </c>
      <c r="E15" s="659">
        <v>101364720.1608</v>
      </c>
      <c r="F15" s="659">
        <v>127611689.51639999</v>
      </c>
      <c r="G15" s="659">
        <v>0</v>
      </c>
      <c r="H15" s="659">
        <v>288862027.17939997</v>
      </c>
      <c r="I15" s="523"/>
      <c r="J15" s="523"/>
      <c r="K15" s="523"/>
      <c r="L15" s="523"/>
      <c r="M15" s="523"/>
      <c r="N15" s="523"/>
      <c r="O15" s="523"/>
      <c r="P15" s="523"/>
      <c r="Q15" s="523"/>
      <c r="R15" s="523"/>
    </row>
    <row r="16" spans="1:18">
      <c r="A16" s="363">
        <v>9</v>
      </c>
      <c r="B16" s="362" t="s">
        <v>694</v>
      </c>
      <c r="C16" s="659">
        <v>0</v>
      </c>
      <c r="D16" s="659">
        <v>17973987.7885</v>
      </c>
      <c r="E16" s="659">
        <v>27708319.449000001</v>
      </c>
      <c r="F16" s="659">
        <v>40326730.915600002</v>
      </c>
      <c r="G16" s="659">
        <v>158465.29019999999</v>
      </c>
      <c r="H16" s="659">
        <v>86167503.443299994</v>
      </c>
      <c r="I16" s="523"/>
      <c r="J16" s="523"/>
      <c r="K16" s="523"/>
      <c r="L16" s="523"/>
      <c r="M16" s="523"/>
      <c r="N16" s="523"/>
      <c r="O16" s="523"/>
      <c r="P16" s="523"/>
      <c r="Q16" s="523"/>
      <c r="R16" s="523"/>
    </row>
    <row r="17" spans="1:18">
      <c r="A17" s="363">
        <v>10</v>
      </c>
      <c r="B17" s="366" t="s">
        <v>399</v>
      </c>
      <c r="C17" s="659">
        <v>0</v>
      </c>
      <c r="D17" s="659">
        <v>1065031.3148999999</v>
      </c>
      <c r="E17" s="659">
        <v>3406570.5855999999</v>
      </c>
      <c r="F17" s="659">
        <v>232983.14989999999</v>
      </c>
      <c r="G17" s="659">
        <v>829397.14489999996</v>
      </c>
      <c r="H17" s="659">
        <v>5533982.1952999989</v>
      </c>
      <c r="I17" s="523"/>
      <c r="J17" s="523"/>
      <c r="K17" s="523"/>
      <c r="L17" s="523"/>
      <c r="M17" s="523"/>
      <c r="N17" s="523"/>
      <c r="O17" s="523"/>
      <c r="P17" s="523"/>
      <c r="Q17" s="523"/>
      <c r="R17" s="523"/>
    </row>
    <row r="18" spans="1:18">
      <c r="A18" s="363">
        <v>11</v>
      </c>
      <c r="B18" s="362" t="s">
        <v>68</v>
      </c>
      <c r="C18" s="659"/>
      <c r="D18" s="659"/>
      <c r="E18" s="659"/>
      <c r="F18" s="659"/>
      <c r="G18" s="659">
        <v>4273592.07</v>
      </c>
      <c r="H18" s="659">
        <v>4273592.07</v>
      </c>
      <c r="I18" s="523"/>
      <c r="J18" s="523"/>
      <c r="K18" s="523"/>
      <c r="L18" s="523"/>
      <c r="M18" s="523"/>
      <c r="N18" s="523"/>
      <c r="O18" s="523"/>
      <c r="P18" s="523"/>
      <c r="Q18" s="523"/>
      <c r="R18" s="523"/>
    </row>
    <row r="19" spans="1:18">
      <c r="A19" s="363">
        <v>12</v>
      </c>
      <c r="B19" s="362" t="s">
        <v>69</v>
      </c>
      <c r="C19" s="659"/>
      <c r="D19" s="659"/>
      <c r="E19" s="659"/>
      <c r="F19" s="659"/>
      <c r="G19" s="659"/>
      <c r="H19" s="659">
        <v>0</v>
      </c>
      <c r="I19" s="523"/>
      <c r="J19" s="523"/>
      <c r="K19" s="523"/>
      <c r="L19" s="523"/>
      <c r="M19" s="523"/>
      <c r="N19" s="523"/>
      <c r="O19" s="523"/>
      <c r="P19" s="523"/>
      <c r="Q19" s="523"/>
      <c r="R19" s="523"/>
    </row>
    <row r="20" spans="1:18">
      <c r="A20" s="365">
        <v>13</v>
      </c>
      <c r="B20" s="364" t="s">
        <v>70</v>
      </c>
      <c r="C20" s="659"/>
      <c r="D20" s="659"/>
      <c r="E20" s="659"/>
      <c r="F20" s="659"/>
      <c r="G20" s="659"/>
      <c r="H20" s="659">
        <v>0</v>
      </c>
      <c r="I20" s="523"/>
      <c r="J20" s="523"/>
      <c r="K20" s="523"/>
      <c r="L20" s="523"/>
      <c r="M20" s="523"/>
      <c r="N20" s="523"/>
      <c r="O20" s="523"/>
      <c r="P20" s="523"/>
      <c r="Q20" s="523"/>
      <c r="R20" s="523"/>
    </row>
    <row r="21" spans="1:18">
      <c r="A21" s="363">
        <v>14</v>
      </c>
      <c r="B21" s="362" t="s">
        <v>385</v>
      </c>
      <c r="C21" s="659">
        <v>41320742.256824002</v>
      </c>
      <c r="D21" s="659">
        <v>501599.29909444565</v>
      </c>
      <c r="E21" s="659">
        <v>14175.389585784375</v>
      </c>
      <c r="F21" s="659"/>
      <c r="G21" s="659">
        <v>45506519.548889801</v>
      </c>
      <c r="H21" s="659">
        <v>87343036.494394034</v>
      </c>
      <c r="I21" s="523"/>
      <c r="J21" s="523"/>
      <c r="K21" s="523"/>
      <c r="L21" s="523"/>
      <c r="M21" s="523"/>
      <c r="N21" s="523"/>
      <c r="O21" s="523"/>
      <c r="P21" s="523"/>
      <c r="Q21" s="523"/>
      <c r="R21" s="523"/>
    </row>
    <row r="22" spans="1:18">
      <c r="A22" s="361">
        <v>15</v>
      </c>
      <c r="B22" s="360" t="s">
        <v>66</v>
      </c>
      <c r="C22" s="659">
        <v>474396447.32925999</v>
      </c>
      <c r="D22" s="659">
        <v>371844994.78209448</v>
      </c>
      <c r="E22" s="659">
        <v>387486460.34968579</v>
      </c>
      <c r="F22" s="659">
        <v>502911969.18169999</v>
      </c>
      <c r="G22" s="659">
        <v>52506806.656266801</v>
      </c>
      <c r="H22" s="659">
        <v>1789146678.2990072</v>
      </c>
      <c r="I22" s="523"/>
      <c r="J22" s="523"/>
      <c r="K22" s="523"/>
      <c r="L22" s="523"/>
      <c r="M22" s="523"/>
      <c r="N22" s="523"/>
      <c r="O22" s="523"/>
      <c r="P22" s="523"/>
      <c r="Q22" s="523"/>
      <c r="R22" s="523"/>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3"/>
  <sheetViews>
    <sheetView showGridLines="0" topLeftCell="A5" zoomScaleNormal="100" workbookViewId="0">
      <selection activeCell="C7" sqref="C7:H23"/>
    </sheetView>
  </sheetViews>
  <sheetFormatPr defaultColWidth="9.140625" defaultRowHeight="15"/>
  <cols>
    <col min="1" max="1" width="11.85546875" style="309" bestFit="1" customWidth="1"/>
    <col min="2" max="2" width="86.85546875" style="306" customWidth="1"/>
    <col min="3" max="3" width="26.42578125" style="306" customWidth="1"/>
    <col min="4" max="4" width="27.140625" style="306" customWidth="1"/>
    <col min="5" max="5" width="16.42578125" style="306" bestFit="1" customWidth="1"/>
    <col min="6" max="6" width="14.28515625" style="306" bestFit="1" customWidth="1"/>
    <col min="7" max="7" width="20" style="306" bestFit="1" customWidth="1"/>
    <col min="8" max="8" width="25.140625" style="306" bestFit="1" customWidth="1"/>
    <col min="9" max="16384" width="9.140625" style="306"/>
  </cols>
  <sheetData>
    <row r="1" spans="1:16">
      <c r="A1" s="305" t="s">
        <v>108</v>
      </c>
      <c r="B1" s="244" t="str">
        <f>Info!C2</f>
        <v>ს.ს "პროკრედიტ ბანკი"</v>
      </c>
      <c r="C1" s="379"/>
      <c r="D1" s="379"/>
      <c r="E1" s="379"/>
      <c r="F1" s="379"/>
      <c r="G1" s="379"/>
      <c r="H1" s="379"/>
    </row>
    <row r="2" spans="1:16">
      <c r="A2" s="305" t="s">
        <v>109</v>
      </c>
      <c r="B2" s="308">
        <f>'1. key ratios'!B2</f>
        <v>45291</v>
      </c>
      <c r="C2" s="379"/>
      <c r="D2" s="379"/>
      <c r="E2" s="379"/>
      <c r="F2" s="379"/>
      <c r="G2" s="379"/>
      <c r="H2" s="379"/>
    </row>
    <row r="3" spans="1:16">
      <c r="A3" s="307" t="s">
        <v>386</v>
      </c>
      <c r="B3" s="379"/>
      <c r="C3" s="379"/>
      <c r="D3" s="379"/>
      <c r="E3" s="379"/>
      <c r="F3" s="379"/>
      <c r="G3" s="379"/>
      <c r="H3" s="379"/>
    </row>
    <row r="4" spans="1:16">
      <c r="A4" s="380"/>
      <c r="B4" s="379"/>
      <c r="C4" s="378" t="s">
        <v>387</v>
      </c>
      <c r="D4" s="378" t="s">
        <v>388</v>
      </c>
      <c r="E4" s="378" t="s">
        <v>389</v>
      </c>
      <c r="F4" s="378" t="s">
        <v>390</v>
      </c>
      <c r="G4" s="378" t="s">
        <v>391</v>
      </c>
      <c r="H4" s="378" t="s">
        <v>392</v>
      </c>
    </row>
    <row r="5" spans="1:16" ht="33.950000000000003" customHeight="1">
      <c r="A5" s="804" t="s">
        <v>643</v>
      </c>
      <c r="B5" s="805"/>
      <c r="C5" s="818" t="s">
        <v>481</v>
      </c>
      <c r="D5" s="818"/>
      <c r="E5" s="818" t="s">
        <v>642</v>
      </c>
      <c r="F5" s="816" t="s">
        <v>641</v>
      </c>
      <c r="G5" s="816" t="s">
        <v>396</v>
      </c>
      <c r="H5" s="376" t="s">
        <v>640</v>
      </c>
    </row>
    <row r="6" spans="1:16" ht="35.25" customHeight="1">
      <c r="A6" s="808"/>
      <c r="B6" s="809"/>
      <c r="C6" s="377" t="s">
        <v>397</v>
      </c>
      <c r="D6" s="377" t="s">
        <v>398</v>
      </c>
      <c r="E6" s="818"/>
      <c r="F6" s="817"/>
      <c r="G6" s="817"/>
      <c r="H6" s="376" t="s">
        <v>639</v>
      </c>
    </row>
    <row r="7" spans="1:16">
      <c r="A7" s="374">
        <v>1</v>
      </c>
      <c r="B7" s="362" t="s">
        <v>134</v>
      </c>
      <c r="C7" s="660"/>
      <c r="D7" s="660">
        <v>361640348.56762397</v>
      </c>
      <c r="E7" s="660">
        <v>177742.24640855793</v>
      </c>
      <c r="F7" s="660"/>
      <c r="G7" s="660"/>
      <c r="H7" s="692">
        <v>361462606.32121539</v>
      </c>
      <c r="I7" s="523"/>
      <c r="J7" s="523"/>
      <c r="K7" s="523"/>
      <c r="L7" s="523"/>
      <c r="M7" s="523"/>
      <c r="N7" s="523"/>
      <c r="O7" s="523"/>
      <c r="P7" s="523"/>
    </row>
    <row r="8" spans="1:16" ht="20.25" customHeight="1">
      <c r="A8" s="374">
        <v>2</v>
      </c>
      <c r="B8" s="362" t="s">
        <v>135</v>
      </c>
      <c r="C8" s="660"/>
      <c r="D8" s="660">
        <v>0</v>
      </c>
      <c r="E8" s="660">
        <v>0</v>
      </c>
      <c r="F8" s="660"/>
      <c r="G8" s="660"/>
      <c r="H8" s="692">
        <v>0</v>
      </c>
      <c r="I8" s="523"/>
      <c r="J8" s="523"/>
      <c r="K8" s="523"/>
      <c r="L8" s="523"/>
      <c r="M8" s="523"/>
      <c r="N8" s="523"/>
      <c r="O8" s="523"/>
      <c r="P8" s="523"/>
    </row>
    <row r="9" spans="1:16">
      <c r="A9" s="374">
        <v>3</v>
      </c>
      <c r="B9" s="362" t="s">
        <v>136</v>
      </c>
      <c r="C9" s="660"/>
      <c r="D9" s="660">
        <v>0</v>
      </c>
      <c r="E9" s="660">
        <v>0</v>
      </c>
      <c r="F9" s="660"/>
      <c r="G9" s="660"/>
      <c r="H9" s="692">
        <v>0</v>
      </c>
      <c r="I9" s="523"/>
      <c r="J9" s="523"/>
      <c r="K9" s="523"/>
      <c r="L9" s="523"/>
      <c r="M9" s="523"/>
      <c r="N9" s="523"/>
      <c r="O9" s="523"/>
      <c r="P9" s="523"/>
    </row>
    <row r="10" spans="1:16">
      <c r="A10" s="374">
        <v>4</v>
      </c>
      <c r="B10" s="362" t="s">
        <v>137</v>
      </c>
      <c r="C10" s="660"/>
      <c r="D10" s="660">
        <v>0</v>
      </c>
      <c r="E10" s="660">
        <v>0</v>
      </c>
      <c r="F10" s="660"/>
      <c r="G10" s="660"/>
      <c r="H10" s="692">
        <v>0</v>
      </c>
      <c r="I10" s="523"/>
      <c r="J10" s="523"/>
      <c r="K10" s="523"/>
      <c r="L10" s="523"/>
      <c r="M10" s="523"/>
      <c r="N10" s="523"/>
      <c r="O10" s="523"/>
      <c r="P10" s="523"/>
    </row>
    <row r="11" spans="1:16">
      <c r="A11" s="374">
        <v>5</v>
      </c>
      <c r="B11" s="362" t="s">
        <v>693</v>
      </c>
      <c r="C11" s="660"/>
      <c r="D11" s="660">
        <v>0</v>
      </c>
      <c r="E11" s="660">
        <v>0</v>
      </c>
      <c r="F11" s="660"/>
      <c r="G11" s="660"/>
      <c r="H11" s="692">
        <v>0</v>
      </c>
      <c r="I11" s="523"/>
      <c r="J11" s="523"/>
      <c r="K11" s="523"/>
      <c r="L11" s="523"/>
      <c r="M11" s="523"/>
      <c r="N11" s="523"/>
      <c r="O11" s="523"/>
      <c r="P11" s="523"/>
    </row>
    <row r="12" spans="1:16">
      <c r="A12" s="374">
        <v>6</v>
      </c>
      <c r="B12" s="362" t="s">
        <v>138</v>
      </c>
      <c r="C12" s="660"/>
      <c r="D12" s="660">
        <v>167870511.17542693</v>
      </c>
      <c r="E12" s="660">
        <v>123522.5433</v>
      </c>
      <c r="F12" s="660"/>
      <c r="G12" s="660"/>
      <c r="H12" s="692">
        <v>167746988.63212693</v>
      </c>
      <c r="I12" s="523"/>
      <c r="J12" s="523"/>
      <c r="K12" s="523"/>
      <c r="L12" s="523"/>
      <c r="M12" s="523"/>
      <c r="N12" s="523"/>
      <c r="O12" s="523"/>
      <c r="P12" s="523"/>
    </row>
    <row r="13" spans="1:16">
      <c r="A13" s="374">
        <v>7</v>
      </c>
      <c r="B13" s="362" t="s">
        <v>71</v>
      </c>
      <c r="C13" s="660">
        <v>30315515.898405001</v>
      </c>
      <c r="D13" s="660">
        <v>785811261.40200305</v>
      </c>
      <c r="E13" s="660">
        <v>22835853.26486</v>
      </c>
      <c r="F13" s="660"/>
      <c r="G13" s="660">
        <v>2137520.4900000002</v>
      </c>
      <c r="H13" s="692">
        <v>793290924.03554797</v>
      </c>
      <c r="I13" s="523"/>
      <c r="J13" s="523"/>
      <c r="K13" s="523"/>
      <c r="L13" s="523"/>
      <c r="M13" s="523"/>
      <c r="N13" s="523"/>
      <c r="O13" s="523"/>
      <c r="P13" s="523"/>
    </row>
    <row r="14" spans="1:16">
      <c r="A14" s="374">
        <v>8</v>
      </c>
      <c r="B14" s="364" t="s">
        <v>72</v>
      </c>
      <c r="C14" s="660">
        <v>4129358.848729</v>
      </c>
      <c r="D14" s="660">
        <v>288705851.64717895</v>
      </c>
      <c r="E14" s="660">
        <v>3973183.3195159999</v>
      </c>
      <c r="F14" s="660"/>
      <c r="G14" s="660">
        <v>0</v>
      </c>
      <c r="H14" s="692">
        <v>288862027.17639196</v>
      </c>
      <c r="I14" s="523"/>
      <c r="J14" s="523"/>
      <c r="K14" s="523"/>
      <c r="L14" s="523"/>
      <c r="M14" s="523"/>
      <c r="N14" s="523"/>
      <c r="O14" s="523"/>
      <c r="P14" s="523"/>
    </row>
    <row r="15" spans="1:16">
      <c r="A15" s="374">
        <v>9</v>
      </c>
      <c r="B15" s="362" t="s">
        <v>694</v>
      </c>
      <c r="C15" s="660">
        <v>3238479.7413229998</v>
      </c>
      <c r="D15" s="660">
        <v>85406862.824101001</v>
      </c>
      <c r="E15" s="660">
        <v>2477839.1253240001</v>
      </c>
      <c r="F15" s="660"/>
      <c r="G15" s="660">
        <v>0</v>
      </c>
      <c r="H15" s="692">
        <v>86167503.440099999</v>
      </c>
      <c r="I15" s="523"/>
      <c r="J15" s="523"/>
      <c r="K15" s="523"/>
      <c r="L15" s="523"/>
      <c r="M15" s="523"/>
      <c r="N15" s="523"/>
      <c r="O15" s="523"/>
      <c r="P15" s="523"/>
    </row>
    <row r="16" spans="1:16">
      <c r="A16" s="374">
        <v>10</v>
      </c>
      <c r="B16" s="366" t="s">
        <v>399</v>
      </c>
      <c r="C16" s="660">
        <v>16602469.213394031</v>
      </c>
      <c r="D16" s="660"/>
      <c r="E16" s="660">
        <v>11068487.036054</v>
      </c>
      <c r="F16" s="660"/>
      <c r="G16" s="660"/>
      <c r="H16" s="692">
        <v>5533982.1773400307</v>
      </c>
      <c r="I16" s="523"/>
      <c r="J16" s="523"/>
      <c r="K16" s="523"/>
      <c r="L16" s="523"/>
      <c r="M16" s="523"/>
      <c r="N16" s="523"/>
      <c r="O16" s="523"/>
      <c r="P16" s="523"/>
    </row>
    <row r="17" spans="1:16">
      <c r="A17" s="374">
        <v>11</v>
      </c>
      <c r="B17" s="362" t="s">
        <v>68</v>
      </c>
      <c r="C17" s="660"/>
      <c r="D17" s="660">
        <v>4273592.07</v>
      </c>
      <c r="E17" s="660">
        <v>0</v>
      </c>
      <c r="F17" s="660"/>
      <c r="G17" s="660"/>
      <c r="H17" s="692">
        <v>4273592.07</v>
      </c>
      <c r="I17" s="523"/>
      <c r="J17" s="523"/>
      <c r="K17" s="523"/>
      <c r="L17" s="523"/>
      <c r="M17" s="523"/>
      <c r="N17" s="523"/>
      <c r="O17" s="523"/>
      <c r="P17" s="523"/>
    </row>
    <row r="18" spans="1:16">
      <c r="A18" s="374">
        <v>12</v>
      </c>
      <c r="B18" s="362" t="s">
        <v>69</v>
      </c>
      <c r="C18" s="660"/>
      <c r="D18" s="660">
        <v>0</v>
      </c>
      <c r="E18" s="660">
        <v>0</v>
      </c>
      <c r="F18" s="660"/>
      <c r="G18" s="660"/>
      <c r="H18" s="692">
        <v>0</v>
      </c>
      <c r="I18" s="523"/>
      <c r="J18" s="523"/>
      <c r="K18" s="523"/>
      <c r="L18" s="523"/>
      <c r="M18" s="523"/>
      <c r="N18" s="523"/>
      <c r="O18" s="523"/>
      <c r="P18" s="523"/>
    </row>
    <row r="19" spans="1:16">
      <c r="A19" s="375">
        <v>13</v>
      </c>
      <c r="B19" s="364" t="s">
        <v>70</v>
      </c>
      <c r="C19" s="660"/>
      <c r="D19" s="660">
        <v>0</v>
      </c>
      <c r="E19" s="660">
        <v>0</v>
      </c>
      <c r="F19" s="660"/>
      <c r="G19" s="660"/>
      <c r="H19" s="692">
        <v>0</v>
      </c>
      <c r="I19" s="523"/>
      <c r="J19" s="523"/>
      <c r="K19" s="523"/>
      <c r="L19" s="523"/>
      <c r="M19" s="523"/>
      <c r="N19" s="523"/>
      <c r="O19" s="523"/>
      <c r="P19" s="523"/>
    </row>
    <row r="20" spans="1:16">
      <c r="A20" s="374">
        <v>14</v>
      </c>
      <c r="B20" s="362" t="s">
        <v>154</v>
      </c>
      <c r="C20" s="660"/>
      <c r="D20" s="660">
        <v>87343036.494394034</v>
      </c>
      <c r="E20" s="660">
        <v>0</v>
      </c>
      <c r="F20" s="660"/>
      <c r="G20" s="660"/>
      <c r="H20" s="692">
        <v>87343036.494394034</v>
      </c>
      <c r="I20" s="523"/>
      <c r="J20" s="523"/>
      <c r="K20" s="523"/>
      <c r="L20" s="523"/>
      <c r="M20" s="523"/>
      <c r="N20" s="523"/>
      <c r="O20" s="523"/>
      <c r="P20" s="523"/>
    </row>
    <row r="21" spans="1:16" s="310" customFormat="1">
      <c r="A21" s="373">
        <v>15</v>
      </c>
      <c r="B21" s="372" t="s">
        <v>66</v>
      </c>
      <c r="C21" s="661">
        <v>37683354.488457002</v>
      </c>
      <c r="D21" s="661">
        <v>1781051464.1807277</v>
      </c>
      <c r="E21" s="661">
        <v>29588140.499408558</v>
      </c>
      <c r="F21" s="661">
        <v>0</v>
      </c>
      <c r="G21" s="661">
        <v>2137520.4900000002</v>
      </c>
      <c r="H21" s="693">
        <v>1789146678.1697762</v>
      </c>
      <c r="I21" s="523"/>
      <c r="J21" s="523"/>
      <c r="K21" s="523"/>
      <c r="L21" s="523"/>
      <c r="M21" s="523"/>
      <c r="N21" s="523"/>
      <c r="O21" s="523"/>
      <c r="P21" s="523"/>
    </row>
    <row r="22" spans="1:16">
      <c r="A22" s="371">
        <v>16</v>
      </c>
      <c r="B22" s="370" t="s">
        <v>400</v>
      </c>
      <c r="C22" s="660">
        <v>37683354.488457002</v>
      </c>
      <c r="D22" s="660">
        <v>1159923975.8732829</v>
      </c>
      <c r="E22" s="660">
        <v>29286875.704705831</v>
      </c>
      <c r="F22" s="660"/>
      <c r="G22" s="660">
        <v>2137520.4900000002</v>
      </c>
      <c r="H22" s="692">
        <v>1168320454.6570342</v>
      </c>
      <c r="I22" s="523"/>
      <c r="J22" s="523"/>
      <c r="K22" s="523"/>
      <c r="L22" s="523"/>
      <c r="M22" s="523"/>
      <c r="N22" s="523"/>
      <c r="O22" s="523"/>
      <c r="P22" s="523"/>
    </row>
    <row r="23" spans="1:16">
      <c r="A23" s="371">
        <v>17</v>
      </c>
      <c r="B23" s="370" t="s">
        <v>401</v>
      </c>
      <c r="C23" s="660"/>
      <c r="D23" s="660">
        <v>114339534.52</v>
      </c>
      <c r="E23" s="660">
        <v>38027.19</v>
      </c>
      <c r="F23" s="660"/>
      <c r="G23" s="660"/>
      <c r="H23" s="692">
        <v>114301507.33</v>
      </c>
      <c r="I23" s="523"/>
      <c r="J23" s="523"/>
      <c r="K23" s="523"/>
      <c r="L23" s="523"/>
      <c r="M23" s="523"/>
      <c r="N23" s="523"/>
      <c r="O23" s="523"/>
      <c r="P23" s="523"/>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37"/>
  <sheetViews>
    <sheetView showGridLines="0" topLeftCell="A12" zoomScaleNormal="100" workbookViewId="0">
      <selection activeCell="C7" sqref="C7:H34"/>
    </sheetView>
  </sheetViews>
  <sheetFormatPr defaultColWidth="9.140625" defaultRowHeight="15"/>
  <cols>
    <col min="1" max="1" width="11" style="306" bestFit="1" customWidth="1"/>
    <col min="2" max="2" width="67.42578125" style="306" customWidth="1"/>
    <col min="3" max="4" width="35" style="306" customWidth="1"/>
    <col min="5" max="5" width="22" style="306" customWidth="1"/>
    <col min="6" max="6" width="15.5703125" style="306" bestFit="1" customWidth="1"/>
    <col min="7" max="7" width="22" style="306" customWidth="1"/>
    <col min="8" max="8" width="26.85546875" style="306" bestFit="1" customWidth="1"/>
    <col min="9" max="16384" width="9.140625" style="306"/>
  </cols>
  <sheetData>
    <row r="1" spans="1:30">
      <c r="A1" s="305" t="s">
        <v>108</v>
      </c>
      <c r="B1" s="244" t="str">
        <f>Info!C2</f>
        <v>ს.ს "პროკრედიტ ბანკი"</v>
      </c>
      <c r="C1" s="379"/>
      <c r="D1" s="379"/>
      <c r="E1" s="379"/>
      <c r="F1" s="379"/>
      <c r="G1" s="379"/>
      <c r="H1" s="379"/>
    </row>
    <row r="2" spans="1:30">
      <c r="A2" s="305" t="s">
        <v>109</v>
      </c>
      <c r="B2" s="308">
        <f>'1. key ratios'!B2</f>
        <v>45291</v>
      </c>
      <c r="C2" s="379"/>
      <c r="D2" s="379"/>
      <c r="E2" s="379"/>
      <c r="F2" s="379"/>
      <c r="G2" s="379"/>
      <c r="H2" s="379"/>
    </row>
    <row r="3" spans="1:30">
      <c r="A3" s="307" t="s">
        <v>402</v>
      </c>
      <c r="B3" s="379"/>
      <c r="C3" s="379"/>
      <c r="D3" s="379"/>
      <c r="E3" s="379"/>
      <c r="F3" s="379"/>
      <c r="G3" s="379"/>
      <c r="H3" s="379"/>
    </row>
    <row r="4" spans="1:30">
      <c r="A4" s="379"/>
      <c r="B4" s="379"/>
      <c r="C4" s="378" t="s">
        <v>387</v>
      </c>
      <c r="D4" s="378" t="s">
        <v>388</v>
      </c>
      <c r="E4" s="378" t="s">
        <v>389</v>
      </c>
      <c r="F4" s="378" t="s">
        <v>390</v>
      </c>
      <c r="G4" s="378" t="s">
        <v>391</v>
      </c>
      <c r="H4" s="378" t="s">
        <v>392</v>
      </c>
    </row>
    <row r="5" spans="1:30" ht="41.45" customHeight="1">
      <c r="A5" s="804" t="s">
        <v>716</v>
      </c>
      <c r="B5" s="805"/>
      <c r="C5" s="819" t="s">
        <v>481</v>
      </c>
      <c r="D5" s="820"/>
      <c r="E5" s="816" t="s">
        <v>642</v>
      </c>
      <c r="F5" s="816" t="s">
        <v>641</v>
      </c>
      <c r="G5" s="816" t="s">
        <v>396</v>
      </c>
      <c r="H5" s="376" t="s">
        <v>640</v>
      </c>
    </row>
    <row r="6" spans="1:30" ht="30">
      <c r="A6" s="808"/>
      <c r="B6" s="809"/>
      <c r="C6" s="377" t="s">
        <v>397</v>
      </c>
      <c r="D6" s="377" t="s">
        <v>398</v>
      </c>
      <c r="E6" s="817"/>
      <c r="F6" s="817"/>
      <c r="G6" s="817"/>
      <c r="H6" s="376" t="s">
        <v>639</v>
      </c>
    </row>
    <row r="7" spans="1:30">
      <c r="A7" s="369">
        <v>1</v>
      </c>
      <c r="B7" s="382" t="s">
        <v>403</v>
      </c>
      <c r="C7" s="660">
        <v>0</v>
      </c>
      <c r="D7" s="660">
        <v>362931638.165205</v>
      </c>
      <c r="E7" s="660">
        <v>193981.87012755792</v>
      </c>
      <c r="F7" s="369"/>
      <c r="G7" s="660">
        <v>0</v>
      </c>
      <c r="H7" s="368">
        <v>362737656.29507744</v>
      </c>
      <c r="I7" s="523"/>
      <c r="J7" s="523"/>
      <c r="K7" s="523"/>
      <c r="L7" s="523"/>
      <c r="M7" s="523"/>
      <c r="N7" s="523"/>
      <c r="O7" s="523"/>
      <c r="P7" s="523"/>
      <c r="Q7" s="523"/>
      <c r="R7" s="523"/>
      <c r="S7" s="523"/>
      <c r="T7" s="523"/>
      <c r="U7" s="523"/>
      <c r="V7" s="523"/>
      <c r="W7" s="523"/>
      <c r="X7" s="523"/>
      <c r="Y7" s="523"/>
      <c r="Z7" s="523"/>
      <c r="AA7" s="523"/>
      <c r="AB7" s="523"/>
      <c r="AC7" s="523"/>
      <c r="AD7" s="523"/>
    </row>
    <row r="8" spans="1:30">
      <c r="A8" s="369">
        <v>2</v>
      </c>
      <c r="B8" s="382" t="s">
        <v>404</v>
      </c>
      <c r="C8" s="660">
        <v>0</v>
      </c>
      <c r="D8" s="660">
        <v>175715921.19312993</v>
      </c>
      <c r="E8" s="660">
        <v>222023.32059000002</v>
      </c>
      <c r="F8" s="369"/>
      <c r="G8" s="660">
        <v>0</v>
      </c>
      <c r="H8" s="368">
        <v>175493897.87253994</v>
      </c>
      <c r="I8" s="523"/>
      <c r="J8" s="523"/>
      <c r="K8" s="523"/>
      <c r="L8" s="523"/>
      <c r="M8" s="523"/>
      <c r="N8" s="523"/>
      <c r="O8" s="523"/>
      <c r="P8" s="523"/>
      <c r="Q8" s="523"/>
      <c r="R8" s="523"/>
      <c r="S8" s="523"/>
      <c r="T8" s="523"/>
      <c r="U8" s="523"/>
      <c r="V8" s="523"/>
      <c r="W8" s="523"/>
      <c r="X8" s="523"/>
      <c r="Y8" s="523"/>
      <c r="Z8" s="523"/>
      <c r="AA8" s="523"/>
      <c r="AB8" s="523"/>
      <c r="AC8" s="523"/>
      <c r="AD8" s="523"/>
    </row>
    <row r="9" spans="1:30">
      <c r="A9" s="369">
        <v>3</v>
      </c>
      <c r="B9" s="382" t="s">
        <v>644</v>
      </c>
      <c r="C9" s="660">
        <v>0</v>
      </c>
      <c r="D9" s="660">
        <v>0</v>
      </c>
      <c r="E9" s="660">
        <v>0</v>
      </c>
      <c r="F9" s="369"/>
      <c r="G9" s="660">
        <v>0</v>
      </c>
      <c r="H9" s="368">
        <v>0</v>
      </c>
      <c r="I9" s="523"/>
      <c r="J9" s="523"/>
      <c r="K9" s="523"/>
      <c r="L9" s="523"/>
      <c r="M9" s="523"/>
      <c r="N9" s="523"/>
      <c r="O9" s="523"/>
      <c r="P9" s="523"/>
      <c r="Q9" s="523"/>
      <c r="R9" s="523"/>
      <c r="S9" s="523"/>
      <c r="T9" s="523"/>
      <c r="U9" s="523"/>
      <c r="V9" s="523"/>
      <c r="W9" s="523"/>
      <c r="X9" s="523"/>
      <c r="Y9" s="523"/>
      <c r="Z9" s="523"/>
      <c r="AA9" s="523"/>
      <c r="AB9" s="523"/>
      <c r="AC9" s="523"/>
      <c r="AD9" s="523"/>
    </row>
    <row r="10" spans="1:30">
      <c r="A10" s="369">
        <v>4</v>
      </c>
      <c r="B10" s="382" t="s">
        <v>405</v>
      </c>
      <c r="C10" s="660">
        <v>0</v>
      </c>
      <c r="D10" s="660">
        <v>16269565.211315</v>
      </c>
      <c r="E10" s="660">
        <v>94415.587870999996</v>
      </c>
      <c r="F10" s="369"/>
      <c r="G10" s="660">
        <v>0</v>
      </c>
      <c r="H10" s="368">
        <v>16175149.623444</v>
      </c>
      <c r="I10" s="523"/>
      <c r="J10" s="523"/>
      <c r="K10" s="523"/>
      <c r="L10" s="523"/>
      <c r="M10" s="523"/>
      <c r="N10" s="523"/>
      <c r="O10" s="523"/>
      <c r="P10" s="523"/>
      <c r="Q10" s="523"/>
      <c r="R10" s="523"/>
      <c r="S10" s="523"/>
      <c r="T10" s="523"/>
      <c r="U10" s="523"/>
      <c r="V10" s="523"/>
      <c r="W10" s="523"/>
      <c r="X10" s="523"/>
      <c r="Y10" s="523"/>
      <c r="Z10" s="523"/>
      <c r="AA10" s="523"/>
      <c r="AB10" s="523"/>
      <c r="AC10" s="523"/>
      <c r="AD10" s="523"/>
    </row>
    <row r="11" spans="1:30">
      <c r="A11" s="369">
        <v>5</v>
      </c>
      <c r="B11" s="382" t="s">
        <v>406</v>
      </c>
      <c r="C11" s="660">
        <v>410384.50104782998</v>
      </c>
      <c r="D11" s="660">
        <v>140554156.398476</v>
      </c>
      <c r="E11" s="660">
        <v>980106.92660899996</v>
      </c>
      <c r="F11" s="369"/>
      <c r="G11" s="660">
        <v>0</v>
      </c>
      <c r="H11" s="368">
        <v>139984433.97291481</v>
      </c>
      <c r="I11" s="523"/>
      <c r="J11" s="523"/>
      <c r="K11" s="523"/>
      <c r="L11" s="523"/>
      <c r="M11" s="523"/>
      <c r="N11" s="523"/>
      <c r="O11" s="523"/>
      <c r="P11" s="523"/>
      <c r="Q11" s="523"/>
      <c r="R11" s="523"/>
      <c r="S11" s="523"/>
      <c r="T11" s="523"/>
      <c r="U11" s="523"/>
      <c r="V11" s="523"/>
      <c r="W11" s="523"/>
      <c r="X11" s="523"/>
      <c r="Y11" s="523"/>
      <c r="Z11" s="523"/>
      <c r="AA11" s="523"/>
      <c r="AB11" s="523"/>
      <c r="AC11" s="523"/>
      <c r="AD11" s="523"/>
    </row>
    <row r="12" spans="1:30">
      <c r="A12" s="369">
        <v>6</v>
      </c>
      <c r="B12" s="382" t="s">
        <v>407</v>
      </c>
      <c r="C12" s="660">
        <v>2185218.1773890001</v>
      </c>
      <c r="D12" s="660">
        <v>60142833.055112101</v>
      </c>
      <c r="E12" s="660">
        <v>2019718.1553529999</v>
      </c>
      <c r="F12" s="369"/>
      <c r="G12" s="660">
        <v>144193.03</v>
      </c>
      <c r="H12" s="368">
        <v>60308333.077148102</v>
      </c>
      <c r="I12" s="523"/>
      <c r="J12" s="523"/>
      <c r="K12" s="523"/>
      <c r="L12" s="523"/>
      <c r="M12" s="523"/>
      <c r="N12" s="523"/>
      <c r="O12" s="523"/>
      <c r="P12" s="523"/>
      <c r="Q12" s="523"/>
      <c r="R12" s="523"/>
      <c r="S12" s="523"/>
      <c r="T12" s="523"/>
      <c r="U12" s="523"/>
      <c r="V12" s="523"/>
      <c r="W12" s="523"/>
      <c r="X12" s="523"/>
      <c r="Y12" s="523"/>
      <c r="Z12" s="523"/>
      <c r="AA12" s="523"/>
      <c r="AB12" s="523"/>
      <c r="AC12" s="523"/>
      <c r="AD12" s="523"/>
    </row>
    <row r="13" spans="1:30">
      <c r="A13" s="369">
        <v>7</v>
      </c>
      <c r="B13" s="382" t="s">
        <v>408</v>
      </c>
      <c r="C13" s="660">
        <v>193570.79850089</v>
      </c>
      <c r="D13" s="660">
        <v>114665268.31211001</v>
      </c>
      <c r="E13" s="660">
        <v>491149.38609100005</v>
      </c>
      <c r="F13" s="369"/>
      <c r="G13" s="660">
        <v>0</v>
      </c>
      <c r="H13" s="368">
        <v>114367689.72451991</v>
      </c>
      <c r="I13" s="523"/>
      <c r="J13" s="523"/>
      <c r="K13" s="523"/>
      <c r="L13" s="523"/>
      <c r="M13" s="523"/>
      <c r="N13" s="523"/>
      <c r="O13" s="523"/>
      <c r="P13" s="523"/>
      <c r="Q13" s="523"/>
      <c r="R13" s="523"/>
      <c r="S13" s="523"/>
      <c r="T13" s="523"/>
      <c r="U13" s="523"/>
      <c r="V13" s="523"/>
      <c r="W13" s="523"/>
      <c r="X13" s="523"/>
      <c r="Y13" s="523"/>
      <c r="Z13" s="523"/>
      <c r="AA13" s="523"/>
      <c r="AB13" s="523"/>
      <c r="AC13" s="523"/>
      <c r="AD13" s="523"/>
    </row>
    <row r="14" spans="1:30">
      <c r="A14" s="369">
        <v>8</v>
      </c>
      <c r="B14" s="382" t="s">
        <v>409</v>
      </c>
      <c r="C14" s="660">
        <v>1297086.5974016299</v>
      </c>
      <c r="D14" s="660">
        <v>95127396.028159901</v>
      </c>
      <c r="E14" s="660">
        <v>1095868.036718</v>
      </c>
      <c r="F14" s="369"/>
      <c r="G14" s="660">
        <v>375253.82000000007</v>
      </c>
      <c r="H14" s="368">
        <v>95328614.588843539</v>
      </c>
      <c r="I14" s="523"/>
      <c r="J14" s="523"/>
      <c r="K14" s="523"/>
      <c r="L14" s="523"/>
      <c r="M14" s="523"/>
      <c r="N14" s="523"/>
      <c r="O14" s="523"/>
      <c r="P14" s="523"/>
      <c r="Q14" s="523"/>
      <c r="R14" s="523"/>
      <c r="S14" s="523"/>
      <c r="T14" s="523"/>
      <c r="U14" s="523"/>
      <c r="V14" s="523"/>
      <c r="W14" s="523"/>
      <c r="X14" s="523"/>
      <c r="Y14" s="523"/>
      <c r="Z14" s="523"/>
      <c r="AA14" s="523"/>
      <c r="AB14" s="523"/>
      <c r="AC14" s="523"/>
      <c r="AD14" s="523"/>
    </row>
    <row r="15" spans="1:30">
      <c r="A15" s="369">
        <v>9</v>
      </c>
      <c r="B15" s="382" t="s">
        <v>410</v>
      </c>
      <c r="C15" s="660">
        <v>10130585.748126799</v>
      </c>
      <c r="D15" s="660">
        <v>73264637.987428606</v>
      </c>
      <c r="E15" s="660">
        <v>6265691.5076029999</v>
      </c>
      <c r="F15" s="369"/>
      <c r="G15" s="660">
        <v>797031.02</v>
      </c>
      <c r="H15" s="368">
        <v>77129532.227952406</v>
      </c>
      <c r="I15" s="523"/>
      <c r="J15" s="523"/>
      <c r="K15" s="523"/>
      <c r="L15" s="523"/>
      <c r="M15" s="523"/>
      <c r="N15" s="523"/>
      <c r="O15" s="523"/>
      <c r="P15" s="523"/>
      <c r="Q15" s="523"/>
      <c r="R15" s="523"/>
      <c r="S15" s="523"/>
      <c r="T15" s="523"/>
      <c r="U15" s="523"/>
      <c r="V15" s="523"/>
      <c r="W15" s="523"/>
      <c r="X15" s="523"/>
      <c r="Y15" s="523"/>
      <c r="Z15" s="523"/>
      <c r="AA15" s="523"/>
      <c r="AB15" s="523"/>
      <c r="AC15" s="523"/>
      <c r="AD15" s="523"/>
    </row>
    <row r="16" spans="1:30">
      <c r="A16" s="369">
        <v>10</v>
      </c>
      <c r="B16" s="382" t="s">
        <v>411</v>
      </c>
      <c r="C16" s="660">
        <v>0</v>
      </c>
      <c r="D16" s="660">
        <v>80987393.990194693</v>
      </c>
      <c r="E16" s="660">
        <v>228375.152562</v>
      </c>
      <c r="F16" s="369"/>
      <c r="G16" s="660">
        <v>0</v>
      </c>
      <c r="H16" s="368">
        <v>80759018.837632686</v>
      </c>
      <c r="I16" s="523"/>
      <c r="J16" s="523"/>
      <c r="K16" s="523"/>
      <c r="L16" s="523"/>
      <c r="M16" s="523"/>
      <c r="N16" s="523"/>
      <c r="O16" s="523"/>
      <c r="P16" s="523"/>
      <c r="Q16" s="523"/>
      <c r="R16" s="523"/>
      <c r="S16" s="523"/>
      <c r="T16" s="523"/>
      <c r="U16" s="523"/>
      <c r="V16" s="523"/>
      <c r="W16" s="523"/>
      <c r="X16" s="523"/>
      <c r="Y16" s="523"/>
      <c r="Z16" s="523"/>
      <c r="AA16" s="523"/>
      <c r="AB16" s="523"/>
      <c r="AC16" s="523"/>
      <c r="AD16" s="523"/>
    </row>
    <row r="17" spans="1:30">
      <c r="A17" s="369">
        <v>11</v>
      </c>
      <c r="B17" s="382" t="s">
        <v>412</v>
      </c>
      <c r="C17" s="660">
        <v>0</v>
      </c>
      <c r="D17" s="660">
        <v>19177463.0016413</v>
      </c>
      <c r="E17" s="660">
        <v>54055.814294999996</v>
      </c>
      <c r="F17" s="369"/>
      <c r="G17" s="660">
        <v>0</v>
      </c>
      <c r="H17" s="368">
        <v>19123407.187346298</v>
      </c>
      <c r="I17" s="523"/>
      <c r="J17" s="523"/>
      <c r="K17" s="523"/>
      <c r="L17" s="523"/>
      <c r="M17" s="523"/>
      <c r="N17" s="523"/>
      <c r="O17" s="523"/>
      <c r="P17" s="523"/>
      <c r="Q17" s="523"/>
      <c r="R17" s="523"/>
      <c r="S17" s="523"/>
      <c r="T17" s="523"/>
      <c r="U17" s="523"/>
      <c r="V17" s="523"/>
      <c r="W17" s="523"/>
      <c r="X17" s="523"/>
      <c r="Y17" s="523"/>
      <c r="Z17" s="523"/>
      <c r="AA17" s="523"/>
      <c r="AB17" s="523"/>
      <c r="AC17" s="523"/>
      <c r="AD17" s="523"/>
    </row>
    <row r="18" spans="1:30">
      <c r="A18" s="369">
        <v>12</v>
      </c>
      <c r="B18" s="382" t="s">
        <v>413</v>
      </c>
      <c r="C18" s="660">
        <v>2972680.5239400002</v>
      </c>
      <c r="D18" s="660">
        <v>71822430.633969903</v>
      </c>
      <c r="E18" s="660">
        <v>2563713.7549950001</v>
      </c>
      <c r="F18" s="369"/>
      <c r="G18" s="660">
        <v>0</v>
      </c>
      <c r="H18" s="368">
        <v>72231397.402914897</v>
      </c>
      <c r="I18" s="523"/>
      <c r="J18" s="523"/>
      <c r="K18" s="523"/>
      <c r="L18" s="523"/>
      <c r="M18" s="523"/>
      <c r="N18" s="523"/>
      <c r="O18" s="523"/>
      <c r="P18" s="523"/>
      <c r="Q18" s="523"/>
      <c r="R18" s="523"/>
      <c r="S18" s="523"/>
      <c r="T18" s="523"/>
      <c r="U18" s="523"/>
      <c r="V18" s="523"/>
      <c r="W18" s="523"/>
      <c r="X18" s="523"/>
      <c r="Y18" s="523"/>
      <c r="Z18" s="523"/>
      <c r="AA18" s="523"/>
      <c r="AB18" s="523"/>
      <c r="AC18" s="523"/>
      <c r="AD18" s="523"/>
    </row>
    <row r="19" spans="1:30">
      <c r="A19" s="369">
        <v>13</v>
      </c>
      <c r="B19" s="382" t="s">
        <v>414</v>
      </c>
      <c r="C19" s="660">
        <v>0</v>
      </c>
      <c r="D19" s="660">
        <v>63762817.5360213</v>
      </c>
      <c r="E19" s="660">
        <v>217918.03605600001</v>
      </c>
      <c r="F19" s="369"/>
      <c r="G19" s="660">
        <v>0</v>
      </c>
      <c r="H19" s="368">
        <v>63544899.499965303</v>
      </c>
      <c r="I19" s="523"/>
      <c r="J19" s="523"/>
      <c r="K19" s="523"/>
      <c r="L19" s="523"/>
      <c r="M19" s="523"/>
      <c r="N19" s="523"/>
      <c r="O19" s="523"/>
      <c r="P19" s="523"/>
      <c r="Q19" s="523"/>
      <c r="R19" s="523"/>
      <c r="S19" s="523"/>
      <c r="T19" s="523"/>
      <c r="U19" s="523"/>
      <c r="V19" s="523"/>
      <c r="W19" s="523"/>
      <c r="X19" s="523"/>
      <c r="Y19" s="523"/>
      <c r="Z19" s="523"/>
      <c r="AA19" s="523"/>
      <c r="AB19" s="523"/>
      <c r="AC19" s="523"/>
      <c r="AD19" s="523"/>
    </row>
    <row r="20" spans="1:30">
      <c r="A20" s="369">
        <v>14</v>
      </c>
      <c r="B20" s="382" t="s">
        <v>415</v>
      </c>
      <c r="C20" s="660">
        <v>10774536.690920301</v>
      </c>
      <c r="D20" s="660">
        <v>63667733.307363302</v>
      </c>
      <c r="E20" s="660">
        <v>7047591.5792560894</v>
      </c>
      <c r="F20" s="369"/>
      <c r="G20" s="660">
        <v>0</v>
      </c>
      <c r="H20" s="368">
        <v>67394678.419027507</v>
      </c>
      <c r="I20" s="523"/>
      <c r="J20" s="523"/>
      <c r="K20" s="523"/>
      <c r="L20" s="523"/>
      <c r="M20" s="523"/>
      <c r="N20" s="523"/>
      <c r="O20" s="523"/>
      <c r="P20" s="523"/>
      <c r="Q20" s="523"/>
      <c r="R20" s="523"/>
      <c r="S20" s="523"/>
      <c r="T20" s="523"/>
      <c r="U20" s="523"/>
      <c r="V20" s="523"/>
      <c r="W20" s="523"/>
      <c r="X20" s="523"/>
      <c r="Y20" s="523"/>
      <c r="Z20" s="523"/>
      <c r="AA20" s="523"/>
      <c r="AB20" s="523"/>
      <c r="AC20" s="523"/>
      <c r="AD20" s="523"/>
    </row>
    <row r="21" spans="1:30">
      <c r="A21" s="369">
        <v>15</v>
      </c>
      <c r="B21" s="382" t="s">
        <v>416</v>
      </c>
      <c r="C21" s="660">
        <v>53639.386348</v>
      </c>
      <c r="D21" s="660">
        <v>15235262.696958</v>
      </c>
      <c r="E21" s="660">
        <v>96219.311035000006</v>
      </c>
      <c r="F21" s="369"/>
      <c r="G21" s="660">
        <v>0</v>
      </c>
      <c r="H21" s="368">
        <v>15192682.772271</v>
      </c>
      <c r="I21" s="523"/>
      <c r="J21" s="523"/>
      <c r="K21" s="523"/>
      <c r="L21" s="523"/>
      <c r="M21" s="523"/>
      <c r="N21" s="523"/>
      <c r="O21" s="523"/>
      <c r="P21" s="523"/>
      <c r="Q21" s="523"/>
      <c r="R21" s="523"/>
      <c r="S21" s="523"/>
      <c r="T21" s="523"/>
      <c r="U21" s="523"/>
      <c r="V21" s="523"/>
      <c r="W21" s="523"/>
      <c r="X21" s="523"/>
      <c r="Y21" s="523"/>
      <c r="Z21" s="523"/>
      <c r="AA21" s="523"/>
      <c r="AB21" s="523"/>
      <c r="AC21" s="523"/>
      <c r="AD21" s="523"/>
    </row>
    <row r="22" spans="1:30">
      <c r="A22" s="369">
        <v>16</v>
      </c>
      <c r="B22" s="382" t="s">
        <v>417</v>
      </c>
      <c r="C22" s="660">
        <v>0</v>
      </c>
      <c r="D22" s="660">
        <v>1078952.8488189999</v>
      </c>
      <c r="E22" s="660">
        <v>8538.4901709999995</v>
      </c>
      <c r="F22" s="369"/>
      <c r="G22" s="660">
        <v>0</v>
      </c>
      <c r="H22" s="368">
        <v>1070414.3586480001</v>
      </c>
      <c r="I22" s="523"/>
      <c r="J22" s="523"/>
      <c r="K22" s="523"/>
      <c r="L22" s="523"/>
      <c r="M22" s="523"/>
      <c r="N22" s="523"/>
      <c r="O22" s="523"/>
      <c r="P22" s="523"/>
      <c r="Q22" s="523"/>
      <c r="R22" s="523"/>
      <c r="S22" s="523"/>
      <c r="T22" s="523"/>
      <c r="U22" s="523"/>
      <c r="V22" s="523"/>
      <c r="W22" s="523"/>
      <c r="X22" s="523"/>
      <c r="Y22" s="523"/>
      <c r="Z22" s="523"/>
      <c r="AA22" s="523"/>
      <c r="AB22" s="523"/>
      <c r="AC22" s="523"/>
      <c r="AD22" s="523"/>
    </row>
    <row r="23" spans="1:30">
      <c r="A23" s="369">
        <v>17</v>
      </c>
      <c r="B23" s="382" t="s">
        <v>418</v>
      </c>
      <c r="C23" s="660">
        <v>0</v>
      </c>
      <c r="D23" s="660">
        <v>1707972.1252919999</v>
      </c>
      <c r="E23" s="660">
        <v>7587.4558850000003</v>
      </c>
      <c r="F23" s="369"/>
      <c r="G23" s="660">
        <v>0</v>
      </c>
      <c r="H23" s="368">
        <v>1700384.6694069998</v>
      </c>
      <c r="I23" s="523"/>
      <c r="J23" s="523"/>
      <c r="K23" s="523"/>
      <c r="L23" s="523"/>
      <c r="M23" s="523"/>
      <c r="N23" s="523"/>
      <c r="O23" s="523"/>
      <c r="P23" s="523"/>
      <c r="Q23" s="523"/>
      <c r="R23" s="523"/>
      <c r="S23" s="523"/>
      <c r="T23" s="523"/>
      <c r="U23" s="523"/>
      <c r="V23" s="523"/>
      <c r="W23" s="523"/>
      <c r="X23" s="523"/>
      <c r="Y23" s="523"/>
      <c r="Z23" s="523"/>
      <c r="AA23" s="523"/>
      <c r="AB23" s="523"/>
      <c r="AC23" s="523"/>
      <c r="AD23" s="523"/>
    </row>
    <row r="24" spans="1:30">
      <c r="A24" s="369">
        <v>18</v>
      </c>
      <c r="B24" s="382" t="s">
        <v>419</v>
      </c>
      <c r="C24" s="660">
        <v>0</v>
      </c>
      <c r="D24" s="660">
        <v>2577349.8612040002</v>
      </c>
      <c r="E24" s="660">
        <v>21221.122191999999</v>
      </c>
      <c r="F24" s="369"/>
      <c r="G24" s="660">
        <v>0</v>
      </c>
      <c r="H24" s="368">
        <v>2556128.7390120002</v>
      </c>
      <c r="I24" s="523"/>
      <c r="J24" s="523"/>
      <c r="K24" s="523"/>
      <c r="L24" s="523"/>
      <c r="M24" s="523"/>
      <c r="N24" s="523"/>
      <c r="O24" s="523"/>
      <c r="P24" s="523"/>
      <c r="Q24" s="523"/>
      <c r="R24" s="523"/>
      <c r="S24" s="523"/>
      <c r="T24" s="523"/>
      <c r="U24" s="523"/>
      <c r="V24" s="523"/>
      <c r="W24" s="523"/>
      <c r="X24" s="523"/>
      <c r="Y24" s="523"/>
      <c r="Z24" s="523"/>
      <c r="AA24" s="523"/>
      <c r="AB24" s="523"/>
      <c r="AC24" s="523"/>
      <c r="AD24" s="523"/>
    </row>
    <row r="25" spans="1:30">
      <c r="A25" s="369">
        <v>19</v>
      </c>
      <c r="B25" s="382" t="s">
        <v>420</v>
      </c>
      <c r="C25" s="660">
        <v>0</v>
      </c>
      <c r="D25" s="660">
        <v>3373289.0395109998</v>
      </c>
      <c r="E25" s="660">
        <v>2147.5834620000001</v>
      </c>
      <c r="F25" s="369"/>
      <c r="G25" s="660">
        <v>0</v>
      </c>
      <c r="H25" s="368">
        <v>3371141.4560489999</v>
      </c>
      <c r="I25" s="523"/>
      <c r="J25" s="523"/>
      <c r="K25" s="523"/>
      <c r="L25" s="523"/>
      <c r="M25" s="523"/>
      <c r="N25" s="523"/>
      <c r="O25" s="523"/>
      <c r="P25" s="523"/>
      <c r="Q25" s="523"/>
      <c r="R25" s="523"/>
      <c r="S25" s="523"/>
      <c r="T25" s="523"/>
      <c r="U25" s="523"/>
      <c r="V25" s="523"/>
      <c r="W25" s="523"/>
      <c r="X25" s="523"/>
      <c r="Y25" s="523"/>
      <c r="Z25" s="523"/>
      <c r="AA25" s="523"/>
      <c r="AB25" s="523"/>
      <c r="AC25" s="523"/>
      <c r="AD25" s="523"/>
    </row>
    <row r="26" spans="1:30">
      <c r="A26" s="369">
        <v>20</v>
      </c>
      <c r="B26" s="382" t="s">
        <v>421</v>
      </c>
      <c r="C26" s="660">
        <v>0</v>
      </c>
      <c r="D26" s="660">
        <v>58029807.6972709</v>
      </c>
      <c r="E26" s="660">
        <v>118682.890786</v>
      </c>
      <c r="F26" s="369"/>
      <c r="G26" s="660">
        <v>0</v>
      </c>
      <c r="H26" s="368">
        <v>57911124.8064849</v>
      </c>
      <c r="I26" s="523"/>
      <c r="J26" s="523"/>
      <c r="K26" s="523"/>
      <c r="L26" s="523"/>
      <c r="M26" s="523"/>
      <c r="N26" s="523"/>
      <c r="O26" s="523"/>
      <c r="P26" s="523"/>
      <c r="Q26" s="523"/>
      <c r="R26" s="523"/>
      <c r="S26" s="523"/>
      <c r="T26" s="523"/>
      <c r="U26" s="523"/>
      <c r="V26" s="523"/>
      <c r="W26" s="523"/>
      <c r="X26" s="523"/>
      <c r="Y26" s="523"/>
      <c r="Z26" s="523"/>
      <c r="AA26" s="523"/>
      <c r="AB26" s="523"/>
      <c r="AC26" s="523"/>
      <c r="AD26" s="523"/>
    </row>
    <row r="27" spans="1:30">
      <c r="A27" s="369">
        <v>21</v>
      </c>
      <c r="B27" s="382" t="s">
        <v>422</v>
      </c>
      <c r="C27" s="660">
        <v>52444.092855000003</v>
      </c>
      <c r="D27" s="660">
        <v>33585830.388034001</v>
      </c>
      <c r="E27" s="660">
        <v>178482.11981599999</v>
      </c>
      <c r="F27" s="369"/>
      <c r="G27" s="660">
        <v>0</v>
      </c>
      <c r="H27" s="368">
        <v>33459792.361072998</v>
      </c>
      <c r="I27" s="523"/>
      <c r="J27" s="523"/>
      <c r="K27" s="523"/>
      <c r="L27" s="523"/>
      <c r="M27" s="523"/>
      <c r="N27" s="523"/>
      <c r="O27" s="523"/>
      <c r="P27" s="523"/>
      <c r="Q27" s="523"/>
      <c r="R27" s="523"/>
      <c r="S27" s="523"/>
      <c r="T27" s="523"/>
      <c r="U27" s="523"/>
      <c r="V27" s="523"/>
      <c r="W27" s="523"/>
      <c r="X27" s="523"/>
      <c r="Y27" s="523"/>
      <c r="Z27" s="523"/>
      <c r="AA27" s="523"/>
      <c r="AB27" s="523"/>
      <c r="AC27" s="523"/>
      <c r="AD27" s="523"/>
    </row>
    <row r="28" spans="1:30">
      <c r="A28" s="369">
        <v>22</v>
      </c>
      <c r="B28" s="382" t="s">
        <v>423</v>
      </c>
      <c r="C28" s="660">
        <v>1780.77</v>
      </c>
      <c r="D28" s="660">
        <v>8465214.2946380004</v>
      </c>
      <c r="E28" s="660">
        <v>35522.485379999998</v>
      </c>
      <c r="F28" s="369"/>
      <c r="G28" s="660">
        <v>0</v>
      </c>
      <c r="H28" s="368">
        <v>8431472.5792580005</v>
      </c>
      <c r="I28" s="523"/>
      <c r="J28" s="523"/>
      <c r="K28" s="523"/>
      <c r="L28" s="523"/>
      <c r="M28" s="523"/>
      <c r="N28" s="523"/>
      <c r="O28" s="523"/>
      <c r="P28" s="523"/>
      <c r="Q28" s="523"/>
      <c r="R28" s="523"/>
      <c r="S28" s="523"/>
      <c r="T28" s="523"/>
      <c r="U28" s="523"/>
      <c r="V28" s="523"/>
      <c r="W28" s="523"/>
      <c r="X28" s="523"/>
      <c r="Y28" s="523"/>
      <c r="Z28" s="523"/>
      <c r="AA28" s="523"/>
      <c r="AB28" s="523"/>
      <c r="AC28" s="523"/>
      <c r="AD28" s="523"/>
    </row>
    <row r="29" spans="1:30">
      <c r="A29" s="369">
        <v>23</v>
      </c>
      <c r="B29" s="382" t="s">
        <v>424</v>
      </c>
      <c r="C29" s="660">
        <v>8374912.3890231</v>
      </c>
      <c r="D29" s="660">
        <v>140487784.47112101</v>
      </c>
      <c r="E29" s="660">
        <v>6108399.7600849997</v>
      </c>
      <c r="F29" s="369"/>
      <c r="G29" s="660">
        <v>0</v>
      </c>
      <c r="H29" s="368">
        <v>142754297.10005912</v>
      </c>
      <c r="I29" s="523"/>
      <c r="J29" s="523"/>
      <c r="K29" s="523"/>
      <c r="L29" s="523"/>
      <c r="M29" s="523"/>
      <c r="N29" s="523"/>
      <c r="O29" s="523"/>
      <c r="P29" s="523"/>
      <c r="Q29" s="523"/>
      <c r="R29" s="523"/>
      <c r="S29" s="523"/>
      <c r="T29" s="523"/>
      <c r="U29" s="523"/>
      <c r="V29" s="523"/>
      <c r="W29" s="523"/>
      <c r="X29" s="523"/>
      <c r="Y29" s="523"/>
      <c r="Z29" s="523"/>
      <c r="AA29" s="523"/>
      <c r="AB29" s="523"/>
      <c r="AC29" s="523"/>
      <c r="AD29" s="523"/>
    </row>
    <row r="30" spans="1:30">
      <c r="A30" s="369">
        <v>24</v>
      </c>
      <c r="B30" s="382" t="s">
        <v>425</v>
      </c>
      <c r="C30" s="660">
        <v>294397.64408003999</v>
      </c>
      <c r="D30" s="660">
        <v>30852473.920179401</v>
      </c>
      <c r="E30" s="660">
        <v>315051.12534600002</v>
      </c>
      <c r="F30" s="369"/>
      <c r="G30" s="660">
        <v>0</v>
      </c>
      <c r="H30" s="368">
        <v>30831820.438913438</v>
      </c>
      <c r="I30" s="523"/>
      <c r="J30" s="523"/>
      <c r="K30" s="523"/>
      <c r="L30" s="523"/>
      <c r="M30" s="523"/>
      <c r="N30" s="523"/>
      <c r="O30" s="523"/>
      <c r="P30" s="523"/>
      <c r="Q30" s="523"/>
      <c r="R30" s="523"/>
      <c r="S30" s="523"/>
      <c r="T30" s="523"/>
      <c r="U30" s="523"/>
      <c r="V30" s="523"/>
      <c r="W30" s="523"/>
      <c r="X30" s="523"/>
      <c r="Y30" s="523"/>
      <c r="Z30" s="523"/>
      <c r="AA30" s="523"/>
      <c r="AB30" s="523"/>
      <c r="AC30" s="523"/>
      <c r="AD30" s="523"/>
    </row>
    <row r="31" spans="1:30">
      <c r="A31" s="369">
        <v>25</v>
      </c>
      <c r="B31" s="382" t="s">
        <v>426</v>
      </c>
      <c r="C31" s="660">
        <v>69616.770013000001</v>
      </c>
      <c r="D31" s="660">
        <v>6350491.3249867298</v>
      </c>
      <c r="E31" s="660">
        <v>68237.741443000006</v>
      </c>
      <c r="F31" s="369"/>
      <c r="G31" s="660">
        <v>0</v>
      </c>
      <c r="H31" s="368">
        <v>6351870.3535567299</v>
      </c>
      <c r="I31" s="523"/>
      <c r="J31" s="523"/>
      <c r="K31" s="523"/>
      <c r="L31" s="523"/>
      <c r="M31" s="523"/>
      <c r="N31" s="523"/>
      <c r="O31" s="523"/>
      <c r="P31" s="523"/>
      <c r="Q31" s="523"/>
      <c r="R31" s="523"/>
      <c r="S31" s="523"/>
      <c r="T31" s="523"/>
      <c r="U31" s="523"/>
      <c r="V31" s="523"/>
      <c r="W31" s="523"/>
      <c r="X31" s="523"/>
      <c r="Y31" s="523"/>
      <c r="Z31" s="523"/>
      <c r="AA31" s="523"/>
      <c r="AB31" s="523"/>
      <c r="AC31" s="523"/>
      <c r="AD31" s="523"/>
    </row>
    <row r="32" spans="1:30">
      <c r="A32" s="369">
        <v>26</v>
      </c>
      <c r="B32" s="382" t="s">
        <v>427</v>
      </c>
      <c r="C32" s="660">
        <v>872500.39881229005</v>
      </c>
      <c r="D32" s="660">
        <v>49601145.784078702</v>
      </c>
      <c r="E32" s="660">
        <v>1153441.2823959999</v>
      </c>
      <c r="F32" s="369"/>
      <c r="G32" s="660">
        <v>0</v>
      </c>
      <c r="H32" s="368">
        <v>49320204.900494993</v>
      </c>
      <c r="I32" s="523"/>
      <c r="J32" s="523"/>
      <c r="K32" s="523"/>
      <c r="L32" s="523"/>
      <c r="M32" s="523"/>
      <c r="N32" s="523"/>
      <c r="O32" s="523"/>
      <c r="P32" s="523"/>
      <c r="Q32" s="523"/>
      <c r="R32" s="523"/>
      <c r="S32" s="523"/>
      <c r="T32" s="523"/>
      <c r="U32" s="523"/>
      <c r="V32" s="523"/>
      <c r="W32" s="523"/>
      <c r="X32" s="523"/>
      <c r="Y32" s="523"/>
      <c r="Z32" s="523"/>
      <c r="AA32" s="523"/>
      <c r="AB32" s="523"/>
      <c r="AC32" s="523"/>
      <c r="AD32" s="523"/>
    </row>
    <row r="33" spans="1:30">
      <c r="A33" s="369">
        <v>27</v>
      </c>
      <c r="B33" s="369" t="s">
        <v>99</v>
      </c>
      <c r="C33" s="660">
        <v>-8.7916851043701172E-7</v>
      </c>
      <c r="D33" s="660">
        <v>91616634.908507824</v>
      </c>
      <c r="E33" s="660">
        <v>3.2849088311195374E-3</v>
      </c>
      <c r="F33" s="369"/>
      <c r="G33" s="660">
        <v>821042.61999999988</v>
      </c>
      <c r="H33" s="368">
        <v>91616634.905222028</v>
      </c>
      <c r="I33" s="523"/>
      <c r="J33" s="523"/>
      <c r="K33" s="523"/>
      <c r="L33" s="523"/>
      <c r="M33" s="523"/>
      <c r="N33" s="523"/>
      <c r="O33" s="523"/>
      <c r="P33" s="523"/>
      <c r="Q33" s="523"/>
      <c r="R33" s="523"/>
      <c r="S33" s="523"/>
      <c r="T33" s="523"/>
      <c r="U33" s="523"/>
      <c r="V33" s="523"/>
      <c r="W33" s="523"/>
      <c r="X33" s="523"/>
      <c r="Y33" s="523"/>
      <c r="Z33" s="523"/>
      <c r="AA33" s="523"/>
      <c r="AB33" s="523"/>
      <c r="AC33" s="523"/>
      <c r="AD33" s="523"/>
    </row>
    <row r="34" spans="1:30">
      <c r="A34" s="369">
        <v>28</v>
      </c>
      <c r="B34" s="372" t="s">
        <v>66</v>
      </c>
      <c r="C34" s="694">
        <v>37683354.488457002</v>
      </c>
      <c r="D34" s="694">
        <v>1781051464.1807277</v>
      </c>
      <c r="E34" s="694">
        <v>29588140.499408558</v>
      </c>
      <c r="F34" s="694">
        <v>0</v>
      </c>
      <c r="G34" s="694">
        <v>2137520.4900000002</v>
      </c>
      <c r="H34" s="368">
        <v>1789146678.1697762</v>
      </c>
      <c r="I34" s="523"/>
      <c r="J34" s="523"/>
      <c r="K34" s="523"/>
      <c r="L34" s="523"/>
      <c r="M34" s="523"/>
      <c r="N34" s="523"/>
      <c r="O34" s="523"/>
      <c r="P34" s="523"/>
      <c r="Q34" s="523"/>
      <c r="R34" s="523"/>
      <c r="S34" s="523"/>
      <c r="T34" s="523"/>
      <c r="U34" s="523"/>
      <c r="V34" s="523"/>
      <c r="W34" s="523"/>
      <c r="X34" s="523"/>
      <c r="Y34" s="523"/>
      <c r="Z34" s="523"/>
      <c r="AA34" s="523"/>
      <c r="AB34" s="523"/>
      <c r="AC34" s="523"/>
      <c r="AD34" s="523"/>
    </row>
    <row r="35" spans="1:30">
      <c r="I35" s="523"/>
      <c r="J35" s="523"/>
      <c r="K35" s="523"/>
      <c r="L35" s="523"/>
      <c r="M35" s="523"/>
      <c r="N35" s="523"/>
      <c r="O35" s="523"/>
      <c r="P35" s="523"/>
      <c r="Q35" s="523"/>
      <c r="R35" s="523"/>
      <c r="S35" s="523"/>
      <c r="T35" s="523"/>
      <c r="U35" s="523"/>
      <c r="V35" s="523"/>
      <c r="W35" s="523"/>
      <c r="X35" s="523"/>
      <c r="Y35" s="523"/>
      <c r="Z35" s="523"/>
      <c r="AA35" s="523"/>
      <c r="AB35" s="523"/>
      <c r="AC35" s="523"/>
      <c r="AD35" s="523"/>
    </row>
    <row r="36" spans="1:30">
      <c r="I36" s="523"/>
      <c r="J36" s="523"/>
      <c r="K36" s="523"/>
      <c r="L36" s="523"/>
      <c r="M36" s="523"/>
      <c r="N36" s="523"/>
      <c r="O36" s="523"/>
      <c r="P36" s="523"/>
      <c r="Q36" s="523"/>
      <c r="R36" s="523"/>
      <c r="S36" s="523"/>
      <c r="T36" s="523"/>
      <c r="U36" s="523"/>
      <c r="V36" s="523"/>
      <c r="W36" s="523"/>
      <c r="X36" s="523"/>
      <c r="Y36" s="523"/>
      <c r="Z36" s="523"/>
      <c r="AA36" s="523"/>
      <c r="AB36" s="523"/>
      <c r="AC36" s="523"/>
      <c r="AD36" s="523"/>
    </row>
    <row r="37" spans="1:30">
      <c r="I37" s="523"/>
      <c r="J37" s="523"/>
      <c r="K37" s="523"/>
      <c r="L37" s="523"/>
      <c r="M37" s="523"/>
      <c r="N37" s="523"/>
      <c r="O37" s="523"/>
      <c r="P37" s="523"/>
      <c r="Q37" s="523"/>
      <c r="R37" s="523"/>
      <c r="S37" s="523"/>
      <c r="T37" s="523"/>
      <c r="U37" s="523"/>
      <c r="V37" s="523"/>
      <c r="W37" s="523"/>
      <c r="X37" s="523"/>
      <c r="Y37" s="523"/>
      <c r="Z37" s="523"/>
      <c r="AA37" s="523"/>
      <c r="AB37" s="523"/>
      <c r="AC37" s="523"/>
      <c r="AD37" s="523"/>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8"/>
  <sheetViews>
    <sheetView showGridLines="0" zoomScaleNormal="100" workbookViewId="0">
      <selection activeCell="C6" sqref="C6:D15"/>
    </sheetView>
  </sheetViews>
  <sheetFormatPr defaultColWidth="9.140625" defaultRowHeight="15"/>
  <cols>
    <col min="1" max="1" width="11.85546875" style="306" bestFit="1" customWidth="1"/>
    <col min="2" max="2" width="108" style="306" bestFit="1" customWidth="1"/>
    <col min="3" max="3" width="35.5703125" style="306" customWidth="1"/>
    <col min="4" max="4" width="38.42578125" style="306" customWidth="1"/>
    <col min="5" max="16384" width="9.140625" style="306"/>
  </cols>
  <sheetData>
    <row r="1" spans="1:5">
      <c r="A1" s="305" t="s">
        <v>108</v>
      </c>
      <c r="B1" s="244" t="str">
        <f>Info!C2</f>
        <v>ს.ს "პროკრედიტ ბანკი"</v>
      </c>
    </row>
    <row r="2" spans="1:5">
      <c r="A2" s="305" t="s">
        <v>109</v>
      </c>
      <c r="B2" s="308">
        <f>'1. key ratios'!B2</f>
        <v>45291</v>
      </c>
    </row>
    <row r="3" spans="1:5">
      <c r="A3" s="307" t="s">
        <v>428</v>
      </c>
    </row>
    <row r="5" spans="1:5">
      <c r="A5" s="821" t="s">
        <v>655</v>
      </c>
      <c r="B5" s="821"/>
      <c r="C5" s="392" t="s">
        <v>447</v>
      </c>
      <c r="D5" s="392" t="s">
        <v>654</v>
      </c>
    </row>
    <row r="6" spans="1:5">
      <c r="A6" s="391">
        <v>1</v>
      </c>
      <c r="B6" s="384" t="s">
        <v>653</v>
      </c>
      <c r="C6" s="505">
        <v>25852452.829999998</v>
      </c>
      <c r="D6" s="386"/>
      <c r="E6" s="523"/>
    </row>
    <row r="7" spans="1:5">
      <c r="A7" s="388">
        <v>2</v>
      </c>
      <c r="B7" s="384" t="s">
        <v>652</v>
      </c>
      <c r="C7" s="506">
        <v>7779577.8900000006</v>
      </c>
      <c r="D7" s="386">
        <f>SUM(D8:D9)</f>
        <v>0</v>
      </c>
      <c r="E7" s="523"/>
    </row>
    <row r="8" spans="1:5">
      <c r="A8" s="390">
        <v>2.1</v>
      </c>
      <c r="B8" s="389" t="s">
        <v>651</v>
      </c>
      <c r="C8" s="506">
        <v>385763.07999999984</v>
      </c>
      <c r="D8" s="386"/>
      <c r="E8" s="523"/>
    </row>
    <row r="9" spans="1:5">
      <c r="A9" s="390">
        <v>2.2000000000000002</v>
      </c>
      <c r="B9" s="389" t="s">
        <v>650</v>
      </c>
      <c r="C9" s="506">
        <v>7393814.8100000005</v>
      </c>
      <c r="D9" s="386"/>
      <c r="E9" s="523"/>
    </row>
    <row r="10" spans="1:5">
      <c r="A10" s="391">
        <v>3</v>
      </c>
      <c r="B10" s="384" t="s">
        <v>649</v>
      </c>
      <c r="C10" s="506">
        <v>5046922.34</v>
      </c>
      <c r="D10" s="386">
        <f>SUM(D11:D13)</f>
        <v>0</v>
      </c>
      <c r="E10" s="523"/>
    </row>
    <row r="11" spans="1:5">
      <c r="A11" s="390">
        <v>3.1</v>
      </c>
      <c r="B11" s="389" t="s">
        <v>429</v>
      </c>
      <c r="C11" s="506">
        <v>2137520.4900000002</v>
      </c>
      <c r="D11" s="386"/>
      <c r="E11" s="523"/>
    </row>
    <row r="12" spans="1:5">
      <c r="A12" s="390">
        <v>3.2</v>
      </c>
      <c r="B12" s="389" t="s">
        <v>648</v>
      </c>
      <c r="C12" s="506">
        <v>656573.87000000011</v>
      </c>
      <c r="D12" s="386"/>
      <c r="E12" s="523"/>
    </row>
    <row r="13" spans="1:5">
      <c r="A13" s="390">
        <v>3.3</v>
      </c>
      <c r="B13" s="389" t="s">
        <v>647</v>
      </c>
      <c r="C13" s="506">
        <v>2252827.98</v>
      </c>
      <c r="D13" s="386"/>
      <c r="E13" s="523"/>
    </row>
    <row r="14" spans="1:5">
      <c r="A14" s="388">
        <v>4</v>
      </c>
      <c r="B14" s="387" t="s">
        <v>646</v>
      </c>
      <c r="C14" s="506">
        <v>701767.31</v>
      </c>
      <c r="D14" s="386"/>
      <c r="E14" s="523"/>
    </row>
    <row r="15" spans="1:5">
      <c r="A15" s="385">
        <v>5</v>
      </c>
      <c r="B15" s="384" t="s">
        <v>645</v>
      </c>
      <c r="C15" s="505">
        <v>29286875.689999998</v>
      </c>
      <c r="D15" s="383">
        <f>D6+D7-D10+D14</f>
        <v>0</v>
      </c>
      <c r="E15" s="523"/>
    </row>
    <row r="16" spans="1:5">
      <c r="C16" s="504"/>
    </row>
    <row r="17" spans="3:3">
      <c r="C17" s="507"/>
    </row>
    <row r="18" spans="3:3">
      <c r="C18" s="507"/>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8"/>
  <sheetViews>
    <sheetView showGridLines="0" zoomScaleNormal="100" workbookViewId="0">
      <selection activeCell="C7" sqref="C7:C18"/>
    </sheetView>
  </sheetViews>
  <sheetFormatPr defaultColWidth="9.140625" defaultRowHeight="15"/>
  <cols>
    <col min="1" max="1" width="11.85546875" style="379" bestFit="1" customWidth="1"/>
    <col min="2" max="2" width="128.85546875" style="379" bestFit="1" customWidth="1"/>
    <col min="3" max="3" width="37" style="379" customWidth="1"/>
    <col min="4" max="4" width="50.5703125" style="379" customWidth="1"/>
    <col min="5" max="16384" width="9.140625" style="379"/>
  </cols>
  <sheetData>
    <row r="1" spans="1:5">
      <c r="A1" s="305" t="s">
        <v>108</v>
      </c>
      <c r="B1" s="244" t="str">
        <f>Info!C2</f>
        <v>ს.ს "პროკრედიტ ბანკი"</v>
      </c>
    </row>
    <row r="2" spans="1:5">
      <c r="A2" s="305" t="s">
        <v>109</v>
      </c>
      <c r="B2" s="308">
        <f>'1. key ratios'!B2</f>
        <v>45291</v>
      </c>
    </row>
    <row r="3" spans="1:5">
      <c r="A3" s="307" t="s">
        <v>430</v>
      </c>
    </row>
    <row r="4" spans="1:5">
      <c r="A4" s="307"/>
    </row>
    <row r="5" spans="1:5" ht="15" customHeight="1">
      <c r="A5" s="822" t="s">
        <v>431</v>
      </c>
      <c r="B5" s="823"/>
      <c r="C5" s="826" t="s">
        <v>432</v>
      </c>
      <c r="D5" s="826" t="s">
        <v>433</v>
      </c>
    </row>
    <row r="6" spans="1:5">
      <c r="A6" s="824"/>
      <c r="B6" s="825"/>
      <c r="C6" s="826"/>
      <c r="D6" s="826"/>
    </row>
    <row r="7" spans="1:5">
      <c r="A7" s="372">
        <v>1</v>
      </c>
      <c r="B7" s="372" t="s">
        <v>434</v>
      </c>
      <c r="C7" s="660">
        <v>31280888.030000001</v>
      </c>
      <c r="D7" s="393"/>
      <c r="E7" s="510"/>
    </row>
    <row r="8" spans="1:5">
      <c r="A8" s="369">
        <v>2</v>
      </c>
      <c r="B8" s="369" t="s">
        <v>435</v>
      </c>
      <c r="C8" s="660">
        <v>8718649.9000000004</v>
      </c>
      <c r="D8" s="393"/>
      <c r="E8" s="510"/>
    </row>
    <row r="9" spans="1:5">
      <c r="A9" s="369">
        <v>3</v>
      </c>
      <c r="B9" s="396" t="s">
        <v>436</v>
      </c>
      <c r="C9" s="660">
        <v>878710.11</v>
      </c>
      <c r="D9" s="393"/>
      <c r="E9" s="510"/>
    </row>
    <row r="10" spans="1:5">
      <c r="A10" s="369">
        <v>4</v>
      </c>
      <c r="B10" s="369" t="s">
        <v>437</v>
      </c>
      <c r="C10" s="661">
        <v>3194893.5351</v>
      </c>
      <c r="D10" s="393"/>
      <c r="E10" s="510"/>
    </row>
    <row r="11" spans="1:5">
      <c r="A11" s="369">
        <v>5</v>
      </c>
      <c r="B11" s="395" t="s">
        <v>656</v>
      </c>
      <c r="C11" s="660">
        <v>0</v>
      </c>
      <c r="D11" s="393"/>
      <c r="E11" s="510"/>
    </row>
    <row r="12" spans="1:5">
      <c r="A12" s="369">
        <v>6</v>
      </c>
      <c r="B12" s="395" t="s">
        <v>438</v>
      </c>
      <c r="C12" s="660">
        <v>1057373.0450999998</v>
      </c>
      <c r="D12" s="393"/>
      <c r="E12" s="510"/>
    </row>
    <row r="13" spans="1:5">
      <c r="A13" s="369">
        <v>7</v>
      </c>
      <c r="B13" s="395" t="s">
        <v>441</v>
      </c>
      <c r="C13" s="660">
        <v>2137520.4900000002</v>
      </c>
      <c r="D13" s="393"/>
      <c r="E13" s="510"/>
    </row>
    <row r="14" spans="1:5">
      <c r="A14" s="369">
        <v>8</v>
      </c>
      <c r="B14" s="395" t="s">
        <v>439</v>
      </c>
      <c r="C14" s="660">
        <v>0</v>
      </c>
      <c r="D14" s="369"/>
      <c r="E14" s="510"/>
    </row>
    <row r="15" spans="1:5">
      <c r="A15" s="369">
        <v>9</v>
      </c>
      <c r="B15" s="395" t="s">
        <v>440</v>
      </c>
      <c r="C15" s="660">
        <v>0</v>
      </c>
      <c r="D15" s="369"/>
      <c r="E15" s="510"/>
    </row>
    <row r="16" spans="1:5">
      <c r="A16" s="369">
        <v>10</v>
      </c>
      <c r="B16" s="395" t="s">
        <v>442</v>
      </c>
      <c r="C16" s="660">
        <v>0</v>
      </c>
      <c r="D16" s="369"/>
      <c r="E16" s="510"/>
    </row>
    <row r="17" spans="1:5">
      <c r="A17" s="369">
        <v>11</v>
      </c>
      <c r="B17" s="395" t="s">
        <v>443</v>
      </c>
      <c r="C17" s="660">
        <v>0</v>
      </c>
      <c r="D17" s="393"/>
      <c r="E17" s="510"/>
    </row>
    <row r="18" spans="1:5">
      <c r="A18" s="372">
        <v>12</v>
      </c>
      <c r="B18" s="394" t="s">
        <v>444</v>
      </c>
      <c r="C18" s="509">
        <v>37683354.504900001</v>
      </c>
      <c r="D18" s="393"/>
      <c r="E18" s="510"/>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56"/>
  <sheetViews>
    <sheetView showGridLines="0" topLeftCell="A13" zoomScaleNormal="100" workbookViewId="0">
      <selection activeCell="C8" sqref="C8:AA28"/>
    </sheetView>
  </sheetViews>
  <sheetFormatPr defaultColWidth="9.140625" defaultRowHeight="15"/>
  <cols>
    <col min="1" max="1" width="11.85546875" style="379" bestFit="1" customWidth="1"/>
    <col min="2" max="2" width="63.85546875" style="379" customWidth="1"/>
    <col min="3" max="3" width="15.5703125" style="379" customWidth="1"/>
    <col min="4" max="18" width="22.28515625" style="379" customWidth="1"/>
    <col min="19" max="19" width="23.28515625" style="379" bestFit="1" customWidth="1"/>
    <col min="20" max="26" width="22.28515625" style="379" customWidth="1"/>
    <col min="27" max="27" width="23.28515625" style="379" bestFit="1" customWidth="1"/>
    <col min="28" max="28" width="20" style="379" customWidth="1"/>
    <col min="29" max="16384" width="9.140625" style="379"/>
  </cols>
  <sheetData>
    <row r="1" spans="1:28">
      <c r="A1" s="305" t="s">
        <v>108</v>
      </c>
      <c r="B1" s="244" t="str">
        <f>Info!C2</f>
        <v>ს.ს "პროკრედიტ ბანკი"</v>
      </c>
    </row>
    <row r="2" spans="1:28">
      <c r="A2" s="305" t="s">
        <v>109</v>
      </c>
      <c r="B2" s="308">
        <f>'1. key ratios'!B2</f>
        <v>45291</v>
      </c>
      <c r="C2" s="380"/>
      <c r="G2" s="511"/>
      <c r="K2" s="511"/>
    </row>
    <row r="3" spans="1:28">
      <c r="A3" s="307" t="s">
        <v>445</v>
      </c>
      <c r="G3" s="511"/>
      <c r="K3" s="511"/>
    </row>
    <row r="4" spans="1:28">
      <c r="E4" s="511"/>
      <c r="F4" s="511"/>
      <c r="G4" s="511"/>
      <c r="I4" s="511"/>
      <c r="J4" s="511"/>
      <c r="K4" s="511"/>
      <c r="M4" s="511"/>
      <c r="N4" s="511"/>
      <c r="O4" s="511"/>
      <c r="P4" s="511"/>
      <c r="Q4" s="511"/>
      <c r="R4" s="511"/>
      <c r="U4" s="511"/>
      <c r="V4" s="511"/>
      <c r="W4" s="511"/>
      <c r="X4" s="511"/>
      <c r="Y4" s="511"/>
      <c r="Z4" s="511"/>
    </row>
    <row r="5" spans="1:28" ht="15" customHeight="1">
      <c r="A5" s="827" t="s">
        <v>669</v>
      </c>
      <c r="B5" s="828"/>
      <c r="C5" s="819" t="s">
        <v>668</v>
      </c>
      <c r="D5" s="833"/>
      <c r="E5" s="833"/>
      <c r="F5" s="833"/>
      <c r="G5" s="833"/>
      <c r="H5" s="833"/>
      <c r="I5" s="833"/>
      <c r="J5" s="833"/>
      <c r="K5" s="833"/>
      <c r="L5" s="833"/>
      <c r="M5" s="833"/>
      <c r="N5" s="833"/>
      <c r="O5" s="833"/>
      <c r="P5" s="833"/>
      <c r="Q5" s="833"/>
      <c r="R5" s="833"/>
      <c r="S5" s="833"/>
      <c r="T5" s="406"/>
      <c r="U5" s="406"/>
      <c r="V5" s="406"/>
      <c r="W5" s="406"/>
      <c r="X5" s="406"/>
      <c r="Y5" s="406"/>
      <c r="Z5" s="406"/>
      <c r="AA5" s="405"/>
      <c r="AB5" s="398"/>
    </row>
    <row r="6" spans="1:28">
      <c r="A6" s="829"/>
      <c r="B6" s="830"/>
      <c r="C6" s="834" t="s">
        <v>66</v>
      </c>
      <c r="D6" s="836" t="s">
        <v>667</v>
      </c>
      <c r="E6" s="836"/>
      <c r="F6" s="836"/>
      <c r="G6" s="836"/>
      <c r="H6" s="837" t="s">
        <v>666</v>
      </c>
      <c r="I6" s="838"/>
      <c r="J6" s="838"/>
      <c r="K6" s="839"/>
      <c r="L6" s="403"/>
      <c r="M6" s="840" t="s">
        <v>665</v>
      </c>
      <c r="N6" s="840"/>
      <c r="O6" s="840"/>
      <c r="P6" s="840"/>
      <c r="Q6" s="840"/>
      <c r="R6" s="840"/>
      <c r="S6" s="817"/>
      <c r="T6" s="404"/>
      <c r="U6" s="820" t="s">
        <v>664</v>
      </c>
      <c r="V6" s="820"/>
      <c r="W6" s="820"/>
      <c r="X6" s="820"/>
      <c r="Y6" s="820"/>
      <c r="Z6" s="820"/>
      <c r="AA6" s="818"/>
      <c r="AB6" s="403"/>
    </row>
    <row r="7" spans="1:28" ht="30">
      <c r="A7" s="831"/>
      <c r="B7" s="832"/>
      <c r="C7" s="835"/>
      <c r="D7" s="402"/>
      <c r="E7" s="376" t="s">
        <v>446</v>
      </c>
      <c r="F7" s="376" t="s">
        <v>662</v>
      </c>
      <c r="G7" s="376" t="s">
        <v>663</v>
      </c>
      <c r="H7" s="401"/>
      <c r="I7" s="376" t="s">
        <v>446</v>
      </c>
      <c r="J7" s="376" t="s">
        <v>662</v>
      </c>
      <c r="K7" s="376" t="s">
        <v>663</v>
      </c>
      <c r="L7" s="400"/>
      <c r="M7" s="376" t="s">
        <v>446</v>
      </c>
      <c r="N7" s="376" t="s">
        <v>662</v>
      </c>
      <c r="O7" s="376" t="s">
        <v>661</v>
      </c>
      <c r="P7" s="376" t="s">
        <v>660</v>
      </c>
      <c r="Q7" s="376" t="s">
        <v>659</v>
      </c>
      <c r="R7" s="376" t="s">
        <v>658</v>
      </c>
      <c r="S7" s="376" t="s">
        <v>657</v>
      </c>
      <c r="T7" s="399"/>
      <c r="U7" s="376" t="s">
        <v>446</v>
      </c>
      <c r="V7" s="376" t="s">
        <v>662</v>
      </c>
      <c r="W7" s="376" t="s">
        <v>661</v>
      </c>
      <c r="X7" s="376" t="s">
        <v>660</v>
      </c>
      <c r="Y7" s="376" t="s">
        <v>659</v>
      </c>
      <c r="Z7" s="376" t="s">
        <v>658</v>
      </c>
      <c r="AA7" s="376" t="s">
        <v>657</v>
      </c>
      <c r="AB7" s="398"/>
    </row>
    <row r="8" spans="1:28">
      <c r="A8" s="397">
        <v>1</v>
      </c>
      <c r="B8" s="372" t="s">
        <v>447</v>
      </c>
      <c r="C8" s="509">
        <v>1197607330.3576279</v>
      </c>
      <c r="D8" s="509">
        <v>1126557531.8832221</v>
      </c>
      <c r="E8" s="509">
        <v>12662428.103968441</v>
      </c>
      <c r="F8" s="509">
        <v>35613.044718999998</v>
      </c>
      <c r="G8" s="509">
        <v>0</v>
      </c>
      <c r="H8" s="509">
        <v>33366443.985947829</v>
      </c>
      <c r="I8" s="509">
        <v>3627024.8307421701</v>
      </c>
      <c r="J8" s="509">
        <v>1596178.79484862</v>
      </c>
      <c r="K8" s="509">
        <v>0</v>
      </c>
      <c r="L8" s="509">
        <v>37218533.652069882</v>
      </c>
      <c r="M8" s="509">
        <v>4410415.3331130501</v>
      </c>
      <c r="N8" s="509">
        <v>15327107.974362999</v>
      </c>
      <c r="O8" s="509">
        <v>8790238.4158369713</v>
      </c>
      <c r="P8" s="509">
        <v>1779091.0286884201</v>
      </c>
      <c r="Q8" s="509">
        <v>3826907.6352704503</v>
      </c>
      <c r="R8" s="509">
        <v>0</v>
      </c>
      <c r="S8" s="509">
        <v>0</v>
      </c>
      <c r="T8" s="509">
        <v>464820.83638808999</v>
      </c>
      <c r="U8" s="509">
        <v>0</v>
      </c>
      <c r="V8" s="509">
        <v>0</v>
      </c>
      <c r="W8" s="509">
        <v>0</v>
      </c>
      <c r="X8" s="509">
        <v>0</v>
      </c>
      <c r="Y8" s="509">
        <v>0</v>
      </c>
      <c r="Z8" s="509">
        <v>0</v>
      </c>
      <c r="AA8" s="509">
        <v>0</v>
      </c>
    </row>
    <row r="9" spans="1:28">
      <c r="A9" s="369">
        <v>1.1000000000000001</v>
      </c>
      <c r="B9" s="388" t="s">
        <v>448</v>
      </c>
      <c r="C9" s="508">
        <v>0</v>
      </c>
      <c r="D9" s="508"/>
      <c r="E9" s="508"/>
      <c r="F9" s="508"/>
      <c r="G9" s="508"/>
      <c r="H9" s="508"/>
      <c r="I9" s="508"/>
      <c r="J9" s="508"/>
      <c r="K9" s="508"/>
      <c r="L9" s="508"/>
      <c r="M9" s="508"/>
      <c r="N9" s="508"/>
      <c r="O9" s="508"/>
      <c r="P9" s="508"/>
      <c r="Q9" s="508"/>
      <c r="R9" s="508"/>
      <c r="S9" s="508"/>
      <c r="T9" s="508"/>
      <c r="U9" s="508"/>
      <c r="V9" s="508"/>
      <c r="W9" s="508"/>
      <c r="X9" s="508"/>
      <c r="Y9" s="508"/>
      <c r="Z9" s="508"/>
      <c r="AA9" s="508"/>
    </row>
    <row r="10" spans="1:28">
      <c r="A10" s="369">
        <v>1.2</v>
      </c>
      <c r="B10" s="388" t="s">
        <v>449</v>
      </c>
      <c r="C10" s="508">
        <v>0</v>
      </c>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row>
    <row r="11" spans="1:28">
      <c r="A11" s="369">
        <v>1.3</v>
      </c>
      <c r="B11" s="388" t="s">
        <v>450</v>
      </c>
      <c r="C11" s="508">
        <v>0</v>
      </c>
      <c r="D11" s="508">
        <v>0</v>
      </c>
      <c r="E11" s="508"/>
      <c r="F11" s="508"/>
      <c r="G11" s="508"/>
      <c r="H11" s="508"/>
      <c r="I11" s="508"/>
      <c r="J11" s="508"/>
      <c r="K11" s="508"/>
      <c r="L11" s="508"/>
      <c r="M11" s="508"/>
      <c r="N11" s="508"/>
      <c r="O11" s="508"/>
      <c r="P11" s="508"/>
      <c r="Q11" s="508"/>
      <c r="R11" s="508"/>
      <c r="S11" s="508"/>
      <c r="T11" s="508"/>
      <c r="U11" s="508"/>
      <c r="V11" s="508"/>
      <c r="W11" s="508"/>
      <c r="X11" s="508"/>
      <c r="Y11" s="508"/>
      <c r="Z11" s="508"/>
      <c r="AA11" s="508"/>
    </row>
    <row r="12" spans="1:28">
      <c r="A12" s="369">
        <v>1.4</v>
      </c>
      <c r="B12" s="388" t="s">
        <v>451</v>
      </c>
      <c r="C12" s="660">
        <v>2348067.21</v>
      </c>
      <c r="D12" s="660">
        <v>2348067.21</v>
      </c>
      <c r="E12" s="508">
        <v>0</v>
      </c>
      <c r="F12" s="508">
        <v>0</v>
      </c>
      <c r="G12" s="508">
        <v>0</v>
      </c>
      <c r="H12" s="508">
        <v>0</v>
      </c>
      <c r="I12" s="508">
        <v>0</v>
      </c>
      <c r="J12" s="508">
        <v>0</v>
      </c>
      <c r="K12" s="508">
        <v>0</v>
      </c>
      <c r="L12" s="508">
        <v>0</v>
      </c>
      <c r="M12" s="508">
        <v>0</v>
      </c>
      <c r="N12" s="508">
        <v>0</v>
      </c>
      <c r="O12" s="508">
        <v>0</v>
      </c>
      <c r="P12" s="508">
        <v>0</v>
      </c>
      <c r="Q12" s="508">
        <v>0</v>
      </c>
      <c r="R12" s="508">
        <v>0</v>
      </c>
      <c r="S12" s="508">
        <v>0</v>
      </c>
      <c r="T12" s="508">
        <v>0</v>
      </c>
      <c r="U12" s="508">
        <v>0</v>
      </c>
      <c r="V12" s="508">
        <v>0</v>
      </c>
      <c r="W12" s="508">
        <v>0</v>
      </c>
      <c r="X12" s="508">
        <v>0</v>
      </c>
      <c r="Y12" s="508">
        <v>0</v>
      </c>
      <c r="Z12" s="508">
        <v>0</v>
      </c>
      <c r="AA12" s="508">
        <v>0</v>
      </c>
    </row>
    <row r="13" spans="1:28">
      <c r="A13" s="369">
        <v>1.5</v>
      </c>
      <c r="B13" s="388" t="s">
        <v>452</v>
      </c>
      <c r="C13" s="660">
        <v>1017344735.5392542</v>
      </c>
      <c r="D13" s="660">
        <v>953626846.244838</v>
      </c>
      <c r="E13" s="508">
        <v>10168427.586966</v>
      </c>
      <c r="F13" s="508">
        <v>0</v>
      </c>
      <c r="G13" s="508">
        <v>0</v>
      </c>
      <c r="H13" s="508">
        <v>28756690.980990399</v>
      </c>
      <c r="I13" s="508">
        <v>2898169.9355444401</v>
      </c>
      <c r="J13" s="508">
        <v>1584180.12484862</v>
      </c>
      <c r="K13" s="508">
        <v>0</v>
      </c>
      <c r="L13" s="508">
        <v>34961198.313425802</v>
      </c>
      <c r="M13" s="508">
        <v>4410415.3331130501</v>
      </c>
      <c r="N13" s="508">
        <v>14893347.582688</v>
      </c>
      <c r="O13" s="508">
        <v>8529451.8203486707</v>
      </c>
      <c r="P13" s="508">
        <v>1588904.68633042</v>
      </c>
      <c r="Q13" s="508">
        <v>3628869.6866494501</v>
      </c>
      <c r="R13" s="508">
        <v>0</v>
      </c>
      <c r="S13" s="508">
        <v>0</v>
      </c>
      <c r="T13" s="508">
        <v>0</v>
      </c>
      <c r="U13" s="508">
        <v>0</v>
      </c>
      <c r="V13" s="508">
        <v>0</v>
      </c>
      <c r="W13" s="508">
        <v>0</v>
      </c>
      <c r="X13" s="508">
        <v>0</v>
      </c>
      <c r="Y13" s="508">
        <v>0</v>
      </c>
      <c r="Z13" s="508">
        <v>0</v>
      </c>
      <c r="AA13" s="508">
        <v>0</v>
      </c>
    </row>
    <row r="14" spans="1:28">
      <c r="A14" s="369">
        <v>1.6</v>
      </c>
      <c r="B14" s="388" t="s">
        <v>453</v>
      </c>
      <c r="C14" s="660">
        <v>177914527.60837361</v>
      </c>
      <c r="D14" s="660">
        <v>170582618.42838401</v>
      </c>
      <c r="E14" s="508">
        <v>2494000.5170024401</v>
      </c>
      <c r="F14" s="508">
        <v>35613.044718999998</v>
      </c>
      <c r="G14" s="508">
        <v>0</v>
      </c>
      <c r="H14" s="508">
        <v>4609753.0049574301</v>
      </c>
      <c r="I14" s="508">
        <v>728854.89519773005</v>
      </c>
      <c r="J14" s="508">
        <v>11998.67</v>
      </c>
      <c r="K14" s="508">
        <v>0</v>
      </c>
      <c r="L14" s="508">
        <v>2257335.3386440799</v>
      </c>
      <c r="M14" s="508">
        <v>0</v>
      </c>
      <c r="N14" s="508">
        <v>433760.39167500002</v>
      </c>
      <c r="O14" s="508">
        <v>260786.59548829999</v>
      </c>
      <c r="P14" s="508">
        <v>190186.34235799999</v>
      </c>
      <c r="Q14" s="508">
        <v>198037.94862099999</v>
      </c>
      <c r="R14" s="508">
        <v>0</v>
      </c>
      <c r="S14" s="508">
        <v>0</v>
      </c>
      <c r="T14" s="508">
        <v>464820.83638808999</v>
      </c>
      <c r="U14" s="508">
        <v>0</v>
      </c>
      <c r="V14" s="508">
        <v>0</v>
      </c>
      <c r="W14" s="508">
        <v>0</v>
      </c>
      <c r="X14" s="508">
        <v>0</v>
      </c>
      <c r="Y14" s="508">
        <v>0</v>
      </c>
      <c r="Z14" s="508">
        <v>0</v>
      </c>
      <c r="AA14" s="508">
        <v>0</v>
      </c>
    </row>
    <row r="15" spans="1:28">
      <c r="A15" s="397">
        <v>2</v>
      </c>
      <c r="B15" s="372" t="s">
        <v>454</v>
      </c>
      <c r="C15" s="509">
        <v>114339534.86000001</v>
      </c>
      <c r="D15" s="509">
        <v>114339534.86000001</v>
      </c>
      <c r="E15" s="509">
        <v>0</v>
      </c>
      <c r="F15" s="509">
        <v>0</v>
      </c>
      <c r="G15" s="509">
        <v>0</v>
      </c>
      <c r="H15" s="509">
        <v>0</v>
      </c>
      <c r="I15" s="509">
        <v>0</v>
      </c>
      <c r="J15" s="509">
        <v>0</v>
      </c>
      <c r="K15" s="509">
        <v>0</v>
      </c>
      <c r="L15" s="509">
        <v>0</v>
      </c>
      <c r="M15" s="509">
        <v>0</v>
      </c>
      <c r="N15" s="509">
        <v>0</v>
      </c>
      <c r="O15" s="509">
        <v>0</v>
      </c>
      <c r="P15" s="509">
        <v>0</v>
      </c>
      <c r="Q15" s="509">
        <v>0</v>
      </c>
      <c r="R15" s="509">
        <v>0</v>
      </c>
      <c r="S15" s="509">
        <v>0</v>
      </c>
      <c r="T15" s="509">
        <v>0</v>
      </c>
      <c r="U15" s="509">
        <v>0</v>
      </c>
      <c r="V15" s="509">
        <v>0</v>
      </c>
      <c r="W15" s="509">
        <v>0</v>
      </c>
      <c r="X15" s="509">
        <v>0</v>
      </c>
      <c r="Y15" s="509">
        <v>0</v>
      </c>
      <c r="Z15" s="509">
        <v>0</v>
      </c>
      <c r="AA15" s="509">
        <v>0</v>
      </c>
    </row>
    <row r="16" spans="1:28">
      <c r="A16" s="369">
        <v>2.1</v>
      </c>
      <c r="B16" s="388" t="s">
        <v>448</v>
      </c>
      <c r="C16" s="508">
        <v>23795822.82</v>
      </c>
      <c r="D16" s="508">
        <v>23795822.82</v>
      </c>
      <c r="E16" s="508"/>
      <c r="F16" s="508"/>
      <c r="G16" s="508"/>
      <c r="H16" s="508"/>
      <c r="I16" s="508"/>
      <c r="J16" s="508"/>
      <c r="K16" s="508"/>
      <c r="L16" s="508"/>
      <c r="M16" s="508"/>
      <c r="N16" s="508"/>
      <c r="O16" s="508"/>
      <c r="P16" s="508"/>
      <c r="Q16" s="508"/>
      <c r="R16" s="508"/>
      <c r="S16" s="508"/>
      <c r="T16" s="508"/>
      <c r="U16" s="508"/>
      <c r="V16" s="508"/>
      <c r="W16" s="508"/>
      <c r="X16" s="508"/>
      <c r="Y16" s="508"/>
      <c r="Z16" s="508"/>
      <c r="AA16" s="508"/>
    </row>
    <row r="17" spans="1:28">
      <c r="A17" s="369">
        <v>2.2000000000000002</v>
      </c>
      <c r="B17" s="388" t="s">
        <v>449</v>
      </c>
      <c r="C17" s="508">
        <v>90543712.040000007</v>
      </c>
      <c r="D17" s="508">
        <v>90543712.040000007</v>
      </c>
      <c r="E17" s="508"/>
      <c r="F17" s="508"/>
      <c r="G17" s="508"/>
      <c r="H17" s="508"/>
      <c r="I17" s="508"/>
      <c r="J17" s="508"/>
      <c r="K17" s="508"/>
      <c r="L17" s="508"/>
      <c r="M17" s="508"/>
      <c r="N17" s="508"/>
      <c r="O17" s="508"/>
      <c r="P17" s="508"/>
      <c r="Q17" s="508"/>
      <c r="R17" s="508"/>
      <c r="S17" s="508"/>
      <c r="T17" s="508"/>
      <c r="U17" s="508"/>
      <c r="V17" s="508"/>
      <c r="W17" s="508"/>
      <c r="X17" s="508"/>
      <c r="Y17" s="508"/>
      <c r="Z17" s="508"/>
      <c r="AA17" s="508"/>
    </row>
    <row r="18" spans="1:28">
      <c r="A18" s="369">
        <v>2.2999999999999998</v>
      </c>
      <c r="B18" s="388" t="s">
        <v>450</v>
      </c>
      <c r="C18" s="508">
        <v>0</v>
      </c>
      <c r="D18" s="508">
        <v>0</v>
      </c>
      <c r="E18" s="508"/>
      <c r="F18" s="508"/>
      <c r="G18" s="508"/>
      <c r="H18" s="508"/>
      <c r="I18" s="508"/>
      <c r="J18" s="508"/>
      <c r="K18" s="508"/>
      <c r="L18" s="508"/>
      <c r="M18" s="508"/>
      <c r="N18" s="508"/>
      <c r="O18" s="508"/>
      <c r="P18" s="508"/>
      <c r="Q18" s="508"/>
      <c r="R18" s="508"/>
      <c r="S18" s="508"/>
      <c r="T18" s="508"/>
      <c r="U18" s="508"/>
      <c r="V18" s="508"/>
      <c r="W18" s="508"/>
      <c r="X18" s="508"/>
      <c r="Y18" s="508"/>
      <c r="Z18" s="508"/>
      <c r="AA18" s="508"/>
    </row>
    <row r="19" spans="1:28">
      <c r="A19" s="369">
        <v>2.4</v>
      </c>
      <c r="B19" s="388" t="s">
        <v>451</v>
      </c>
      <c r="C19" s="508">
        <v>0</v>
      </c>
      <c r="D19" s="508">
        <v>0</v>
      </c>
      <c r="E19" s="508"/>
      <c r="F19" s="508"/>
      <c r="G19" s="508"/>
      <c r="H19" s="508"/>
      <c r="I19" s="508"/>
      <c r="J19" s="508"/>
      <c r="K19" s="508"/>
      <c r="L19" s="508"/>
      <c r="M19" s="508"/>
      <c r="N19" s="508"/>
      <c r="O19" s="508"/>
      <c r="P19" s="508"/>
      <c r="Q19" s="508"/>
      <c r="R19" s="508"/>
      <c r="S19" s="508"/>
      <c r="T19" s="508"/>
      <c r="U19" s="508"/>
      <c r="V19" s="508"/>
      <c r="W19" s="508"/>
      <c r="X19" s="508"/>
      <c r="Y19" s="508"/>
      <c r="Z19" s="508"/>
      <c r="AA19" s="508"/>
    </row>
    <row r="20" spans="1:28">
      <c r="A20" s="369">
        <v>2.5</v>
      </c>
      <c r="B20" s="388" t="s">
        <v>452</v>
      </c>
      <c r="C20" s="508">
        <v>0</v>
      </c>
      <c r="D20" s="508">
        <v>0</v>
      </c>
      <c r="E20" s="508"/>
      <c r="F20" s="508"/>
      <c r="G20" s="508"/>
      <c r="H20" s="508"/>
      <c r="I20" s="508"/>
      <c r="J20" s="508"/>
      <c r="K20" s="508"/>
      <c r="L20" s="508"/>
      <c r="M20" s="508"/>
      <c r="N20" s="508"/>
      <c r="O20" s="508"/>
      <c r="P20" s="508"/>
      <c r="Q20" s="508"/>
      <c r="R20" s="508"/>
      <c r="S20" s="508"/>
      <c r="T20" s="508"/>
      <c r="U20" s="508"/>
      <c r="V20" s="508"/>
      <c r="W20" s="508"/>
      <c r="X20" s="508"/>
      <c r="Y20" s="508"/>
      <c r="Z20" s="508"/>
      <c r="AA20" s="508"/>
    </row>
    <row r="21" spans="1:28">
      <c r="A21" s="369">
        <v>2.6</v>
      </c>
      <c r="B21" s="388" t="s">
        <v>453</v>
      </c>
      <c r="C21" s="508">
        <v>0</v>
      </c>
      <c r="D21" s="508">
        <v>0</v>
      </c>
      <c r="E21" s="508"/>
      <c r="F21" s="508"/>
      <c r="G21" s="508"/>
      <c r="H21" s="508"/>
      <c r="I21" s="508"/>
      <c r="J21" s="508"/>
      <c r="K21" s="508"/>
      <c r="L21" s="508"/>
      <c r="M21" s="508"/>
      <c r="N21" s="508"/>
      <c r="O21" s="508"/>
      <c r="P21" s="508"/>
      <c r="Q21" s="508"/>
      <c r="R21" s="508"/>
      <c r="S21" s="508"/>
      <c r="T21" s="508"/>
      <c r="U21" s="508"/>
      <c r="V21" s="508"/>
      <c r="W21" s="508"/>
      <c r="X21" s="508"/>
      <c r="Y21" s="508"/>
      <c r="Z21" s="508"/>
      <c r="AA21" s="508"/>
    </row>
    <row r="22" spans="1:28">
      <c r="A22" s="397">
        <v>3</v>
      </c>
      <c r="B22" s="372" t="s">
        <v>455</v>
      </c>
      <c r="C22" s="509">
        <v>171459020.25509101</v>
      </c>
      <c r="D22" s="509">
        <v>93613692.285624996</v>
      </c>
      <c r="E22" s="513"/>
      <c r="F22" s="513"/>
      <c r="G22" s="513"/>
      <c r="H22" s="509">
        <v>8888528.6697269995</v>
      </c>
      <c r="I22" s="513"/>
      <c r="J22" s="513"/>
      <c r="K22" s="513"/>
      <c r="L22" s="509">
        <v>3667241.3540019998</v>
      </c>
      <c r="M22" s="513"/>
      <c r="N22" s="513"/>
      <c r="O22" s="513"/>
      <c r="P22" s="513"/>
      <c r="Q22" s="513"/>
      <c r="R22" s="513"/>
      <c r="S22" s="513"/>
      <c r="T22" s="509">
        <v>0</v>
      </c>
      <c r="U22" s="513"/>
      <c r="V22" s="513"/>
      <c r="W22" s="513"/>
      <c r="X22" s="513"/>
      <c r="Y22" s="513"/>
      <c r="Z22" s="513"/>
      <c r="AA22" s="513"/>
    </row>
    <row r="23" spans="1:28">
      <c r="A23" s="369">
        <v>3.1</v>
      </c>
      <c r="B23" s="388" t="s">
        <v>448</v>
      </c>
      <c r="C23" s="508">
        <v>0</v>
      </c>
      <c r="D23" s="508">
        <v>0</v>
      </c>
      <c r="E23" s="513"/>
      <c r="F23" s="513"/>
      <c r="G23" s="513"/>
      <c r="H23" s="508">
        <v>0</v>
      </c>
      <c r="I23" s="513"/>
      <c r="J23" s="513"/>
      <c r="K23" s="513"/>
      <c r="L23" s="508"/>
      <c r="M23" s="513"/>
      <c r="N23" s="513"/>
      <c r="O23" s="513"/>
      <c r="P23" s="513"/>
      <c r="Q23" s="513"/>
      <c r="R23" s="513"/>
      <c r="S23" s="513"/>
      <c r="T23" s="508">
        <v>0</v>
      </c>
      <c r="U23" s="513"/>
      <c r="V23" s="513"/>
      <c r="W23" s="513"/>
      <c r="X23" s="513"/>
      <c r="Y23" s="513"/>
      <c r="Z23" s="513"/>
      <c r="AA23" s="513"/>
    </row>
    <row r="24" spans="1:28">
      <c r="A24" s="369">
        <v>3.2</v>
      </c>
      <c r="B24" s="388" t="s">
        <v>449</v>
      </c>
      <c r="C24" s="508">
        <v>0</v>
      </c>
      <c r="D24" s="508">
        <v>0</v>
      </c>
      <c r="E24" s="513"/>
      <c r="F24" s="513"/>
      <c r="G24" s="513"/>
      <c r="H24" s="508">
        <v>0</v>
      </c>
      <c r="I24" s="513"/>
      <c r="J24" s="513"/>
      <c r="K24" s="513"/>
      <c r="L24" s="508"/>
      <c r="M24" s="513"/>
      <c r="N24" s="513"/>
      <c r="O24" s="513"/>
      <c r="P24" s="513"/>
      <c r="Q24" s="513"/>
      <c r="R24" s="513"/>
      <c r="S24" s="513"/>
      <c r="T24" s="508">
        <v>0</v>
      </c>
      <c r="U24" s="513"/>
      <c r="V24" s="513"/>
      <c r="W24" s="513"/>
      <c r="X24" s="513"/>
      <c r="Y24" s="513"/>
      <c r="Z24" s="513"/>
      <c r="AA24" s="513"/>
    </row>
    <row r="25" spans="1:28">
      <c r="A25" s="369">
        <v>3.3</v>
      </c>
      <c r="B25" s="388" t="s">
        <v>450</v>
      </c>
      <c r="C25" s="508">
        <v>0</v>
      </c>
      <c r="D25" s="508">
        <v>0</v>
      </c>
      <c r="E25" s="513"/>
      <c r="F25" s="513"/>
      <c r="G25" s="513"/>
      <c r="H25" s="508">
        <v>0</v>
      </c>
      <c r="I25" s="513"/>
      <c r="J25" s="513"/>
      <c r="K25" s="513"/>
      <c r="L25" s="508">
        <v>0</v>
      </c>
      <c r="M25" s="513"/>
      <c r="N25" s="513"/>
      <c r="O25" s="513"/>
      <c r="P25" s="513"/>
      <c r="Q25" s="513"/>
      <c r="R25" s="513"/>
      <c r="S25" s="513"/>
      <c r="T25" s="508">
        <v>0</v>
      </c>
      <c r="U25" s="513"/>
      <c r="V25" s="513"/>
      <c r="W25" s="513"/>
      <c r="X25" s="513"/>
      <c r="Y25" s="513"/>
      <c r="Z25" s="513"/>
      <c r="AA25" s="513"/>
    </row>
    <row r="26" spans="1:28">
      <c r="A26" s="369">
        <v>3.4</v>
      </c>
      <c r="B26" s="388" t="s">
        <v>451</v>
      </c>
      <c r="C26" s="508">
        <v>891472.66</v>
      </c>
      <c r="D26" s="508">
        <v>0</v>
      </c>
      <c r="E26" s="513"/>
      <c r="F26" s="513"/>
      <c r="G26" s="513"/>
      <c r="H26" s="508">
        <v>0</v>
      </c>
      <c r="I26" s="513"/>
      <c r="J26" s="513"/>
      <c r="K26" s="513"/>
      <c r="L26" s="508">
        <v>0</v>
      </c>
      <c r="M26" s="513"/>
      <c r="N26" s="513"/>
      <c r="O26" s="513"/>
      <c r="P26" s="513"/>
      <c r="Q26" s="513"/>
      <c r="R26" s="513"/>
      <c r="S26" s="513"/>
      <c r="T26" s="508">
        <v>0</v>
      </c>
      <c r="U26" s="513"/>
      <c r="V26" s="513"/>
      <c r="W26" s="513"/>
      <c r="X26" s="513"/>
      <c r="Y26" s="513"/>
      <c r="Z26" s="513"/>
      <c r="AA26" s="513"/>
    </row>
    <row r="27" spans="1:28">
      <c r="A27" s="369">
        <v>3.5</v>
      </c>
      <c r="B27" s="388" t="s">
        <v>452</v>
      </c>
      <c r="C27" s="508">
        <v>168890173.39681101</v>
      </c>
      <c r="D27" s="508">
        <v>92024204.887345001</v>
      </c>
      <c r="E27" s="513"/>
      <c r="F27" s="513"/>
      <c r="G27" s="513"/>
      <c r="H27" s="508">
        <v>8884680.6697269995</v>
      </c>
      <c r="I27" s="513"/>
      <c r="J27" s="513"/>
      <c r="K27" s="513"/>
      <c r="L27" s="508">
        <v>3664246.1040019998</v>
      </c>
      <c r="M27" s="513"/>
      <c r="N27" s="513"/>
      <c r="O27" s="513"/>
      <c r="P27" s="513"/>
      <c r="Q27" s="513"/>
      <c r="R27" s="513"/>
      <c r="S27" s="513"/>
      <c r="T27" s="508">
        <v>0</v>
      </c>
      <c r="U27" s="513"/>
      <c r="V27" s="513"/>
      <c r="W27" s="513"/>
      <c r="X27" s="513"/>
      <c r="Y27" s="513"/>
      <c r="Z27" s="513"/>
      <c r="AA27" s="513"/>
    </row>
    <row r="28" spans="1:28">
      <c r="A28" s="369">
        <v>3.6</v>
      </c>
      <c r="B28" s="388" t="s">
        <v>453</v>
      </c>
      <c r="C28" s="508">
        <v>1677374.1982799999</v>
      </c>
      <c r="D28" s="508">
        <v>1589487.3982800001</v>
      </c>
      <c r="E28" s="513"/>
      <c r="F28" s="513"/>
      <c r="G28" s="513"/>
      <c r="H28" s="508">
        <v>3848</v>
      </c>
      <c r="I28" s="513"/>
      <c r="J28" s="513"/>
      <c r="K28" s="513"/>
      <c r="L28" s="508">
        <v>2995.25</v>
      </c>
      <c r="M28" s="513"/>
      <c r="N28" s="513"/>
      <c r="O28" s="513"/>
      <c r="P28" s="513"/>
      <c r="Q28" s="513"/>
      <c r="R28" s="513"/>
      <c r="S28" s="513"/>
      <c r="T28" s="508">
        <v>0</v>
      </c>
      <c r="U28" s="513"/>
      <c r="V28" s="513"/>
      <c r="W28" s="513"/>
      <c r="X28" s="513"/>
      <c r="Y28" s="513"/>
      <c r="Z28" s="513"/>
      <c r="AA28" s="513"/>
    </row>
    <row r="30" spans="1:28">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row>
    <row r="31" spans="1:28">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row>
    <row r="32" spans="1:28">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row>
    <row r="33" spans="3:28">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row>
    <row r="34" spans="3:28">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row>
    <row r="35" spans="3:28">
      <c r="C35" s="510"/>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row>
    <row r="36" spans="3:28">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row>
    <row r="37" spans="3:28">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row>
    <row r="38" spans="3:28">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row>
    <row r="39" spans="3:28">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row>
    <row r="40" spans="3:28">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row>
    <row r="41" spans="3:28">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row>
    <row r="42" spans="3:28">
      <c r="C42" s="510"/>
      <c r="D42" s="510"/>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row>
    <row r="43" spans="3:28">
      <c r="C43" s="510"/>
      <c r="D43" s="510"/>
      <c r="E43" s="510"/>
      <c r="F43" s="510"/>
      <c r="G43" s="510"/>
      <c r="H43" s="510"/>
      <c r="I43" s="510"/>
      <c r="J43" s="510"/>
      <c r="K43" s="510"/>
      <c r="L43" s="510"/>
      <c r="M43" s="510"/>
      <c r="N43" s="510"/>
      <c r="O43" s="510"/>
      <c r="P43" s="510"/>
      <c r="Q43" s="510"/>
      <c r="R43" s="510"/>
      <c r="S43" s="510"/>
      <c r="T43" s="510"/>
      <c r="U43" s="510"/>
      <c r="V43" s="510"/>
      <c r="W43" s="510"/>
      <c r="X43" s="510"/>
      <c r="Y43" s="510"/>
      <c r="Z43" s="510"/>
      <c r="AA43" s="510"/>
      <c r="AB43" s="510"/>
    </row>
    <row r="44" spans="3:28">
      <c r="C44" s="510"/>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row>
    <row r="45" spans="3:28">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row>
    <row r="46" spans="3:28">
      <c r="C46" s="510"/>
      <c r="D46" s="510"/>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row>
    <row r="47" spans="3:28">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row>
    <row r="48" spans="3:28">
      <c r="C48" s="510"/>
      <c r="D48" s="510"/>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0"/>
    </row>
    <row r="49" spans="3:28">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0"/>
    </row>
    <row r="50" spans="3:28">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row>
    <row r="51" spans="3:28">
      <c r="C51" s="510"/>
      <c r="D51" s="510"/>
      <c r="E51" s="510"/>
      <c r="F51" s="510"/>
      <c r="G51" s="510"/>
      <c r="H51" s="510"/>
      <c r="I51" s="510"/>
      <c r="J51" s="510"/>
      <c r="K51" s="510"/>
      <c r="L51" s="510"/>
      <c r="M51" s="510"/>
      <c r="N51" s="510"/>
      <c r="O51" s="510"/>
      <c r="P51" s="510"/>
      <c r="Q51" s="510"/>
      <c r="R51" s="510"/>
      <c r="S51" s="510"/>
      <c r="T51" s="510"/>
      <c r="U51" s="510"/>
      <c r="V51" s="510"/>
      <c r="W51" s="510"/>
      <c r="X51" s="510"/>
      <c r="Y51" s="510"/>
      <c r="Z51" s="510"/>
      <c r="AA51" s="510"/>
      <c r="AB51" s="510"/>
    </row>
    <row r="52" spans="3:28">
      <c r="C52" s="510"/>
      <c r="D52" s="510"/>
      <c r="E52" s="510"/>
      <c r="F52" s="510"/>
      <c r="G52" s="510"/>
      <c r="H52" s="510"/>
      <c r="I52" s="510"/>
      <c r="J52" s="510"/>
      <c r="K52" s="510"/>
      <c r="L52" s="510"/>
      <c r="M52" s="510"/>
      <c r="N52" s="510"/>
      <c r="O52" s="510"/>
      <c r="P52" s="510"/>
      <c r="Q52" s="510"/>
      <c r="R52" s="510"/>
      <c r="S52" s="510"/>
      <c r="T52" s="510"/>
      <c r="U52" s="510"/>
      <c r="V52" s="510"/>
      <c r="W52" s="510"/>
      <c r="X52" s="510"/>
      <c r="Y52" s="510"/>
      <c r="Z52" s="510"/>
      <c r="AA52" s="510"/>
      <c r="AB52" s="510"/>
    </row>
    <row r="53" spans="3:28">
      <c r="C53" s="510"/>
      <c r="D53" s="510"/>
      <c r="E53" s="510"/>
      <c r="F53" s="510"/>
      <c r="G53" s="510"/>
      <c r="H53" s="510"/>
      <c r="I53" s="510"/>
      <c r="J53" s="510"/>
      <c r="K53" s="510"/>
      <c r="L53" s="510"/>
      <c r="M53" s="510"/>
      <c r="N53" s="510"/>
      <c r="O53" s="510"/>
      <c r="P53" s="510"/>
      <c r="Q53" s="510"/>
      <c r="R53" s="510"/>
      <c r="S53" s="510"/>
      <c r="T53" s="510"/>
      <c r="U53" s="510"/>
      <c r="V53" s="510"/>
      <c r="W53" s="510"/>
      <c r="X53" s="510"/>
      <c r="Y53" s="510"/>
      <c r="Z53" s="510"/>
      <c r="AA53" s="510"/>
      <c r="AB53" s="510"/>
    </row>
    <row r="54" spans="3:28">
      <c r="C54" s="510"/>
      <c r="D54" s="510"/>
      <c r="E54" s="510"/>
      <c r="F54" s="510"/>
      <c r="G54" s="510"/>
      <c r="H54" s="510"/>
      <c r="I54" s="510"/>
      <c r="J54" s="510"/>
      <c r="K54" s="510"/>
      <c r="L54" s="510"/>
      <c r="M54" s="510"/>
      <c r="N54" s="510"/>
      <c r="O54" s="510"/>
      <c r="P54" s="510"/>
      <c r="Q54" s="510"/>
      <c r="R54" s="510"/>
      <c r="S54" s="510"/>
      <c r="T54" s="510"/>
      <c r="U54" s="510"/>
      <c r="V54" s="510"/>
      <c r="W54" s="510"/>
      <c r="X54" s="510"/>
      <c r="Y54" s="510"/>
      <c r="Z54" s="510"/>
      <c r="AA54" s="510"/>
      <c r="AB54" s="510"/>
    </row>
    <row r="55" spans="3:28">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row>
    <row r="56" spans="3:28">
      <c r="C56" s="510"/>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74"/>
  <sheetViews>
    <sheetView showGridLines="0" topLeftCell="N1" zoomScale="85" zoomScaleNormal="85" workbookViewId="0">
      <selection activeCell="C8" sqref="C8:AA22"/>
    </sheetView>
  </sheetViews>
  <sheetFormatPr defaultColWidth="9.140625" defaultRowHeight="15"/>
  <cols>
    <col min="1" max="1" width="11.85546875" style="379" bestFit="1" customWidth="1"/>
    <col min="2" max="2" width="78" style="379" customWidth="1"/>
    <col min="3" max="3" width="20.140625" style="379" customWidth="1"/>
    <col min="4" max="4" width="22.28515625" style="379" customWidth="1"/>
    <col min="5" max="7" width="17.140625" style="379" customWidth="1"/>
    <col min="8" max="8" width="22.28515625" style="379" customWidth="1"/>
    <col min="9" max="10" width="17.140625" style="379" customWidth="1"/>
    <col min="11" max="27" width="22.28515625" style="379" customWidth="1"/>
    <col min="28" max="16384" width="9.140625" style="379"/>
  </cols>
  <sheetData>
    <row r="1" spans="1:27">
      <c r="A1" s="305" t="s">
        <v>108</v>
      </c>
      <c r="B1" s="244" t="str">
        <f>Info!C2</f>
        <v>ს.ს "პროკრედიტ ბანკი"</v>
      </c>
      <c r="G1" s="524"/>
      <c r="K1" s="524"/>
      <c r="O1" s="524"/>
    </row>
    <row r="2" spans="1:27">
      <c r="A2" s="305" t="s">
        <v>109</v>
      </c>
      <c r="B2" s="308">
        <f>'1. key ratios'!B2</f>
        <v>45291</v>
      </c>
      <c r="G2" s="524"/>
      <c r="K2" s="524"/>
      <c r="O2" s="524"/>
    </row>
    <row r="3" spans="1:27">
      <c r="A3" s="307" t="s">
        <v>456</v>
      </c>
      <c r="C3" s="306"/>
      <c r="D3" s="1"/>
      <c r="E3" s="306"/>
      <c r="F3" s="306"/>
      <c r="G3" s="524"/>
      <c r="H3" s="1"/>
      <c r="I3" s="306"/>
      <c r="J3" s="306"/>
      <c r="K3" s="524"/>
      <c r="L3" s="1"/>
      <c r="M3" s="306"/>
      <c r="N3" s="306"/>
      <c r="O3" s="524"/>
      <c r="P3" s="306"/>
      <c r="Q3" s="306"/>
      <c r="R3" s="306"/>
      <c r="S3" s="306"/>
      <c r="T3" s="1"/>
      <c r="U3" s="524"/>
      <c r="V3" s="306"/>
      <c r="W3" s="306"/>
      <c r="X3" s="306"/>
      <c r="Y3" s="306"/>
      <c r="Z3" s="306"/>
      <c r="AA3" s="306"/>
    </row>
    <row r="4" spans="1:27" ht="15.75" thickBot="1">
      <c r="A4" s="307"/>
      <c r="B4" s="381"/>
      <c r="C4" s="306"/>
      <c r="D4" s="306"/>
      <c r="E4" s="524"/>
      <c r="F4" s="524"/>
      <c r="G4" s="524"/>
      <c r="H4" s="524"/>
      <c r="I4" s="524"/>
      <c r="J4" s="524"/>
      <c r="K4" s="524"/>
      <c r="L4" s="524"/>
      <c r="M4" s="524"/>
      <c r="N4" s="524"/>
      <c r="O4" s="524"/>
      <c r="P4" s="524"/>
      <c r="Q4" s="524"/>
      <c r="R4" s="524"/>
      <c r="S4" s="524"/>
      <c r="T4" s="524"/>
      <c r="U4" s="524"/>
      <c r="V4" s="524"/>
      <c r="W4" s="524"/>
      <c r="X4" s="524"/>
      <c r="Y4" s="524"/>
      <c r="Z4" s="524"/>
      <c r="AA4" s="524"/>
    </row>
    <row r="5" spans="1:27" ht="13.5" customHeight="1">
      <c r="A5" s="845" t="s">
        <v>676</v>
      </c>
      <c r="B5" s="846"/>
      <c r="C5" s="842" t="s">
        <v>457</v>
      </c>
      <c r="D5" s="843"/>
      <c r="E5" s="843"/>
      <c r="F5" s="843"/>
      <c r="G5" s="843"/>
      <c r="H5" s="843"/>
      <c r="I5" s="843"/>
      <c r="J5" s="843"/>
      <c r="K5" s="843"/>
      <c r="L5" s="843"/>
      <c r="M5" s="843"/>
      <c r="N5" s="843"/>
      <c r="O5" s="843"/>
      <c r="P5" s="843"/>
      <c r="Q5" s="843"/>
      <c r="R5" s="843"/>
      <c r="S5" s="843"/>
      <c r="T5" s="843"/>
      <c r="U5" s="843"/>
      <c r="V5" s="843"/>
      <c r="W5" s="843"/>
      <c r="X5" s="843"/>
      <c r="Y5" s="843"/>
      <c r="Z5" s="843"/>
      <c r="AA5" s="844"/>
    </row>
    <row r="6" spans="1:27" ht="12" customHeight="1">
      <c r="A6" s="847"/>
      <c r="B6" s="848"/>
      <c r="C6" s="851" t="s">
        <v>66</v>
      </c>
      <c r="D6" s="816" t="s">
        <v>667</v>
      </c>
      <c r="E6" s="816"/>
      <c r="F6" s="816"/>
      <c r="G6" s="816"/>
      <c r="H6" s="837" t="s">
        <v>666</v>
      </c>
      <c r="I6" s="838"/>
      <c r="J6" s="838"/>
      <c r="K6" s="838"/>
      <c r="L6" s="404"/>
      <c r="M6" s="820" t="s">
        <v>665</v>
      </c>
      <c r="N6" s="820"/>
      <c r="O6" s="820"/>
      <c r="P6" s="820"/>
      <c r="Q6" s="820"/>
      <c r="R6" s="820"/>
      <c r="S6" s="818"/>
      <c r="T6" s="404"/>
      <c r="U6" s="820" t="s">
        <v>664</v>
      </c>
      <c r="V6" s="820"/>
      <c r="W6" s="820"/>
      <c r="X6" s="820"/>
      <c r="Y6" s="820"/>
      <c r="Z6" s="820"/>
      <c r="AA6" s="841"/>
    </row>
    <row r="7" spans="1:27" ht="45">
      <c r="A7" s="849"/>
      <c r="B7" s="850"/>
      <c r="C7" s="852"/>
      <c r="D7" s="402"/>
      <c r="E7" s="376" t="s">
        <v>446</v>
      </c>
      <c r="F7" s="376" t="s">
        <v>662</v>
      </c>
      <c r="G7" s="376" t="s">
        <v>663</v>
      </c>
      <c r="H7" s="380"/>
      <c r="I7" s="376" t="s">
        <v>446</v>
      </c>
      <c r="J7" s="376" t="s">
        <v>662</v>
      </c>
      <c r="K7" s="376" t="s">
        <v>663</v>
      </c>
      <c r="L7" s="399"/>
      <c r="M7" s="376" t="s">
        <v>446</v>
      </c>
      <c r="N7" s="376" t="s">
        <v>675</v>
      </c>
      <c r="O7" s="559" t="s">
        <v>674</v>
      </c>
      <c r="P7" s="559" t="s">
        <v>673</v>
      </c>
      <c r="Q7" s="559" t="s">
        <v>672</v>
      </c>
      <c r="R7" s="376" t="s">
        <v>671</v>
      </c>
      <c r="S7" s="376" t="s">
        <v>657</v>
      </c>
      <c r="T7" s="399"/>
      <c r="U7" s="376" t="s">
        <v>446</v>
      </c>
      <c r="V7" s="376" t="s">
        <v>675</v>
      </c>
      <c r="W7" s="376" t="s">
        <v>674</v>
      </c>
      <c r="X7" s="376" t="s">
        <v>673</v>
      </c>
      <c r="Y7" s="376" t="s">
        <v>672</v>
      </c>
      <c r="Z7" s="376" t="s">
        <v>671</v>
      </c>
      <c r="AA7" s="376" t="s">
        <v>657</v>
      </c>
    </row>
    <row r="8" spans="1:27">
      <c r="A8" s="425">
        <v>1</v>
      </c>
      <c r="B8" s="424" t="s">
        <v>447</v>
      </c>
      <c r="C8" s="674">
        <v>1197607330.3576279</v>
      </c>
      <c r="D8" s="661">
        <v>1126557531.5432215</v>
      </c>
      <c r="E8" s="661">
        <v>12662428.10396844</v>
      </c>
      <c r="F8" s="661">
        <v>35613.044718999998</v>
      </c>
      <c r="G8" s="661">
        <v>0</v>
      </c>
      <c r="H8" s="661">
        <v>33366443.985947859</v>
      </c>
      <c r="I8" s="661">
        <v>3627024.8307421701</v>
      </c>
      <c r="J8" s="661">
        <v>1596178.79484862</v>
      </c>
      <c r="K8" s="661">
        <v>0</v>
      </c>
      <c r="L8" s="661">
        <v>37218533.652069904</v>
      </c>
      <c r="M8" s="661">
        <v>4410415.3331130501</v>
      </c>
      <c r="N8" s="661">
        <v>15327107.974362999</v>
      </c>
      <c r="O8" s="661">
        <v>8790238.4158369713</v>
      </c>
      <c r="P8" s="661">
        <v>1779091.0286884201</v>
      </c>
      <c r="Q8" s="661">
        <v>3826907.6352704503</v>
      </c>
      <c r="R8" s="661">
        <v>0</v>
      </c>
      <c r="S8" s="661">
        <v>0</v>
      </c>
      <c r="T8" s="661">
        <v>464820.83638808999</v>
      </c>
      <c r="U8" s="661">
        <v>0</v>
      </c>
      <c r="V8" s="661">
        <v>0</v>
      </c>
      <c r="W8" s="661">
        <v>0</v>
      </c>
      <c r="X8" s="661">
        <v>0</v>
      </c>
      <c r="Y8" s="661">
        <v>0</v>
      </c>
      <c r="Z8" s="661">
        <v>0</v>
      </c>
      <c r="AA8" s="673">
        <v>0</v>
      </c>
    </row>
    <row r="9" spans="1:27">
      <c r="A9" s="417">
        <v>1.1000000000000001</v>
      </c>
      <c r="B9" s="423" t="s">
        <v>458</v>
      </c>
      <c r="C9" s="675">
        <v>1191324092.7187493</v>
      </c>
      <c r="D9" s="660">
        <v>1121331966.0669537</v>
      </c>
      <c r="E9" s="660">
        <v>12654923.24396844</v>
      </c>
      <c r="F9" s="660">
        <v>34105.874718999999</v>
      </c>
      <c r="G9" s="660">
        <v>0</v>
      </c>
      <c r="H9" s="660">
        <v>33110314.80056686</v>
      </c>
      <c r="I9" s="660">
        <v>3627024.8307421701</v>
      </c>
      <c r="J9" s="660">
        <v>1584180.12484862</v>
      </c>
      <c r="K9" s="660">
        <v>0</v>
      </c>
      <c r="L9" s="660">
        <v>36416991.014840879</v>
      </c>
      <c r="M9" s="660">
        <v>4410415.3331130501</v>
      </c>
      <c r="N9" s="660">
        <v>14731132.467120992</v>
      </c>
      <c r="O9" s="660">
        <v>8648153.5358499698</v>
      </c>
      <c r="P9" s="660">
        <v>1736381.4086884197</v>
      </c>
      <c r="Q9" s="660">
        <v>3825126.8652704507</v>
      </c>
      <c r="R9" s="660">
        <v>0</v>
      </c>
      <c r="S9" s="660">
        <v>0</v>
      </c>
      <c r="T9" s="660">
        <v>464820.83638808999</v>
      </c>
      <c r="U9" s="660">
        <v>0</v>
      </c>
      <c r="V9" s="660">
        <v>0</v>
      </c>
      <c r="W9" s="660">
        <v>0</v>
      </c>
      <c r="X9" s="660">
        <v>0</v>
      </c>
      <c r="Y9" s="660">
        <v>0</v>
      </c>
      <c r="Z9" s="660">
        <v>0</v>
      </c>
      <c r="AA9" s="660">
        <v>0</v>
      </c>
    </row>
    <row r="10" spans="1:27">
      <c r="A10" s="421" t="s">
        <v>157</v>
      </c>
      <c r="B10" s="422" t="s">
        <v>459</v>
      </c>
      <c r="C10" s="676">
        <v>1140058584.3543203</v>
      </c>
      <c r="D10" s="660">
        <v>1070589234.6600242</v>
      </c>
      <c r="E10" s="660">
        <v>11302948.779148441</v>
      </c>
      <c r="F10" s="660">
        <v>34105.874718999999</v>
      </c>
      <c r="G10" s="660">
        <v>0</v>
      </c>
      <c r="H10" s="660">
        <v>32909903.833066858</v>
      </c>
      <c r="I10" s="660">
        <v>3627024.8307421701</v>
      </c>
      <c r="J10" s="660">
        <v>1584180.12484862</v>
      </c>
      <c r="K10" s="660">
        <v>0</v>
      </c>
      <c r="L10" s="660">
        <v>36094625.024840876</v>
      </c>
      <c r="M10" s="660">
        <v>4410415.3331130501</v>
      </c>
      <c r="N10" s="660">
        <v>14516812.467120992</v>
      </c>
      <c r="O10" s="660">
        <v>8648153.5358499698</v>
      </c>
      <c r="P10" s="660">
        <v>1628335.4186884197</v>
      </c>
      <c r="Q10" s="660">
        <v>3825126.8652704507</v>
      </c>
      <c r="R10" s="660">
        <v>0</v>
      </c>
      <c r="S10" s="660">
        <v>0</v>
      </c>
      <c r="T10" s="660">
        <v>464820.83638808999</v>
      </c>
      <c r="U10" s="660">
        <v>0</v>
      </c>
      <c r="V10" s="660">
        <v>0</v>
      </c>
      <c r="W10" s="660">
        <v>0</v>
      </c>
      <c r="X10" s="660">
        <v>0</v>
      </c>
      <c r="Y10" s="660">
        <v>0</v>
      </c>
      <c r="Z10" s="660">
        <v>0</v>
      </c>
      <c r="AA10" s="660">
        <v>0</v>
      </c>
    </row>
    <row r="11" spans="1:27">
      <c r="A11" s="419" t="s">
        <v>460</v>
      </c>
      <c r="B11" s="420" t="s">
        <v>461</v>
      </c>
      <c r="C11" s="660">
        <v>503374118.58486003</v>
      </c>
      <c r="D11" s="660">
        <v>475636084.17901987</v>
      </c>
      <c r="E11" s="660">
        <v>2600761.5976724401</v>
      </c>
      <c r="F11" s="660">
        <v>34105.874718999999</v>
      </c>
      <c r="G11" s="660">
        <v>0</v>
      </c>
      <c r="H11" s="660">
        <v>16616033.274965245</v>
      </c>
      <c r="I11" s="660">
        <v>2796393.7208183603</v>
      </c>
      <c r="J11" s="660">
        <v>535302.80295882002</v>
      </c>
      <c r="K11" s="660">
        <v>0</v>
      </c>
      <c r="L11" s="660">
        <v>11122001.130874697</v>
      </c>
      <c r="M11" s="660">
        <v>3893415.9490330098</v>
      </c>
      <c r="N11" s="660">
        <v>58571.065461999999</v>
      </c>
      <c r="O11" s="660">
        <v>4018613.0770290298</v>
      </c>
      <c r="P11" s="660">
        <v>391344.20665800001</v>
      </c>
      <c r="Q11" s="660">
        <v>884512.23102865007</v>
      </c>
      <c r="R11" s="660">
        <v>0</v>
      </c>
      <c r="S11" s="660">
        <v>0</v>
      </c>
      <c r="T11" s="660">
        <v>0</v>
      </c>
      <c r="U11" s="660">
        <v>0</v>
      </c>
      <c r="V11" s="660">
        <v>0</v>
      </c>
      <c r="W11" s="660">
        <v>0</v>
      </c>
      <c r="X11" s="660">
        <v>0</v>
      </c>
      <c r="Y11" s="660">
        <v>0</v>
      </c>
      <c r="Z11" s="660">
        <v>0</v>
      </c>
      <c r="AA11" s="660">
        <v>0</v>
      </c>
    </row>
    <row r="12" spans="1:27">
      <c r="A12" s="419" t="s">
        <v>462</v>
      </c>
      <c r="B12" s="420" t="s">
        <v>463</v>
      </c>
      <c r="C12" s="660">
        <v>185639044.8624284</v>
      </c>
      <c r="D12" s="660">
        <v>173475407.98287329</v>
      </c>
      <c r="E12" s="660">
        <v>3662854.8764609997</v>
      </c>
      <c r="F12" s="660">
        <v>0</v>
      </c>
      <c r="G12" s="660"/>
      <c r="H12" s="660">
        <v>6004242.4501869995</v>
      </c>
      <c r="I12" s="660">
        <v>79765.461299999995</v>
      </c>
      <c r="J12" s="660">
        <v>0</v>
      </c>
      <c r="K12" s="660">
        <v>0</v>
      </c>
      <c r="L12" s="660">
        <v>6159394.4293681793</v>
      </c>
      <c r="M12" s="660">
        <v>268881.74408004002</v>
      </c>
      <c r="N12" s="660">
        <v>5890512.6852881396</v>
      </c>
      <c r="O12" s="660">
        <v>0</v>
      </c>
      <c r="P12" s="660">
        <v>0</v>
      </c>
      <c r="Q12" s="660">
        <v>0</v>
      </c>
      <c r="R12" s="660">
        <v>0</v>
      </c>
      <c r="S12" s="660">
        <v>0</v>
      </c>
      <c r="T12" s="660">
        <v>0</v>
      </c>
      <c r="U12" s="660">
        <v>0</v>
      </c>
      <c r="V12" s="660">
        <v>0</v>
      </c>
      <c r="W12" s="660">
        <v>0</v>
      </c>
      <c r="X12" s="660">
        <v>0</v>
      </c>
      <c r="Y12" s="660">
        <v>0</v>
      </c>
      <c r="Z12" s="660">
        <v>0</v>
      </c>
      <c r="AA12" s="660">
        <v>0</v>
      </c>
    </row>
    <row r="13" spans="1:27">
      <c r="A13" s="419" t="s">
        <v>464</v>
      </c>
      <c r="B13" s="420" t="s">
        <v>465</v>
      </c>
      <c r="C13" s="660">
        <v>115666083.80858251</v>
      </c>
      <c r="D13" s="660">
        <v>110279305.52274567</v>
      </c>
      <c r="E13" s="660">
        <v>0</v>
      </c>
      <c r="F13" s="660">
        <v>0</v>
      </c>
      <c r="G13" s="660"/>
      <c r="H13" s="660">
        <v>4812686.5427027997</v>
      </c>
      <c r="I13" s="660">
        <v>281973.93</v>
      </c>
      <c r="J13" s="660">
        <v>811598.85358979995</v>
      </c>
      <c r="K13" s="660">
        <v>0</v>
      </c>
      <c r="L13" s="660">
        <v>574091.74313399999</v>
      </c>
      <c r="M13" s="660">
        <v>0</v>
      </c>
      <c r="N13" s="660">
        <v>0</v>
      </c>
      <c r="O13" s="660">
        <v>0</v>
      </c>
      <c r="P13" s="660">
        <v>0</v>
      </c>
      <c r="Q13" s="660">
        <v>0</v>
      </c>
      <c r="R13" s="660">
        <v>0</v>
      </c>
      <c r="S13" s="660">
        <v>0</v>
      </c>
      <c r="T13" s="660">
        <v>0</v>
      </c>
      <c r="U13" s="660">
        <v>0</v>
      </c>
      <c r="V13" s="660">
        <v>0</v>
      </c>
      <c r="W13" s="660">
        <v>0</v>
      </c>
      <c r="X13" s="660">
        <v>0</v>
      </c>
      <c r="Y13" s="660">
        <v>0</v>
      </c>
      <c r="Z13" s="660">
        <v>0</v>
      </c>
      <c r="AA13" s="660">
        <v>0</v>
      </c>
    </row>
    <row r="14" spans="1:27">
      <c r="A14" s="419" t="s">
        <v>466</v>
      </c>
      <c r="B14" s="420" t="s">
        <v>467</v>
      </c>
      <c r="C14" s="660">
        <v>335379337.09845114</v>
      </c>
      <c r="D14" s="660">
        <v>311198436.97538745</v>
      </c>
      <c r="E14" s="660">
        <v>5039332.3050149996</v>
      </c>
      <c r="F14" s="660">
        <v>0</v>
      </c>
      <c r="G14" s="660"/>
      <c r="H14" s="660">
        <v>5476941.5652118092</v>
      </c>
      <c r="I14" s="660">
        <v>468891.71862380998</v>
      </c>
      <c r="J14" s="660">
        <v>237278.46830000001</v>
      </c>
      <c r="K14" s="660">
        <v>0</v>
      </c>
      <c r="L14" s="660">
        <v>18239137.721464012</v>
      </c>
      <c r="M14" s="660">
        <v>248117.63999999998</v>
      </c>
      <c r="N14" s="660">
        <v>8567728.7163708489</v>
      </c>
      <c r="O14" s="660">
        <v>4629540.45882094</v>
      </c>
      <c r="P14" s="660">
        <v>1236991.2120304198</v>
      </c>
      <c r="Q14" s="660">
        <v>2940614.6342418008</v>
      </c>
      <c r="R14" s="660">
        <v>0</v>
      </c>
      <c r="S14" s="660">
        <v>0</v>
      </c>
      <c r="T14" s="660">
        <v>464820.83638808999</v>
      </c>
      <c r="U14" s="660">
        <v>0</v>
      </c>
      <c r="V14" s="660">
        <v>0</v>
      </c>
      <c r="W14" s="660">
        <v>0</v>
      </c>
      <c r="X14" s="660">
        <v>0</v>
      </c>
      <c r="Y14" s="660">
        <v>0</v>
      </c>
      <c r="Z14" s="660">
        <v>0</v>
      </c>
      <c r="AA14" s="660">
        <v>0</v>
      </c>
    </row>
    <row r="15" spans="1:27">
      <c r="A15" s="418">
        <v>1.2</v>
      </c>
      <c r="B15" s="416" t="s">
        <v>670</v>
      </c>
      <c r="C15" s="675">
        <v>28537017.419443078</v>
      </c>
      <c r="D15" s="660">
        <v>4551566.3907000031</v>
      </c>
      <c r="E15" s="660">
        <v>88004.207158000019</v>
      </c>
      <c r="F15" s="660">
        <v>740.84371899999996</v>
      </c>
      <c r="G15" s="660">
        <v>0</v>
      </c>
      <c r="H15" s="660">
        <v>1482951.422951</v>
      </c>
      <c r="I15" s="660">
        <v>231132.20512600002</v>
      </c>
      <c r="J15" s="660">
        <v>134796.293672</v>
      </c>
      <c r="K15" s="660">
        <v>0</v>
      </c>
      <c r="L15" s="660">
        <v>22037678.769404002</v>
      </c>
      <c r="M15" s="660">
        <v>2779342.8467929997</v>
      </c>
      <c r="N15" s="660">
        <v>8733500.265984999</v>
      </c>
      <c r="O15" s="660">
        <v>5478448.794147999</v>
      </c>
      <c r="P15" s="660">
        <v>1257532.2010049999</v>
      </c>
      <c r="Q15" s="660">
        <v>2480320.4309080001</v>
      </c>
      <c r="R15" s="660">
        <v>0</v>
      </c>
      <c r="S15" s="660">
        <v>0</v>
      </c>
      <c r="T15" s="660">
        <v>464820.83638808999</v>
      </c>
      <c r="U15" s="660">
        <v>0</v>
      </c>
      <c r="V15" s="660">
        <v>0</v>
      </c>
      <c r="W15" s="660">
        <v>0</v>
      </c>
      <c r="X15" s="660">
        <v>0</v>
      </c>
      <c r="Y15" s="660">
        <v>0</v>
      </c>
      <c r="Z15" s="660">
        <v>0</v>
      </c>
      <c r="AA15" s="660">
        <v>0</v>
      </c>
    </row>
    <row r="16" spans="1:27">
      <c r="A16" s="417">
        <v>1.3</v>
      </c>
      <c r="B16" s="416" t="s">
        <v>468</v>
      </c>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row>
    <row r="17" spans="1:28" ht="30">
      <c r="A17" s="413" t="s">
        <v>469</v>
      </c>
      <c r="B17" s="415" t="s">
        <v>470</v>
      </c>
      <c r="C17" s="660">
        <v>1127226608.3711991</v>
      </c>
      <c r="D17" s="660">
        <v>1062459924.0201993</v>
      </c>
      <c r="E17" s="660">
        <v>11991835.3838</v>
      </c>
      <c r="F17" s="660">
        <v>34104.910300000003</v>
      </c>
      <c r="G17" s="660">
        <v>0</v>
      </c>
      <c r="H17" s="660">
        <v>31797629.175000004</v>
      </c>
      <c r="I17" s="660">
        <v>3540628.1952999998</v>
      </c>
      <c r="J17" s="660">
        <v>1456931.4224999996</v>
      </c>
      <c r="K17" s="660">
        <v>0</v>
      </c>
      <c r="L17" s="660">
        <v>32594418.927999996</v>
      </c>
      <c r="M17" s="660">
        <v>3892450.5382000003</v>
      </c>
      <c r="N17" s="660">
        <v>14018422.0353</v>
      </c>
      <c r="O17" s="660">
        <v>6571556.1112000002</v>
      </c>
      <c r="P17" s="660">
        <v>1594244.7164999999</v>
      </c>
      <c r="Q17" s="660">
        <v>3492504.5185000002</v>
      </c>
      <c r="R17" s="660">
        <v>0</v>
      </c>
      <c r="S17" s="660">
        <v>0</v>
      </c>
      <c r="T17" s="660">
        <v>374636.24800000002</v>
      </c>
      <c r="U17" s="660">
        <v>0</v>
      </c>
      <c r="V17" s="660">
        <v>0</v>
      </c>
      <c r="W17" s="660">
        <v>0</v>
      </c>
      <c r="X17" s="660">
        <v>0</v>
      </c>
      <c r="Y17" s="660">
        <v>0</v>
      </c>
      <c r="Z17" s="660">
        <v>0</v>
      </c>
      <c r="AA17" s="660">
        <v>0</v>
      </c>
    </row>
    <row r="18" spans="1:28" ht="30">
      <c r="A18" s="411" t="s">
        <v>471</v>
      </c>
      <c r="B18" s="412" t="s">
        <v>472</v>
      </c>
      <c r="C18" s="660">
        <v>1014440189.0797</v>
      </c>
      <c r="D18" s="660">
        <v>958253148.03779995</v>
      </c>
      <c r="E18" s="660">
        <v>10304694.577699995</v>
      </c>
      <c r="F18" s="660">
        <v>33917.9329</v>
      </c>
      <c r="G18" s="660">
        <v>0</v>
      </c>
      <c r="H18" s="660">
        <v>30826251.343800016</v>
      </c>
      <c r="I18" s="660">
        <v>3445199.9758000001</v>
      </c>
      <c r="J18" s="660">
        <v>1429017.4505999999</v>
      </c>
      <c r="K18" s="660">
        <v>0</v>
      </c>
      <c r="L18" s="660">
        <v>24986153.450100008</v>
      </c>
      <c r="M18" s="660">
        <v>3871082.3475999995</v>
      </c>
      <c r="N18" s="660">
        <v>6536776.1443000007</v>
      </c>
      <c r="O18" s="660">
        <v>6716991.1761999996</v>
      </c>
      <c r="P18" s="660">
        <v>1470912.5645000001</v>
      </c>
      <c r="Q18" s="660">
        <v>3400726.3561000004</v>
      </c>
      <c r="R18" s="660">
        <v>0</v>
      </c>
      <c r="S18" s="660">
        <v>0</v>
      </c>
      <c r="T18" s="660">
        <v>374636.24800000002</v>
      </c>
      <c r="U18" s="660">
        <v>0</v>
      </c>
      <c r="V18" s="660">
        <v>0</v>
      </c>
      <c r="W18" s="660">
        <v>0</v>
      </c>
      <c r="X18" s="660">
        <v>0</v>
      </c>
      <c r="Y18" s="660">
        <v>0</v>
      </c>
      <c r="Z18" s="660">
        <v>0</v>
      </c>
      <c r="AA18" s="660">
        <v>0</v>
      </c>
    </row>
    <row r="19" spans="1:28">
      <c r="A19" s="413" t="s">
        <v>473</v>
      </c>
      <c r="B19" s="414" t="s">
        <v>474</v>
      </c>
      <c r="C19" s="660">
        <v>1068915173.8805752</v>
      </c>
      <c r="D19" s="660">
        <v>1003275085.2471135</v>
      </c>
      <c r="E19" s="660">
        <v>7074845.2919155601</v>
      </c>
      <c r="F19" s="660">
        <v>208901.42128100002</v>
      </c>
      <c r="G19" s="660">
        <v>0</v>
      </c>
      <c r="H19" s="660">
        <v>43097271.076921135</v>
      </c>
      <c r="I19" s="660">
        <v>3212903.0928578293</v>
      </c>
      <c r="J19" s="660">
        <v>841282.02105138008</v>
      </c>
      <c r="K19" s="660">
        <v>0</v>
      </c>
      <c r="L19" s="660">
        <v>22542817.556541268</v>
      </c>
      <c r="M19" s="660">
        <v>2822514.8199869501</v>
      </c>
      <c r="N19" s="660">
        <v>7161247.0473680096</v>
      </c>
      <c r="O19" s="660">
        <v>7915414.9700709712</v>
      </c>
      <c r="P19" s="660">
        <v>433971.77334199997</v>
      </c>
      <c r="Q19" s="660">
        <v>655826.56897135009</v>
      </c>
      <c r="R19" s="660">
        <v>0</v>
      </c>
      <c r="S19" s="660">
        <v>0</v>
      </c>
      <c r="T19" s="660">
        <v>0</v>
      </c>
      <c r="U19" s="660">
        <v>0</v>
      </c>
      <c r="V19" s="660">
        <v>0</v>
      </c>
      <c r="W19" s="660">
        <v>0</v>
      </c>
      <c r="X19" s="660">
        <v>0</v>
      </c>
      <c r="Y19" s="660">
        <v>0</v>
      </c>
      <c r="Z19" s="660">
        <v>0</v>
      </c>
      <c r="AA19" s="660">
        <v>0</v>
      </c>
    </row>
    <row r="20" spans="1:28">
      <c r="A20" s="411" t="s">
        <v>475</v>
      </c>
      <c r="B20" s="412" t="s">
        <v>476</v>
      </c>
      <c r="C20" s="660">
        <v>930012419.30014777</v>
      </c>
      <c r="D20" s="660">
        <v>873991865.19107974</v>
      </c>
      <c r="E20" s="660">
        <v>4133733.7188665597</v>
      </c>
      <c r="F20" s="660">
        <v>208901.42128100002</v>
      </c>
      <c r="G20" s="660">
        <v>0</v>
      </c>
      <c r="H20" s="660">
        <v>38869336.015844949</v>
      </c>
      <c r="I20" s="660">
        <v>2955393.58708164</v>
      </c>
      <c r="J20" s="660">
        <v>841282.02105138008</v>
      </c>
      <c r="K20" s="660">
        <v>0</v>
      </c>
      <c r="L20" s="660">
        <v>17151218.093223121</v>
      </c>
      <c r="M20" s="660">
        <v>2822514.8199869501</v>
      </c>
      <c r="N20" s="660">
        <v>1974250.11404986</v>
      </c>
      <c r="O20" s="660">
        <v>7915414.9700709712</v>
      </c>
      <c r="P20" s="660">
        <v>337085.243342</v>
      </c>
      <c r="Q20" s="660">
        <v>655826.56897135009</v>
      </c>
      <c r="R20" s="660">
        <v>0</v>
      </c>
      <c r="S20" s="660">
        <v>0</v>
      </c>
      <c r="T20" s="660">
        <v>0</v>
      </c>
      <c r="U20" s="660">
        <v>0</v>
      </c>
      <c r="V20" s="660">
        <v>0</v>
      </c>
      <c r="W20" s="660">
        <v>0</v>
      </c>
      <c r="X20" s="660">
        <v>0</v>
      </c>
      <c r="Y20" s="660">
        <v>0</v>
      </c>
      <c r="Z20" s="660">
        <v>0</v>
      </c>
      <c r="AA20" s="660">
        <v>0</v>
      </c>
    </row>
    <row r="21" spans="1:28">
      <c r="A21" s="410">
        <v>1.4</v>
      </c>
      <c r="B21" s="409" t="s">
        <v>494</v>
      </c>
      <c r="C21" s="660">
        <v>23593512.16</v>
      </c>
      <c r="D21" s="660">
        <v>23224623.009999998</v>
      </c>
      <c r="E21" s="660">
        <v>385167.8</v>
      </c>
      <c r="F21" s="660">
        <v>0</v>
      </c>
      <c r="G21" s="660">
        <v>0</v>
      </c>
      <c r="H21" s="660">
        <v>163956.63</v>
      </c>
      <c r="I21" s="660">
        <v>163956.63</v>
      </c>
      <c r="J21" s="660">
        <v>0</v>
      </c>
      <c r="K21" s="660">
        <v>0</v>
      </c>
      <c r="L21" s="660">
        <v>204932.52</v>
      </c>
      <c r="M21" s="660">
        <v>0</v>
      </c>
      <c r="N21" s="660">
        <v>0</v>
      </c>
      <c r="O21" s="660">
        <v>0</v>
      </c>
      <c r="P21" s="660">
        <v>204932.52</v>
      </c>
      <c r="Q21" s="660">
        <v>0</v>
      </c>
      <c r="R21" s="660">
        <v>0</v>
      </c>
      <c r="S21" s="660">
        <v>0</v>
      </c>
      <c r="T21" s="660">
        <v>0</v>
      </c>
      <c r="U21" s="660">
        <v>0</v>
      </c>
      <c r="V21" s="660">
        <v>0</v>
      </c>
      <c r="W21" s="660">
        <v>0</v>
      </c>
      <c r="X21" s="660">
        <v>0</v>
      </c>
      <c r="Y21" s="660">
        <v>0</v>
      </c>
      <c r="Z21" s="660">
        <v>0</v>
      </c>
      <c r="AA21" s="660">
        <v>0</v>
      </c>
    </row>
    <row r="22" spans="1:28" ht="15.75" thickBot="1">
      <c r="A22" s="408">
        <v>1.5</v>
      </c>
      <c r="B22" s="407" t="s">
        <v>495</v>
      </c>
      <c r="C22" s="660">
        <v>60416377.824000016</v>
      </c>
      <c r="D22" s="660">
        <v>56661186.0141</v>
      </c>
      <c r="E22" s="660">
        <v>1805120.8184</v>
      </c>
      <c r="F22" s="660">
        <v>0</v>
      </c>
      <c r="G22" s="660">
        <v>0</v>
      </c>
      <c r="H22" s="660">
        <v>2014345.7200000002</v>
      </c>
      <c r="I22" s="660">
        <v>0</v>
      </c>
      <c r="J22" s="660">
        <v>0</v>
      </c>
      <c r="K22" s="660">
        <v>0</v>
      </c>
      <c r="L22" s="660">
        <v>1740846.0899</v>
      </c>
      <c r="M22" s="660">
        <v>0</v>
      </c>
      <c r="N22" s="660">
        <v>1740846.0899</v>
      </c>
      <c r="O22" s="660">
        <v>0</v>
      </c>
      <c r="P22" s="660">
        <v>0</v>
      </c>
      <c r="Q22" s="660">
        <v>0</v>
      </c>
      <c r="R22" s="660">
        <v>0</v>
      </c>
      <c r="S22" s="660">
        <v>0</v>
      </c>
      <c r="T22" s="660">
        <v>0</v>
      </c>
      <c r="U22" s="660">
        <v>0</v>
      </c>
      <c r="V22" s="660">
        <v>0</v>
      </c>
      <c r="W22" s="660">
        <v>0</v>
      </c>
      <c r="X22" s="660">
        <v>0</v>
      </c>
      <c r="Y22" s="660">
        <v>0</v>
      </c>
      <c r="Z22" s="660">
        <v>0</v>
      </c>
      <c r="AA22" s="660">
        <v>0</v>
      </c>
    </row>
    <row r="24" spans="1:28">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row>
    <row r="25" spans="1:28">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0"/>
    </row>
    <row r="26" spans="1:28">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row>
    <row r="27" spans="1:28">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row>
    <row r="28" spans="1:28">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row>
    <row r="29" spans="1:28">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row>
    <row r="30" spans="1:28">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row>
    <row r="31" spans="1:28">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row>
    <row r="32" spans="1:28">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row>
    <row r="33" spans="3:28">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row>
    <row r="34" spans="3:28">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row>
    <row r="35" spans="3:28">
      <c r="C35" s="510"/>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row>
    <row r="36" spans="3:28">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row>
    <row r="37" spans="3:28">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row>
    <row r="38" spans="3:28">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row>
    <row r="39" spans="3:28">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row>
    <row r="40" spans="3:28">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row>
    <row r="41" spans="3:28">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row>
    <row r="42" spans="3:28">
      <c r="C42" s="510"/>
      <c r="D42" s="510"/>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row>
    <row r="43" spans="3:28">
      <c r="C43" s="510"/>
      <c r="D43" s="510"/>
      <c r="E43" s="510"/>
      <c r="F43" s="510"/>
      <c r="G43" s="510"/>
      <c r="H43" s="510"/>
      <c r="I43" s="510"/>
      <c r="J43" s="510"/>
      <c r="K43" s="510"/>
      <c r="L43" s="510"/>
      <c r="M43" s="510"/>
      <c r="N43" s="510"/>
      <c r="O43" s="510"/>
      <c r="P43" s="510"/>
      <c r="Q43" s="510"/>
      <c r="R43" s="510"/>
      <c r="S43" s="510"/>
      <c r="T43" s="510"/>
      <c r="U43" s="510"/>
      <c r="V43" s="510"/>
      <c r="W43" s="510"/>
      <c r="X43" s="510"/>
      <c r="Y43" s="510"/>
      <c r="Z43" s="510"/>
      <c r="AA43" s="510"/>
      <c r="AB43" s="510"/>
    </row>
    <row r="44" spans="3:28">
      <c r="C44" s="510"/>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row>
    <row r="45" spans="3:28">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row>
    <row r="46" spans="3:28">
      <c r="C46" s="510"/>
      <c r="D46" s="510"/>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row>
    <row r="47" spans="3:28">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row>
    <row r="48" spans="3:28">
      <c r="C48" s="510"/>
      <c r="D48" s="510"/>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0"/>
    </row>
    <row r="49" spans="3:28">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0"/>
    </row>
    <row r="50" spans="3:28">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row>
    <row r="51" spans="3:28">
      <c r="C51" s="510"/>
      <c r="D51" s="510"/>
      <c r="E51" s="510"/>
      <c r="F51" s="510"/>
      <c r="G51" s="510"/>
      <c r="H51" s="510"/>
      <c r="I51" s="510"/>
      <c r="J51" s="510"/>
      <c r="K51" s="510"/>
      <c r="L51" s="510"/>
      <c r="M51" s="510"/>
      <c r="N51" s="510"/>
      <c r="O51" s="510"/>
      <c r="P51" s="510"/>
      <c r="Q51" s="510"/>
      <c r="R51" s="510"/>
      <c r="S51" s="510"/>
      <c r="T51" s="510"/>
      <c r="U51" s="510"/>
      <c r="V51" s="510"/>
      <c r="W51" s="510"/>
      <c r="X51" s="510"/>
      <c r="Y51" s="510"/>
      <c r="Z51" s="510"/>
      <c r="AA51" s="510"/>
      <c r="AB51" s="510"/>
    </row>
    <row r="52" spans="3:28">
      <c r="C52" s="510"/>
      <c r="D52" s="510"/>
      <c r="E52" s="510"/>
      <c r="F52" s="510"/>
      <c r="G52" s="510"/>
      <c r="H52" s="510"/>
      <c r="I52" s="510"/>
      <c r="J52" s="510"/>
      <c r="K52" s="510"/>
      <c r="L52" s="510"/>
      <c r="M52" s="510"/>
      <c r="N52" s="510"/>
      <c r="O52" s="510"/>
      <c r="P52" s="510"/>
      <c r="Q52" s="510"/>
      <c r="R52" s="510"/>
      <c r="S52" s="510"/>
      <c r="T52" s="510"/>
      <c r="U52" s="510"/>
      <c r="V52" s="510"/>
      <c r="W52" s="510"/>
      <c r="X52" s="510"/>
      <c r="Y52" s="510"/>
      <c r="Z52" s="510"/>
      <c r="AA52" s="510"/>
      <c r="AB52" s="510"/>
    </row>
    <row r="53" spans="3:28">
      <c r="C53" s="510"/>
      <c r="D53" s="510"/>
      <c r="E53" s="510"/>
      <c r="F53" s="510"/>
      <c r="G53" s="510"/>
      <c r="H53" s="510"/>
      <c r="I53" s="510"/>
      <c r="J53" s="510"/>
      <c r="K53" s="510"/>
      <c r="L53" s="510"/>
      <c r="M53" s="510"/>
      <c r="N53" s="510"/>
      <c r="O53" s="510"/>
      <c r="P53" s="510"/>
      <c r="Q53" s="510"/>
      <c r="R53" s="510"/>
      <c r="S53" s="510"/>
      <c r="T53" s="510"/>
      <c r="U53" s="510"/>
      <c r="V53" s="510"/>
      <c r="W53" s="510"/>
      <c r="X53" s="510"/>
      <c r="Y53" s="510"/>
      <c r="Z53" s="510"/>
      <c r="AA53" s="510"/>
      <c r="AB53" s="510"/>
    </row>
    <row r="54" spans="3:28">
      <c r="C54" s="510"/>
      <c r="D54" s="510"/>
      <c r="E54" s="510"/>
      <c r="F54" s="510"/>
      <c r="G54" s="510"/>
      <c r="H54" s="510"/>
      <c r="I54" s="510"/>
      <c r="J54" s="510"/>
      <c r="K54" s="510"/>
      <c r="L54" s="510"/>
      <c r="M54" s="510"/>
      <c r="N54" s="510"/>
      <c r="O54" s="510"/>
      <c r="P54" s="510"/>
      <c r="Q54" s="510"/>
      <c r="R54" s="510"/>
      <c r="S54" s="510"/>
      <c r="T54" s="510"/>
      <c r="U54" s="510"/>
      <c r="V54" s="510"/>
      <c r="W54" s="510"/>
      <c r="X54" s="510"/>
      <c r="Y54" s="510"/>
      <c r="Z54" s="510"/>
      <c r="AA54" s="510"/>
      <c r="AB54" s="510"/>
    </row>
    <row r="55" spans="3:28">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row>
    <row r="56" spans="3:28">
      <c r="C56" s="510"/>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row>
    <row r="57" spans="3:28">
      <c r="C57" s="510"/>
      <c r="D57" s="510"/>
      <c r="E57" s="510"/>
      <c r="F57" s="510"/>
      <c r="G57" s="510"/>
      <c r="H57" s="510"/>
      <c r="I57" s="510"/>
      <c r="J57" s="510"/>
      <c r="K57" s="510"/>
      <c r="L57" s="510"/>
      <c r="M57" s="510"/>
      <c r="N57" s="510"/>
      <c r="O57" s="510"/>
      <c r="P57" s="510"/>
      <c r="Q57" s="510"/>
      <c r="R57" s="510"/>
      <c r="S57" s="510"/>
      <c r="T57" s="510"/>
      <c r="U57" s="510"/>
      <c r="V57" s="510"/>
      <c r="W57" s="510"/>
      <c r="X57" s="510"/>
      <c r="Y57" s="510"/>
      <c r="Z57" s="510"/>
      <c r="AA57" s="510"/>
      <c r="AB57" s="510"/>
    </row>
    <row r="58" spans="3:28">
      <c r="C58" s="510"/>
      <c r="D58" s="510"/>
      <c r="E58" s="510"/>
      <c r="F58" s="510"/>
      <c r="G58" s="510"/>
      <c r="H58" s="510"/>
      <c r="I58" s="510"/>
      <c r="J58" s="510"/>
      <c r="K58" s="510"/>
      <c r="L58" s="510"/>
      <c r="M58" s="510"/>
      <c r="N58" s="510"/>
      <c r="O58" s="510"/>
      <c r="P58" s="510"/>
      <c r="Q58" s="510"/>
      <c r="R58" s="510"/>
      <c r="S58" s="510"/>
      <c r="T58" s="510"/>
      <c r="U58" s="510"/>
      <c r="V58" s="510"/>
      <c r="W58" s="510"/>
      <c r="X58" s="510"/>
      <c r="Y58" s="510"/>
      <c r="Z58" s="510"/>
      <c r="AA58" s="510"/>
      <c r="AB58" s="510"/>
    </row>
    <row r="59" spans="3:28">
      <c r="C59" s="510"/>
      <c r="D59" s="510"/>
      <c r="E59" s="510"/>
      <c r="F59" s="510"/>
      <c r="G59" s="510"/>
      <c r="H59" s="510"/>
      <c r="I59" s="510"/>
      <c r="J59" s="510"/>
      <c r="K59" s="510"/>
      <c r="L59" s="510"/>
      <c r="M59" s="510"/>
      <c r="N59" s="510"/>
      <c r="O59" s="510"/>
      <c r="P59" s="510"/>
      <c r="Q59" s="510"/>
      <c r="R59" s="510"/>
      <c r="S59" s="510"/>
      <c r="T59" s="510"/>
      <c r="U59" s="510"/>
      <c r="V59" s="510"/>
      <c r="W59" s="510"/>
      <c r="X59" s="510"/>
      <c r="Y59" s="510"/>
      <c r="Z59" s="510"/>
      <c r="AA59" s="510"/>
      <c r="AB59" s="510"/>
    </row>
    <row r="60" spans="3:28">
      <c r="C60" s="510"/>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row>
    <row r="61" spans="3:28">
      <c r="C61" s="510"/>
      <c r="D61" s="510"/>
      <c r="E61" s="510"/>
      <c r="F61" s="510"/>
      <c r="G61" s="510"/>
      <c r="H61" s="510"/>
      <c r="I61" s="510"/>
      <c r="J61" s="510"/>
      <c r="K61" s="510"/>
      <c r="L61" s="510"/>
      <c r="M61" s="510"/>
      <c r="N61" s="510"/>
      <c r="O61" s="510"/>
      <c r="P61" s="510"/>
      <c r="Q61" s="510"/>
      <c r="R61" s="510"/>
      <c r="S61" s="510"/>
      <c r="T61" s="510"/>
      <c r="U61" s="510"/>
      <c r="V61" s="510"/>
      <c r="W61" s="510"/>
      <c r="X61" s="510"/>
      <c r="Y61" s="510"/>
      <c r="Z61" s="510"/>
      <c r="AA61" s="510"/>
      <c r="AB61" s="510"/>
    </row>
    <row r="62" spans="3:28">
      <c r="C62" s="510"/>
      <c r="D62" s="510"/>
      <c r="E62" s="510"/>
      <c r="F62" s="510"/>
      <c r="G62" s="510"/>
      <c r="H62" s="510"/>
      <c r="I62" s="510"/>
      <c r="J62" s="510"/>
      <c r="K62" s="510"/>
      <c r="L62" s="510"/>
      <c r="M62" s="510"/>
      <c r="N62" s="510"/>
      <c r="O62" s="510"/>
      <c r="P62" s="510"/>
      <c r="Q62" s="510"/>
      <c r="R62" s="510"/>
      <c r="S62" s="510"/>
      <c r="T62" s="510"/>
      <c r="U62" s="510"/>
      <c r="V62" s="510"/>
      <c r="W62" s="510"/>
      <c r="X62" s="510"/>
      <c r="Y62" s="510"/>
      <c r="Z62" s="510"/>
      <c r="AA62" s="510"/>
      <c r="AB62" s="510"/>
    </row>
    <row r="63" spans="3:28">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row>
    <row r="64" spans="3:28">
      <c r="C64" s="510"/>
      <c r="D64" s="510"/>
      <c r="E64" s="510"/>
      <c r="F64" s="510"/>
      <c r="G64" s="510"/>
      <c r="H64" s="510"/>
      <c r="I64" s="510"/>
      <c r="J64" s="510"/>
      <c r="K64" s="510"/>
      <c r="L64" s="510"/>
      <c r="M64" s="510"/>
      <c r="N64" s="510"/>
      <c r="O64" s="510"/>
      <c r="P64" s="510"/>
      <c r="Q64" s="510"/>
      <c r="R64" s="510"/>
      <c r="S64" s="510"/>
      <c r="T64" s="510"/>
      <c r="U64" s="510"/>
      <c r="V64" s="510"/>
      <c r="W64" s="510"/>
      <c r="X64" s="510"/>
      <c r="Y64" s="510"/>
      <c r="Z64" s="510"/>
      <c r="AA64" s="510"/>
      <c r="AB64" s="510"/>
    </row>
    <row r="65" spans="3:28">
      <c r="C65" s="510"/>
      <c r="D65" s="510"/>
      <c r="E65" s="510"/>
      <c r="F65" s="510"/>
      <c r="G65" s="510"/>
      <c r="H65" s="510"/>
      <c r="I65" s="510"/>
      <c r="J65" s="510"/>
      <c r="K65" s="510"/>
      <c r="L65" s="510"/>
      <c r="M65" s="510"/>
      <c r="N65" s="510"/>
      <c r="O65" s="510"/>
      <c r="P65" s="510"/>
      <c r="Q65" s="510"/>
      <c r="R65" s="510"/>
      <c r="S65" s="510"/>
      <c r="T65" s="510"/>
      <c r="U65" s="510"/>
      <c r="V65" s="510"/>
      <c r="W65" s="510"/>
      <c r="X65" s="510"/>
      <c r="Y65" s="510"/>
      <c r="Z65" s="510"/>
      <c r="AA65" s="510"/>
      <c r="AB65" s="510"/>
    </row>
    <row r="66" spans="3:28">
      <c r="C66" s="510"/>
      <c r="D66" s="510"/>
      <c r="E66" s="510"/>
      <c r="F66" s="510"/>
      <c r="G66" s="510"/>
      <c r="H66" s="510"/>
      <c r="I66" s="510"/>
      <c r="J66" s="510"/>
      <c r="K66" s="510"/>
      <c r="L66" s="510"/>
      <c r="M66" s="510"/>
      <c r="N66" s="510"/>
      <c r="O66" s="510"/>
      <c r="P66" s="510"/>
      <c r="Q66" s="510"/>
      <c r="R66" s="510"/>
      <c r="S66" s="510"/>
      <c r="T66" s="510"/>
      <c r="U66" s="510"/>
      <c r="V66" s="510"/>
      <c r="W66" s="510"/>
      <c r="X66" s="510"/>
      <c r="Y66" s="510"/>
      <c r="Z66" s="510"/>
      <c r="AA66" s="510"/>
      <c r="AB66" s="510"/>
    </row>
    <row r="67" spans="3:28">
      <c r="C67" s="510"/>
      <c r="D67" s="510"/>
      <c r="E67" s="510"/>
      <c r="F67" s="510"/>
      <c r="G67" s="510"/>
      <c r="H67" s="510"/>
      <c r="I67" s="510"/>
      <c r="J67" s="510"/>
      <c r="K67" s="510"/>
      <c r="L67" s="510"/>
      <c r="M67" s="510"/>
      <c r="N67" s="510"/>
      <c r="O67" s="510"/>
      <c r="P67" s="510"/>
      <c r="Q67" s="510"/>
      <c r="R67" s="510"/>
      <c r="S67" s="510"/>
      <c r="T67" s="510"/>
      <c r="U67" s="510"/>
      <c r="V67" s="510"/>
      <c r="W67" s="510"/>
      <c r="X67" s="510"/>
      <c r="Y67" s="510"/>
      <c r="Z67" s="510"/>
      <c r="AA67" s="510"/>
      <c r="AB67" s="510"/>
    </row>
    <row r="68" spans="3:28">
      <c r="C68" s="510"/>
      <c r="D68" s="510"/>
      <c r="E68" s="510"/>
      <c r="F68" s="510"/>
      <c r="G68" s="510"/>
      <c r="H68" s="510"/>
      <c r="I68" s="510"/>
      <c r="J68" s="510"/>
      <c r="K68" s="510"/>
      <c r="L68" s="510"/>
      <c r="M68" s="510"/>
      <c r="N68" s="510"/>
      <c r="O68" s="510"/>
      <c r="P68" s="510"/>
      <c r="Q68" s="510"/>
      <c r="R68" s="510"/>
      <c r="S68" s="510"/>
      <c r="T68" s="510"/>
      <c r="U68" s="510"/>
      <c r="V68" s="510"/>
      <c r="W68" s="510"/>
      <c r="X68" s="510"/>
      <c r="Y68" s="510"/>
      <c r="Z68" s="510"/>
      <c r="AA68" s="510"/>
      <c r="AB68" s="510"/>
    </row>
    <row r="69" spans="3:28">
      <c r="C69" s="510"/>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c r="AB69" s="510"/>
    </row>
    <row r="70" spans="3:28">
      <c r="C70" s="510"/>
      <c r="D70" s="510"/>
      <c r="E70" s="510"/>
      <c r="F70" s="510"/>
      <c r="G70" s="510"/>
      <c r="H70" s="510"/>
      <c r="I70" s="510"/>
      <c r="J70" s="510"/>
      <c r="K70" s="510"/>
      <c r="L70" s="510"/>
      <c r="M70" s="510"/>
      <c r="N70" s="510"/>
      <c r="O70" s="510"/>
      <c r="P70" s="510"/>
      <c r="Q70" s="510"/>
      <c r="R70" s="510"/>
      <c r="S70" s="510"/>
      <c r="T70" s="510"/>
      <c r="U70" s="510"/>
      <c r="V70" s="510"/>
      <c r="W70" s="510"/>
      <c r="X70" s="510"/>
      <c r="Y70" s="510"/>
      <c r="Z70" s="510"/>
      <c r="AA70" s="510"/>
      <c r="AB70" s="510"/>
    </row>
    <row r="71" spans="3:28">
      <c r="C71" s="510"/>
      <c r="D71" s="510"/>
      <c r="E71" s="510"/>
      <c r="F71" s="510"/>
      <c r="G71" s="510"/>
      <c r="H71" s="510"/>
      <c r="I71" s="510"/>
      <c r="J71" s="510"/>
      <c r="K71" s="510"/>
      <c r="L71" s="510"/>
      <c r="M71" s="510"/>
      <c r="N71" s="510"/>
      <c r="O71" s="510"/>
      <c r="P71" s="510"/>
      <c r="Q71" s="510"/>
      <c r="R71" s="510"/>
      <c r="S71" s="510"/>
      <c r="T71" s="510"/>
      <c r="U71" s="510"/>
      <c r="V71" s="510"/>
      <c r="W71" s="510"/>
      <c r="X71" s="510"/>
      <c r="Y71" s="510"/>
      <c r="Z71" s="510"/>
      <c r="AA71" s="510"/>
      <c r="AB71" s="510"/>
    </row>
    <row r="72" spans="3:28">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row>
    <row r="73" spans="3:28">
      <c r="C73" s="510"/>
      <c r="D73" s="510"/>
      <c r="E73" s="510"/>
      <c r="F73" s="510"/>
      <c r="G73" s="510"/>
      <c r="H73" s="510"/>
      <c r="I73" s="510"/>
      <c r="J73" s="510"/>
      <c r="K73" s="510"/>
      <c r="L73" s="510"/>
      <c r="M73" s="510"/>
      <c r="N73" s="510"/>
      <c r="O73" s="510"/>
      <c r="P73" s="510"/>
      <c r="Q73" s="510"/>
      <c r="R73" s="510"/>
      <c r="S73" s="510"/>
      <c r="T73" s="510"/>
      <c r="U73" s="510"/>
      <c r="V73" s="510"/>
      <c r="W73" s="510"/>
      <c r="X73" s="510"/>
      <c r="Y73" s="510"/>
      <c r="Z73" s="510"/>
      <c r="AA73" s="510"/>
      <c r="AB73" s="510"/>
    </row>
    <row r="74" spans="3:28">
      <c r="C74" s="510"/>
      <c r="D74" s="510"/>
      <c r="E74" s="510"/>
      <c r="F74" s="510"/>
      <c r="G74" s="510"/>
      <c r="H74" s="510"/>
      <c r="I74" s="510"/>
      <c r="J74" s="510"/>
      <c r="K74" s="510"/>
      <c r="L74" s="510"/>
      <c r="M74" s="510"/>
      <c r="N74" s="510"/>
      <c r="O74" s="510"/>
      <c r="P74" s="510"/>
      <c r="Q74" s="510"/>
      <c r="R74" s="510"/>
      <c r="S74" s="510"/>
      <c r="T74" s="510"/>
      <c r="U74" s="510"/>
      <c r="V74" s="510"/>
      <c r="W74" s="510"/>
      <c r="X74" s="510"/>
      <c r="Y74" s="510"/>
      <c r="Z74" s="510"/>
      <c r="AA74" s="510"/>
      <c r="AB74" s="510"/>
    </row>
  </sheetData>
  <mergeCells count="7">
    <mergeCell ref="U6:AA6"/>
    <mergeCell ref="C5:AA5"/>
    <mergeCell ref="A5:B7"/>
    <mergeCell ref="D6:G6"/>
    <mergeCell ref="C6:C7"/>
    <mergeCell ref="H6:K6"/>
    <mergeCell ref="M6:S6"/>
  </mergeCells>
  <conditionalFormatting sqref="A5">
    <cfRule type="duplicateValues" dxfId="8" priority="6"/>
    <cfRule type="duplicateValues" dxfId="7" priority="7"/>
    <cfRule type="duplicateValues" dxfId="6" priority="8"/>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T36"/>
  <sheetViews>
    <sheetView showGridLines="0" zoomScaleNormal="100" workbookViewId="0">
      <selection activeCell="C7" sqref="C7:L33"/>
    </sheetView>
  </sheetViews>
  <sheetFormatPr defaultColWidth="9.140625" defaultRowHeight="15"/>
  <cols>
    <col min="1" max="1" width="11.85546875" style="379" bestFit="1" customWidth="1"/>
    <col min="2" max="2" width="59.85546875" style="379" customWidth="1"/>
    <col min="3" max="3" width="14" style="379" bestFit="1" customWidth="1"/>
    <col min="4" max="5" width="16.140625" style="379" customWidth="1"/>
    <col min="6" max="6" width="16.140625" style="398" customWidth="1"/>
    <col min="7" max="7" width="25.28515625" style="398" customWidth="1"/>
    <col min="8" max="8" width="13.7109375" style="379" customWidth="1"/>
    <col min="9" max="11" width="16.140625" style="398" customWidth="1"/>
    <col min="12" max="12" width="26.28515625" style="398" customWidth="1"/>
    <col min="13" max="16384" width="9.140625" style="379"/>
  </cols>
  <sheetData>
    <row r="1" spans="1:46">
      <c r="A1" s="305" t="s">
        <v>108</v>
      </c>
      <c r="B1" s="244" t="str">
        <f>Info!C2</f>
        <v>ს.ს "პროკრედიტ ბანკი"</v>
      </c>
      <c r="F1" s="379"/>
      <c r="G1" s="379"/>
      <c r="I1" s="379"/>
      <c r="J1" s="379"/>
      <c r="K1" s="379"/>
      <c r="L1" s="379"/>
    </row>
    <row r="2" spans="1:46">
      <c r="A2" s="305" t="s">
        <v>109</v>
      </c>
      <c r="B2" s="308">
        <f>'1. key ratios'!B2</f>
        <v>45291</v>
      </c>
      <c r="F2" s="379"/>
      <c r="G2" s="379"/>
      <c r="I2" s="379"/>
      <c r="J2" s="379"/>
      <c r="K2" s="379"/>
      <c r="L2" s="379"/>
    </row>
    <row r="3" spans="1:46">
      <c r="A3" s="307" t="s">
        <v>479</v>
      </c>
      <c r="F3" s="379"/>
      <c r="G3" s="379"/>
      <c r="I3" s="379"/>
      <c r="J3" s="379"/>
      <c r="K3" s="379"/>
      <c r="L3" s="379"/>
    </row>
    <row r="4" spans="1:46">
      <c r="F4" s="379"/>
      <c r="G4" s="379"/>
      <c r="I4" s="379"/>
      <c r="J4" s="379"/>
      <c r="K4" s="379"/>
      <c r="L4" s="379"/>
    </row>
    <row r="5" spans="1:46" ht="37.5" customHeight="1">
      <c r="A5" s="804" t="s">
        <v>480</v>
      </c>
      <c r="B5" s="805"/>
      <c r="C5" s="853" t="s">
        <v>481</v>
      </c>
      <c r="D5" s="854"/>
      <c r="E5" s="854"/>
      <c r="F5" s="854"/>
      <c r="G5" s="854"/>
      <c r="H5" s="853" t="s">
        <v>681</v>
      </c>
      <c r="I5" s="855"/>
      <c r="J5" s="855"/>
      <c r="K5" s="855"/>
      <c r="L5" s="856"/>
    </row>
    <row r="6" spans="1:46" ht="39.6" customHeight="1">
      <c r="A6" s="808"/>
      <c r="B6" s="809"/>
      <c r="C6" s="311"/>
      <c r="D6" s="377" t="s">
        <v>667</v>
      </c>
      <c r="E6" s="377" t="s">
        <v>666</v>
      </c>
      <c r="F6" s="377" t="s">
        <v>665</v>
      </c>
      <c r="G6" s="377" t="s">
        <v>664</v>
      </c>
      <c r="H6" s="399"/>
      <c r="I6" s="377" t="s">
        <v>667</v>
      </c>
      <c r="J6" s="377" t="s">
        <v>666</v>
      </c>
      <c r="K6" s="377" t="s">
        <v>665</v>
      </c>
      <c r="L6" s="377" t="s">
        <v>664</v>
      </c>
    </row>
    <row r="7" spans="1:46">
      <c r="A7" s="369">
        <v>1</v>
      </c>
      <c r="B7" s="382" t="s">
        <v>403</v>
      </c>
      <c r="C7" s="514">
        <v>1291289.5975810001</v>
      </c>
      <c r="D7" s="508">
        <v>1291289.5975810001</v>
      </c>
      <c r="E7" s="508">
        <v>0</v>
      </c>
      <c r="F7" s="508">
        <v>0</v>
      </c>
      <c r="G7" s="508">
        <v>0</v>
      </c>
      <c r="H7" s="514">
        <v>16239.623718999999</v>
      </c>
      <c r="I7" s="508">
        <v>16239.623718999999</v>
      </c>
      <c r="J7" s="508">
        <v>0</v>
      </c>
      <c r="K7" s="508">
        <v>0</v>
      </c>
      <c r="L7" s="508">
        <v>0</v>
      </c>
      <c r="M7" s="510"/>
      <c r="N7" s="510"/>
      <c r="O7" s="510"/>
      <c r="P7" s="510"/>
      <c r="Q7" s="510"/>
      <c r="R7" s="510"/>
      <c r="S7" s="510"/>
      <c r="T7" s="510"/>
      <c r="U7" s="510"/>
      <c r="V7" s="510"/>
      <c r="W7" s="510"/>
      <c r="X7" s="510"/>
      <c r="Y7" s="510"/>
      <c r="Z7" s="510"/>
      <c r="AA7" s="510"/>
      <c r="AB7" s="510"/>
      <c r="AC7" s="510"/>
      <c r="AD7" s="510"/>
      <c r="AE7" s="510"/>
      <c r="AF7" s="510"/>
      <c r="AG7" s="510"/>
      <c r="AH7" s="510"/>
      <c r="AI7" s="510"/>
      <c r="AJ7" s="510"/>
      <c r="AK7" s="510"/>
      <c r="AL7" s="510"/>
      <c r="AM7" s="510"/>
      <c r="AN7" s="510"/>
      <c r="AO7" s="510"/>
      <c r="AP7" s="510"/>
      <c r="AQ7" s="510"/>
      <c r="AR7" s="510"/>
      <c r="AS7" s="510"/>
      <c r="AT7" s="510"/>
    </row>
    <row r="8" spans="1:46">
      <c r="A8" s="369">
        <v>2</v>
      </c>
      <c r="B8" s="382" t="s">
        <v>404</v>
      </c>
      <c r="C8" s="514">
        <v>7845410.0177029995</v>
      </c>
      <c r="D8" s="508">
        <v>7818556.4727609996</v>
      </c>
      <c r="E8" s="508">
        <v>26853.544942</v>
      </c>
      <c r="F8" s="508">
        <v>0</v>
      </c>
      <c r="G8" s="508">
        <v>0</v>
      </c>
      <c r="H8" s="514">
        <v>98500.777290000013</v>
      </c>
      <c r="I8" s="508">
        <v>98194.998495000007</v>
      </c>
      <c r="J8" s="508">
        <v>305.778795</v>
      </c>
      <c r="K8" s="508">
        <v>0</v>
      </c>
      <c r="L8" s="508">
        <v>0</v>
      </c>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510"/>
      <c r="AR8" s="510"/>
      <c r="AS8" s="510"/>
      <c r="AT8" s="510"/>
    </row>
    <row r="9" spans="1:46">
      <c r="A9" s="369">
        <v>3</v>
      </c>
      <c r="B9" s="382" t="s">
        <v>644</v>
      </c>
      <c r="C9" s="514">
        <v>0</v>
      </c>
      <c r="D9" s="508">
        <v>0</v>
      </c>
      <c r="E9" s="508">
        <v>0</v>
      </c>
      <c r="F9" s="508">
        <v>0</v>
      </c>
      <c r="G9" s="508">
        <v>0</v>
      </c>
      <c r="H9" s="514">
        <v>0</v>
      </c>
      <c r="I9" s="508">
        <v>0</v>
      </c>
      <c r="J9" s="508">
        <v>0</v>
      </c>
      <c r="K9" s="508">
        <v>0</v>
      </c>
      <c r="L9" s="508">
        <v>0</v>
      </c>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510"/>
      <c r="AR9" s="510"/>
      <c r="AS9" s="510"/>
      <c r="AT9" s="510"/>
    </row>
    <row r="10" spans="1:46">
      <c r="A10" s="369">
        <v>4</v>
      </c>
      <c r="B10" s="382" t="s">
        <v>405</v>
      </c>
      <c r="C10" s="514">
        <v>16269565.211315</v>
      </c>
      <c r="D10" s="508">
        <v>16269565.211315</v>
      </c>
      <c r="E10" s="508">
        <v>0</v>
      </c>
      <c r="F10" s="508">
        <v>0</v>
      </c>
      <c r="G10" s="508">
        <v>0</v>
      </c>
      <c r="H10" s="514">
        <v>94415.587870999996</v>
      </c>
      <c r="I10" s="508">
        <v>94415.587870999996</v>
      </c>
      <c r="J10" s="508">
        <v>0</v>
      </c>
      <c r="K10" s="508">
        <v>0</v>
      </c>
      <c r="L10" s="508">
        <v>0</v>
      </c>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row>
    <row r="11" spans="1:46">
      <c r="A11" s="369">
        <v>5</v>
      </c>
      <c r="B11" s="382" t="s">
        <v>406</v>
      </c>
      <c r="C11" s="514">
        <v>140964540.89952368</v>
      </c>
      <c r="D11" s="508">
        <v>140510584.68191901</v>
      </c>
      <c r="E11" s="508">
        <v>43571.716556840001</v>
      </c>
      <c r="F11" s="508">
        <v>410384.50104782998</v>
      </c>
      <c r="G11" s="508">
        <v>0</v>
      </c>
      <c r="H11" s="514">
        <v>980106.92660899996</v>
      </c>
      <c r="I11" s="508">
        <v>831620.92105799995</v>
      </c>
      <c r="J11" s="508">
        <v>271.72880500000002</v>
      </c>
      <c r="K11" s="508">
        <v>148214.27674599999</v>
      </c>
      <c r="L11" s="508">
        <v>0</v>
      </c>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row>
    <row r="12" spans="1:46">
      <c r="A12" s="369">
        <v>6</v>
      </c>
      <c r="B12" s="382" t="s">
        <v>407</v>
      </c>
      <c r="C12" s="514">
        <v>62328051.232501097</v>
      </c>
      <c r="D12" s="508">
        <v>57159954.426812097</v>
      </c>
      <c r="E12" s="508">
        <v>2982878.6283</v>
      </c>
      <c r="F12" s="508">
        <v>2185218.1773890001</v>
      </c>
      <c r="G12" s="508">
        <v>0</v>
      </c>
      <c r="H12" s="514">
        <v>2019718.1553529999</v>
      </c>
      <c r="I12" s="508">
        <v>306594.78205799998</v>
      </c>
      <c r="J12" s="508">
        <v>25823.27</v>
      </c>
      <c r="K12" s="508">
        <v>1687300.103295</v>
      </c>
      <c r="L12" s="508">
        <v>0</v>
      </c>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row>
    <row r="13" spans="1:46">
      <c r="A13" s="369">
        <v>7</v>
      </c>
      <c r="B13" s="382" t="s">
        <v>408</v>
      </c>
      <c r="C13" s="514">
        <v>114858839.11061081</v>
      </c>
      <c r="D13" s="508">
        <v>112751020.07077</v>
      </c>
      <c r="E13" s="508">
        <v>1914248.2413399201</v>
      </c>
      <c r="F13" s="508">
        <v>193570.79850089</v>
      </c>
      <c r="G13" s="508">
        <v>0</v>
      </c>
      <c r="H13" s="514">
        <v>491149.38609099993</v>
      </c>
      <c r="I13" s="508">
        <v>376182.20942199999</v>
      </c>
      <c r="J13" s="508">
        <v>45224.523748</v>
      </c>
      <c r="K13" s="508">
        <v>69742.652921000001</v>
      </c>
      <c r="L13" s="508">
        <v>0</v>
      </c>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0"/>
      <c r="AS13" s="510"/>
      <c r="AT13" s="510"/>
    </row>
    <row r="14" spans="1:46">
      <c r="A14" s="369">
        <v>8</v>
      </c>
      <c r="B14" s="382" t="s">
        <v>409</v>
      </c>
      <c r="C14" s="514">
        <v>96424482.625561535</v>
      </c>
      <c r="D14" s="508">
        <v>92532783.515055105</v>
      </c>
      <c r="E14" s="508">
        <v>2594612.5131047899</v>
      </c>
      <c r="F14" s="508">
        <v>1297086.5974016299</v>
      </c>
      <c r="G14" s="508">
        <v>0</v>
      </c>
      <c r="H14" s="514">
        <v>1095868.0367180002</v>
      </c>
      <c r="I14" s="508">
        <v>231112.759823</v>
      </c>
      <c r="J14" s="508">
        <v>192970.25131200001</v>
      </c>
      <c r="K14" s="508">
        <v>671785.02558300004</v>
      </c>
      <c r="L14" s="508">
        <v>0</v>
      </c>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row>
    <row r="15" spans="1:46">
      <c r="A15" s="369">
        <v>9</v>
      </c>
      <c r="B15" s="382" t="s">
        <v>410</v>
      </c>
      <c r="C15" s="514">
        <v>83395223.735555455</v>
      </c>
      <c r="D15" s="508">
        <v>71908960.104900196</v>
      </c>
      <c r="E15" s="508">
        <v>1355677.8825284599</v>
      </c>
      <c r="F15" s="508">
        <v>10130585.748126799</v>
      </c>
      <c r="G15" s="508">
        <v>0</v>
      </c>
      <c r="H15" s="514">
        <v>6265691.5076029999</v>
      </c>
      <c r="I15" s="508">
        <v>232065.756062</v>
      </c>
      <c r="J15" s="508">
        <v>16301.465894999999</v>
      </c>
      <c r="K15" s="508">
        <v>6017324.2856459999</v>
      </c>
      <c r="L15" s="508">
        <v>0</v>
      </c>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0"/>
      <c r="AP15" s="510"/>
      <c r="AQ15" s="510"/>
      <c r="AR15" s="510"/>
      <c r="AS15" s="510"/>
      <c r="AT15" s="510"/>
    </row>
    <row r="16" spans="1:46" ht="30">
      <c r="A16" s="369">
        <v>10</v>
      </c>
      <c r="B16" s="382" t="s">
        <v>411</v>
      </c>
      <c r="C16" s="514">
        <v>80987393.990194693</v>
      </c>
      <c r="D16" s="508">
        <v>80650924.471746698</v>
      </c>
      <c r="E16" s="508">
        <v>336469.51844800002</v>
      </c>
      <c r="F16" s="508">
        <v>0</v>
      </c>
      <c r="G16" s="508">
        <v>0</v>
      </c>
      <c r="H16" s="514">
        <v>228375.152562</v>
      </c>
      <c r="I16" s="508">
        <v>186164.571604</v>
      </c>
      <c r="J16" s="508">
        <v>42210.580957999999</v>
      </c>
      <c r="K16" s="508">
        <v>0</v>
      </c>
      <c r="L16" s="508">
        <v>0</v>
      </c>
      <c r="M16" s="510"/>
      <c r="N16" s="510"/>
      <c r="O16" s="510"/>
      <c r="P16" s="510"/>
      <c r="Q16" s="510"/>
      <c r="R16" s="510"/>
      <c r="S16" s="510"/>
      <c r="T16" s="510"/>
      <c r="U16" s="510"/>
      <c r="V16" s="510"/>
      <c r="W16" s="510"/>
      <c r="X16" s="510"/>
      <c r="Y16" s="510"/>
      <c r="Z16" s="510"/>
      <c r="AA16" s="510"/>
      <c r="AB16" s="510"/>
      <c r="AC16" s="510"/>
      <c r="AD16" s="510"/>
      <c r="AE16" s="510"/>
      <c r="AF16" s="510"/>
      <c r="AG16" s="510"/>
      <c r="AH16" s="510"/>
      <c r="AI16" s="510"/>
      <c r="AJ16" s="510"/>
      <c r="AK16" s="510"/>
      <c r="AL16" s="510"/>
      <c r="AM16" s="510"/>
      <c r="AN16" s="510"/>
      <c r="AO16" s="510"/>
      <c r="AP16" s="510"/>
      <c r="AQ16" s="510"/>
      <c r="AR16" s="510"/>
      <c r="AS16" s="510"/>
      <c r="AT16" s="510"/>
    </row>
    <row r="17" spans="1:46">
      <c r="A17" s="369">
        <v>11</v>
      </c>
      <c r="B17" s="382" t="s">
        <v>412</v>
      </c>
      <c r="C17" s="514">
        <v>19177463.0016413</v>
      </c>
      <c r="D17" s="508">
        <v>17947927.2585533</v>
      </c>
      <c r="E17" s="508">
        <v>1229535.743088</v>
      </c>
      <c r="F17" s="508">
        <v>0</v>
      </c>
      <c r="G17" s="508">
        <v>0</v>
      </c>
      <c r="H17" s="514">
        <v>54055.814294999996</v>
      </c>
      <c r="I17" s="508">
        <v>52715.449468999999</v>
      </c>
      <c r="J17" s="508">
        <v>1340.364826</v>
      </c>
      <c r="K17" s="508">
        <v>0</v>
      </c>
      <c r="L17" s="508">
        <v>0</v>
      </c>
      <c r="M17" s="510"/>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510"/>
      <c r="AK17" s="510"/>
      <c r="AL17" s="510"/>
      <c r="AM17" s="510"/>
      <c r="AN17" s="510"/>
      <c r="AO17" s="510"/>
      <c r="AP17" s="510"/>
      <c r="AQ17" s="510"/>
      <c r="AR17" s="510"/>
      <c r="AS17" s="510"/>
      <c r="AT17" s="510"/>
    </row>
    <row r="18" spans="1:46">
      <c r="A18" s="369">
        <v>12</v>
      </c>
      <c r="B18" s="382" t="s">
        <v>413</v>
      </c>
      <c r="C18" s="514">
        <v>74795111.157909811</v>
      </c>
      <c r="D18" s="508">
        <v>68679639.830029801</v>
      </c>
      <c r="E18" s="508">
        <v>3142790.80394002</v>
      </c>
      <c r="F18" s="508">
        <v>2972680.5239400002</v>
      </c>
      <c r="G18" s="508">
        <v>0</v>
      </c>
      <c r="H18" s="514">
        <v>2563713.7549950001</v>
      </c>
      <c r="I18" s="508">
        <v>182680.52240799999</v>
      </c>
      <c r="J18" s="508">
        <v>69982.576218999995</v>
      </c>
      <c r="K18" s="508">
        <v>2311050.656368</v>
      </c>
      <c r="L18" s="508">
        <v>0</v>
      </c>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row>
    <row r="19" spans="1:46">
      <c r="A19" s="369">
        <v>13</v>
      </c>
      <c r="B19" s="382" t="s">
        <v>414</v>
      </c>
      <c r="C19" s="514">
        <v>63762817.536021292</v>
      </c>
      <c r="D19" s="508">
        <v>62867394.1393243</v>
      </c>
      <c r="E19" s="508">
        <v>895423.39669699001</v>
      </c>
      <c r="F19" s="508">
        <v>0</v>
      </c>
      <c r="G19" s="508">
        <v>0</v>
      </c>
      <c r="H19" s="514">
        <v>217918.03605599998</v>
      </c>
      <c r="I19" s="508">
        <v>199717.00213099999</v>
      </c>
      <c r="J19" s="508">
        <v>18201.033925</v>
      </c>
      <c r="K19" s="508">
        <v>0</v>
      </c>
      <c r="L19" s="508">
        <v>0</v>
      </c>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0"/>
      <c r="AM19" s="510"/>
      <c r="AN19" s="510"/>
      <c r="AO19" s="510"/>
      <c r="AP19" s="510"/>
      <c r="AQ19" s="510"/>
      <c r="AR19" s="510"/>
      <c r="AS19" s="510"/>
      <c r="AT19" s="510"/>
    </row>
    <row r="20" spans="1:46">
      <c r="A20" s="369">
        <v>14</v>
      </c>
      <c r="B20" s="382" t="s">
        <v>415</v>
      </c>
      <c r="C20" s="514">
        <v>74442269.998283595</v>
      </c>
      <c r="D20" s="508">
        <v>52436890.085002497</v>
      </c>
      <c r="E20" s="508">
        <v>11230843.222360799</v>
      </c>
      <c r="F20" s="508">
        <v>10309715.854532201</v>
      </c>
      <c r="G20" s="508">
        <v>464820.83638808999</v>
      </c>
      <c r="H20" s="514">
        <v>7047591.5792560894</v>
      </c>
      <c r="I20" s="508">
        <v>135055.46875299999</v>
      </c>
      <c r="J20" s="508">
        <v>542415.69778000005</v>
      </c>
      <c r="K20" s="508">
        <v>5905299.5763349999</v>
      </c>
      <c r="L20" s="508">
        <v>464820.83638808999</v>
      </c>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row>
    <row r="21" spans="1:46">
      <c r="A21" s="369">
        <v>15</v>
      </c>
      <c r="B21" s="382" t="s">
        <v>416</v>
      </c>
      <c r="C21" s="514">
        <v>15288902.083306</v>
      </c>
      <c r="D21" s="508">
        <v>14699558.534957999</v>
      </c>
      <c r="E21" s="508">
        <v>535704.16200000001</v>
      </c>
      <c r="F21" s="508">
        <v>53639.386348</v>
      </c>
      <c r="G21" s="508">
        <v>0</v>
      </c>
      <c r="H21" s="514">
        <v>96219.311035000006</v>
      </c>
      <c r="I21" s="508">
        <v>41092.275932999997</v>
      </c>
      <c r="J21" s="508">
        <v>35404.6</v>
      </c>
      <c r="K21" s="508">
        <v>19722.435101999999</v>
      </c>
      <c r="L21" s="508">
        <v>0</v>
      </c>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0"/>
      <c r="AL21" s="510"/>
      <c r="AM21" s="510"/>
      <c r="AN21" s="510"/>
      <c r="AO21" s="510"/>
      <c r="AP21" s="510"/>
      <c r="AQ21" s="510"/>
      <c r="AR21" s="510"/>
      <c r="AS21" s="510"/>
      <c r="AT21" s="510"/>
    </row>
    <row r="22" spans="1:46">
      <c r="A22" s="369">
        <v>16</v>
      </c>
      <c r="B22" s="382" t="s">
        <v>417</v>
      </c>
      <c r="C22" s="514">
        <v>1078952.8488189999</v>
      </c>
      <c r="D22" s="508">
        <v>1078952.8488189999</v>
      </c>
      <c r="E22" s="508">
        <v>0</v>
      </c>
      <c r="F22" s="508">
        <v>0</v>
      </c>
      <c r="G22" s="508">
        <v>0</v>
      </c>
      <c r="H22" s="514">
        <v>8538.4901709999995</v>
      </c>
      <c r="I22" s="508">
        <v>8538.4901709999995</v>
      </c>
      <c r="J22" s="508">
        <v>0</v>
      </c>
      <c r="K22" s="508">
        <v>0</v>
      </c>
      <c r="L22" s="508">
        <v>0</v>
      </c>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0"/>
      <c r="AM22" s="510"/>
      <c r="AN22" s="510"/>
      <c r="AO22" s="510"/>
      <c r="AP22" s="510"/>
      <c r="AQ22" s="510"/>
      <c r="AR22" s="510"/>
      <c r="AS22" s="510"/>
      <c r="AT22" s="510"/>
    </row>
    <row r="23" spans="1:46">
      <c r="A23" s="369">
        <v>17</v>
      </c>
      <c r="B23" s="382" t="s">
        <v>418</v>
      </c>
      <c r="C23" s="514">
        <v>1707972.1252919999</v>
      </c>
      <c r="D23" s="508">
        <v>1707972.1252919999</v>
      </c>
      <c r="E23" s="508">
        <v>0</v>
      </c>
      <c r="F23" s="508">
        <v>0</v>
      </c>
      <c r="G23" s="508">
        <v>0</v>
      </c>
      <c r="H23" s="514">
        <v>7587.4558850000003</v>
      </c>
      <c r="I23" s="508">
        <v>7587.4558850000003</v>
      </c>
      <c r="J23" s="508">
        <v>0</v>
      </c>
      <c r="K23" s="508">
        <v>0</v>
      </c>
      <c r="L23" s="508">
        <v>0</v>
      </c>
      <c r="M23" s="510"/>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0"/>
      <c r="AL23" s="510"/>
      <c r="AM23" s="510"/>
      <c r="AN23" s="510"/>
      <c r="AO23" s="510"/>
      <c r="AP23" s="510"/>
      <c r="AQ23" s="510"/>
      <c r="AR23" s="510"/>
      <c r="AS23" s="510"/>
      <c r="AT23" s="510"/>
    </row>
    <row r="24" spans="1:46">
      <c r="A24" s="369">
        <v>18</v>
      </c>
      <c r="B24" s="382" t="s">
        <v>419</v>
      </c>
      <c r="C24" s="514">
        <v>2577349.8612040002</v>
      </c>
      <c r="D24" s="508">
        <v>2577349.8612040002</v>
      </c>
      <c r="E24" s="508">
        <v>0</v>
      </c>
      <c r="F24" s="508">
        <v>0</v>
      </c>
      <c r="G24" s="508">
        <v>0</v>
      </c>
      <c r="H24" s="514">
        <v>21221.122191999999</v>
      </c>
      <c r="I24" s="508">
        <v>21221.122191999999</v>
      </c>
      <c r="J24" s="508">
        <v>0</v>
      </c>
      <c r="K24" s="508">
        <v>0</v>
      </c>
      <c r="L24" s="508">
        <v>0</v>
      </c>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row>
    <row r="25" spans="1:46">
      <c r="A25" s="369">
        <v>19</v>
      </c>
      <c r="B25" s="382" t="s">
        <v>420</v>
      </c>
      <c r="C25" s="514">
        <v>3373289.0395109998</v>
      </c>
      <c r="D25" s="508">
        <v>3373289.0395109998</v>
      </c>
      <c r="E25" s="508">
        <v>0</v>
      </c>
      <c r="F25" s="508">
        <v>0</v>
      </c>
      <c r="G25" s="508">
        <v>0</v>
      </c>
      <c r="H25" s="514">
        <v>2147.5834620000001</v>
      </c>
      <c r="I25" s="508">
        <v>2147.5834620000001</v>
      </c>
      <c r="J25" s="508">
        <v>0</v>
      </c>
      <c r="K25" s="508">
        <v>0</v>
      </c>
      <c r="L25" s="508">
        <v>0</v>
      </c>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10"/>
      <c r="AR25" s="510"/>
      <c r="AS25" s="510"/>
      <c r="AT25" s="510"/>
    </row>
    <row r="26" spans="1:46">
      <c r="A26" s="369">
        <v>20</v>
      </c>
      <c r="B26" s="382" t="s">
        <v>421</v>
      </c>
      <c r="C26" s="514">
        <v>58029807.6972709</v>
      </c>
      <c r="D26" s="508">
        <v>57959806.467270903</v>
      </c>
      <c r="E26" s="508">
        <v>70001.23</v>
      </c>
      <c r="F26" s="508">
        <v>0</v>
      </c>
      <c r="G26" s="508">
        <v>0</v>
      </c>
      <c r="H26" s="514">
        <v>118682.89078599999</v>
      </c>
      <c r="I26" s="508">
        <v>118549.210786</v>
      </c>
      <c r="J26" s="508">
        <v>133.68</v>
      </c>
      <c r="K26" s="508">
        <v>0</v>
      </c>
      <c r="L26" s="508">
        <v>0</v>
      </c>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0"/>
      <c r="AP26" s="510"/>
      <c r="AQ26" s="510"/>
      <c r="AR26" s="510"/>
      <c r="AS26" s="510"/>
      <c r="AT26" s="510"/>
    </row>
    <row r="27" spans="1:46">
      <c r="A27" s="369">
        <v>21</v>
      </c>
      <c r="B27" s="382" t="s">
        <v>422</v>
      </c>
      <c r="C27" s="514">
        <v>33638274.480889</v>
      </c>
      <c r="D27" s="508">
        <v>33582272.058034003</v>
      </c>
      <c r="E27" s="508">
        <v>3558.33</v>
      </c>
      <c r="F27" s="508">
        <v>52444.092855000003</v>
      </c>
      <c r="G27" s="508">
        <v>0</v>
      </c>
      <c r="H27" s="514">
        <v>178482.11981599999</v>
      </c>
      <c r="I27" s="508">
        <v>160009.096903</v>
      </c>
      <c r="J27" s="508">
        <v>18.66</v>
      </c>
      <c r="K27" s="508">
        <v>18454.362913000001</v>
      </c>
      <c r="L27" s="508">
        <v>0</v>
      </c>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row>
    <row r="28" spans="1:46">
      <c r="A28" s="369">
        <v>22</v>
      </c>
      <c r="B28" s="382" t="s">
        <v>423</v>
      </c>
      <c r="C28" s="514">
        <v>8466995.064638</v>
      </c>
      <c r="D28" s="508">
        <v>8465214.2946380004</v>
      </c>
      <c r="E28" s="508">
        <v>0</v>
      </c>
      <c r="F28" s="508">
        <v>1780.77</v>
      </c>
      <c r="G28" s="508">
        <v>0</v>
      </c>
      <c r="H28" s="514">
        <v>35522.485379999998</v>
      </c>
      <c r="I28" s="508">
        <v>34033.375379999998</v>
      </c>
      <c r="J28" s="508">
        <v>0</v>
      </c>
      <c r="K28" s="508">
        <v>1489.11</v>
      </c>
      <c r="L28" s="508">
        <v>0</v>
      </c>
      <c r="M28" s="510"/>
      <c r="N28" s="510"/>
      <c r="O28" s="510"/>
      <c r="P28" s="510"/>
      <c r="Q28" s="510"/>
      <c r="R28" s="510"/>
      <c r="S28" s="510"/>
      <c r="T28" s="510"/>
      <c r="U28" s="510"/>
      <c r="V28" s="510"/>
      <c r="W28" s="510"/>
      <c r="X28" s="510"/>
      <c r="Y28" s="510"/>
      <c r="Z28" s="510"/>
      <c r="AA28" s="510"/>
      <c r="AB28" s="510"/>
      <c r="AC28" s="510"/>
      <c r="AD28" s="510"/>
      <c r="AE28" s="510"/>
      <c r="AF28" s="510"/>
      <c r="AG28" s="510"/>
      <c r="AH28" s="510"/>
      <c r="AI28" s="510"/>
      <c r="AJ28" s="510"/>
      <c r="AK28" s="510"/>
      <c r="AL28" s="510"/>
      <c r="AM28" s="510"/>
      <c r="AN28" s="510"/>
      <c r="AO28" s="510"/>
      <c r="AP28" s="510"/>
      <c r="AQ28" s="510"/>
      <c r="AR28" s="510"/>
      <c r="AS28" s="510"/>
      <c r="AT28" s="510"/>
    </row>
    <row r="29" spans="1:46">
      <c r="A29" s="369">
        <v>23</v>
      </c>
      <c r="B29" s="382" t="s">
        <v>424</v>
      </c>
      <c r="C29" s="514">
        <v>148862696.86014366</v>
      </c>
      <c r="D29" s="508">
        <v>137183074.694796</v>
      </c>
      <c r="E29" s="508">
        <v>3304709.7763245599</v>
      </c>
      <c r="F29" s="508">
        <v>8374912.3890231</v>
      </c>
      <c r="G29" s="508">
        <v>0</v>
      </c>
      <c r="H29" s="514">
        <v>6108399.7600849997</v>
      </c>
      <c r="I29" s="508">
        <v>480019.38197500003</v>
      </c>
      <c r="J29" s="508">
        <v>253039.26765600001</v>
      </c>
      <c r="K29" s="508">
        <v>5375341.1104539996</v>
      </c>
      <c r="L29" s="508">
        <v>0</v>
      </c>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0"/>
      <c r="AL29" s="510"/>
      <c r="AM29" s="510"/>
      <c r="AN29" s="510"/>
      <c r="AO29" s="510"/>
      <c r="AP29" s="510"/>
      <c r="AQ29" s="510"/>
      <c r="AR29" s="510"/>
      <c r="AS29" s="510"/>
      <c r="AT29" s="510"/>
    </row>
    <row r="30" spans="1:46">
      <c r="A30" s="369">
        <v>24</v>
      </c>
      <c r="B30" s="382" t="s">
        <v>425</v>
      </c>
      <c r="C30" s="514">
        <v>31146871.564259499</v>
      </c>
      <c r="D30" s="508">
        <v>28955312.351188902</v>
      </c>
      <c r="E30" s="508">
        <v>1897161.56899056</v>
      </c>
      <c r="F30" s="508">
        <v>294397.64408003999</v>
      </c>
      <c r="G30" s="508">
        <v>0</v>
      </c>
      <c r="H30" s="514">
        <v>315051.12534600002</v>
      </c>
      <c r="I30" s="508">
        <v>139127.51498899999</v>
      </c>
      <c r="J30" s="508">
        <v>62943.116448000001</v>
      </c>
      <c r="K30" s="508">
        <v>112980.493909</v>
      </c>
      <c r="L30" s="508">
        <v>0</v>
      </c>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510"/>
      <c r="AR30" s="510"/>
      <c r="AS30" s="510"/>
      <c r="AT30" s="510"/>
    </row>
    <row r="31" spans="1:46">
      <c r="A31" s="369">
        <v>25</v>
      </c>
      <c r="B31" s="382" t="s">
        <v>426</v>
      </c>
      <c r="C31" s="514">
        <v>6420108.0949997306</v>
      </c>
      <c r="D31" s="508">
        <v>6331784.4831932504</v>
      </c>
      <c r="E31" s="508">
        <v>18706.841793480002</v>
      </c>
      <c r="F31" s="508">
        <v>69616.770013000001</v>
      </c>
      <c r="G31" s="508">
        <v>0</v>
      </c>
      <c r="H31" s="514">
        <v>68237.741443000006</v>
      </c>
      <c r="I31" s="508">
        <v>42214.065403000001</v>
      </c>
      <c r="J31" s="508">
        <v>1526.4993850000001</v>
      </c>
      <c r="K31" s="508">
        <v>24497.176654999999</v>
      </c>
      <c r="L31" s="508">
        <v>0</v>
      </c>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510"/>
      <c r="AO31" s="510"/>
      <c r="AP31" s="510"/>
      <c r="AQ31" s="510"/>
      <c r="AR31" s="510"/>
      <c r="AS31" s="510"/>
      <c r="AT31" s="510"/>
    </row>
    <row r="32" spans="1:46">
      <c r="A32" s="369">
        <v>26</v>
      </c>
      <c r="B32" s="382" t="s">
        <v>482</v>
      </c>
      <c r="C32" s="514">
        <v>50473646.182891004</v>
      </c>
      <c r="D32" s="508">
        <v>47817448.918545298</v>
      </c>
      <c r="E32" s="508">
        <v>1783696.8655334199</v>
      </c>
      <c r="F32" s="508">
        <v>872500.39881229005</v>
      </c>
      <c r="G32" s="508">
        <v>0</v>
      </c>
      <c r="H32" s="514">
        <v>1153441.2823960001</v>
      </c>
      <c r="I32" s="508">
        <v>652966.43837700004</v>
      </c>
      <c r="J32" s="508">
        <v>175807.28868600001</v>
      </c>
      <c r="K32" s="508">
        <v>324667.55533300003</v>
      </c>
      <c r="L32" s="508">
        <v>0</v>
      </c>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0"/>
      <c r="AL32" s="510"/>
      <c r="AM32" s="510"/>
      <c r="AN32" s="510"/>
      <c r="AO32" s="510"/>
      <c r="AP32" s="510"/>
      <c r="AQ32" s="510"/>
      <c r="AR32" s="510"/>
      <c r="AS32" s="510"/>
      <c r="AT32" s="510"/>
    </row>
    <row r="33" spans="1:46">
      <c r="A33" s="369">
        <v>27</v>
      </c>
      <c r="B33" s="427" t="s">
        <v>66</v>
      </c>
      <c r="C33" s="515">
        <v>1197607324.0176258</v>
      </c>
      <c r="D33" s="515">
        <v>1126557525.5432203</v>
      </c>
      <c r="E33" s="515">
        <v>33366443.985947836</v>
      </c>
      <c r="F33" s="515">
        <v>37218533.652069777</v>
      </c>
      <c r="G33" s="515">
        <v>464820.83638808999</v>
      </c>
      <c r="H33" s="515">
        <v>29286875.706415094</v>
      </c>
      <c r="I33" s="515">
        <v>4650265.6643289998</v>
      </c>
      <c r="J33" s="515">
        <v>1483920.3844380002</v>
      </c>
      <c r="K33" s="515">
        <v>22687868.821260002</v>
      </c>
      <c r="L33" s="515">
        <v>464820.83638808999</v>
      </c>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c r="AK33" s="510"/>
      <c r="AL33" s="510"/>
      <c r="AM33" s="510"/>
      <c r="AN33" s="510"/>
      <c r="AO33" s="510"/>
      <c r="AP33" s="510"/>
      <c r="AQ33" s="510"/>
      <c r="AR33" s="510"/>
      <c r="AS33" s="510"/>
      <c r="AT33" s="510"/>
    </row>
    <row r="34" spans="1:46">
      <c r="C34" s="510"/>
      <c r="H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c r="AN34" s="510"/>
      <c r="AO34" s="510"/>
      <c r="AP34" s="510"/>
      <c r="AQ34" s="510"/>
      <c r="AR34" s="510"/>
      <c r="AS34" s="510"/>
      <c r="AT34" s="510"/>
    </row>
    <row r="35" spans="1:46">
      <c r="B35" s="426"/>
      <c r="C35" s="426"/>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510"/>
    </row>
    <row r="36" spans="1:46">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c r="AN36" s="510"/>
      <c r="AO36" s="510"/>
      <c r="AP36" s="510"/>
      <c r="AQ36" s="510"/>
      <c r="AR36" s="510"/>
      <c r="AS36" s="510"/>
      <c r="AT36" s="51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5"/>
  <sheetViews>
    <sheetView showGridLines="0" topLeftCell="C1" zoomScaleNormal="100" workbookViewId="0">
      <selection activeCell="C6" sqref="C6:K11"/>
    </sheetView>
  </sheetViews>
  <sheetFormatPr defaultColWidth="8.7109375" defaultRowHeight="12"/>
  <cols>
    <col min="1" max="1" width="13.7109375" style="312" bestFit="1" customWidth="1"/>
    <col min="2" max="2" width="83.7109375" style="312" customWidth="1"/>
    <col min="3" max="3" width="19.5703125" style="312" bestFit="1" customWidth="1"/>
    <col min="4" max="4" width="27.28515625" style="312" bestFit="1" customWidth="1"/>
    <col min="5" max="5" width="24.5703125" style="312" bestFit="1" customWidth="1"/>
    <col min="6" max="6" width="26.5703125" style="312" bestFit="1" customWidth="1"/>
    <col min="7" max="7" width="19.5703125" style="312" bestFit="1" customWidth="1"/>
    <col min="8" max="8" width="27" style="312" bestFit="1" customWidth="1"/>
    <col min="9" max="9" width="24.140625" style="312" bestFit="1" customWidth="1"/>
    <col min="10" max="10" width="19.5703125" style="312" bestFit="1" customWidth="1"/>
    <col min="11" max="11" width="22.85546875" style="312" bestFit="1" customWidth="1"/>
    <col min="12" max="16384" width="8.7109375" style="312"/>
  </cols>
  <sheetData>
    <row r="1" spans="1:11" s="306" customFormat="1" ht="15">
      <c r="A1" s="305" t="s">
        <v>108</v>
      </c>
      <c r="B1" s="244" t="str">
        <f>Info!C2</f>
        <v>ს.ს "პროკრედიტ ბანკი"</v>
      </c>
      <c r="C1" s="379"/>
      <c r="D1" s="379"/>
      <c r="E1" s="379"/>
      <c r="F1" s="379"/>
      <c r="G1" s="379"/>
      <c r="H1" s="379"/>
      <c r="I1" s="379"/>
      <c r="J1" s="379"/>
      <c r="K1" s="379"/>
    </row>
    <row r="2" spans="1:11" s="306" customFormat="1" ht="15">
      <c r="A2" s="305" t="s">
        <v>109</v>
      </c>
      <c r="B2" s="308">
        <f>'1. key ratios'!B2</f>
        <v>45291</v>
      </c>
      <c r="C2" s="379"/>
      <c r="D2" s="379"/>
      <c r="E2" s="379"/>
      <c r="F2" s="379"/>
      <c r="G2" s="379"/>
      <c r="H2" s="379"/>
      <c r="I2" s="379"/>
      <c r="J2" s="379"/>
      <c r="K2" s="379"/>
    </row>
    <row r="3" spans="1:11" s="306" customFormat="1" ht="15">
      <c r="A3" s="307" t="s">
        <v>483</v>
      </c>
      <c r="B3" s="379"/>
      <c r="C3" s="379"/>
      <c r="D3" s="379"/>
      <c r="E3" s="379"/>
      <c r="F3" s="379"/>
      <c r="G3" s="379"/>
      <c r="H3" s="379"/>
      <c r="I3" s="379"/>
      <c r="J3" s="379"/>
      <c r="K3" s="379"/>
    </row>
    <row r="4" spans="1:11">
      <c r="A4" s="431"/>
      <c r="B4" s="431"/>
      <c r="C4" s="430" t="s">
        <v>387</v>
      </c>
      <c r="D4" s="430" t="s">
        <v>388</v>
      </c>
      <c r="E4" s="430" t="s">
        <v>389</v>
      </c>
      <c r="F4" s="430" t="s">
        <v>390</v>
      </c>
      <c r="G4" s="430" t="s">
        <v>391</v>
      </c>
      <c r="H4" s="430" t="s">
        <v>392</v>
      </c>
      <c r="I4" s="430" t="s">
        <v>393</v>
      </c>
      <c r="J4" s="430" t="s">
        <v>394</v>
      </c>
      <c r="K4" s="430" t="s">
        <v>395</v>
      </c>
    </row>
    <row r="5" spans="1:11" ht="91.5" customHeight="1">
      <c r="A5" s="857" t="s">
        <v>717</v>
      </c>
      <c r="B5" s="858"/>
      <c r="C5" s="429" t="s">
        <v>484</v>
      </c>
      <c r="D5" s="429" t="s">
        <v>477</v>
      </c>
      <c r="E5" s="429" t="s">
        <v>478</v>
      </c>
      <c r="F5" s="429" t="s">
        <v>680</v>
      </c>
      <c r="G5" s="429" t="s">
        <v>485</v>
      </c>
      <c r="H5" s="429" t="s">
        <v>486</v>
      </c>
      <c r="I5" s="429" t="s">
        <v>487</v>
      </c>
      <c r="J5" s="429" t="s">
        <v>488</v>
      </c>
      <c r="K5" s="429" t="s">
        <v>489</v>
      </c>
    </row>
    <row r="6" spans="1:11" ht="15">
      <c r="A6" s="369">
        <v>1</v>
      </c>
      <c r="B6" s="369" t="s">
        <v>490</v>
      </c>
      <c r="C6" s="660">
        <v>8634050.1939000003</v>
      </c>
      <c r="D6" s="660">
        <v>23496855.629999999</v>
      </c>
      <c r="E6" s="660">
        <v>60416377.824000001</v>
      </c>
      <c r="F6" s="660">
        <v>0</v>
      </c>
      <c r="G6" s="660">
        <v>978408833.70469999</v>
      </c>
      <c r="H6" s="660">
        <v>0</v>
      </c>
      <c r="I6" s="660">
        <v>56270491.018600002</v>
      </c>
      <c r="J6" s="660">
        <v>57634578.636100002</v>
      </c>
      <c r="K6" s="660">
        <v>12746143.384366147</v>
      </c>
    </row>
    <row r="7" spans="1:11" ht="15">
      <c r="A7" s="369">
        <v>2</v>
      </c>
      <c r="B7" s="369" t="s">
        <v>491</v>
      </c>
      <c r="C7" s="660"/>
      <c r="D7" s="660"/>
      <c r="E7" s="660"/>
      <c r="F7" s="660"/>
      <c r="G7" s="660"/>
      <c r="H7" s="660"/>
      <c r="I7" s="660"/>
      <c r="J7" s="660"/>
      <c r="K7" s="660"/>
    </row>
    <row r="8" spans="1:11" ht="15">
      <c r="A8" s="369">
        <v>3</v>
      </c>
      <c r="B8" s="369" t="s">
        <v>455</v>
      </c>
      <c r="C8" s="660">
        <v>2736176.2842999999</v>
      </c>
      <c r="D8" s="660">
        <v>0</v>
      </c>
      <c r="E8" s="660">
        <v>0</v>
      </c>
      <c r="F8" s="660">
        <v>0</v>
      </c>
      <c r="G8" s="660">
        <v>43748783.486000001</v>
      </c>
      <c r="H8" s="660">
        <v>0</v>
      </c>
      <c r="I8" s="660">
        <v>9232591.7844999991</v>
      </c>
      <c r="J8" s="660">
        <v>16136794.1908</v>
      </c>
      <c r="K8" s="660">
        <v>99604674.509491012</v>
      </c>
    </row>
    <row r="9" spans="1:11" ht="15">
      <c r="A9" s="369">
        <v>4</v>
      </c>
      <c r="B9" s="388" t="s">
        <v>679</v>
      </c>
      <c r="C9" s="662"/>
      <c r="D9" s="662">
        <v>108275.99</v>
      </c>
      <c r="E9" s="662">
        <v>1740846.0899</v>
      </c>
      <c r="F9" s="662">
        <v>0</v>
      </c>
      <c r="G9" s="662">
        <v>23433812.493999999</v>
      </c>
      <c r="H9" s="662">
        <v>0</v>
      </c>
      <c r="I9" s="662">
        <v>7578404.6020999998</v>
      </c>
      <c r="J9" s="662">
        <v>3698989.8343000002</v>
      </c>
      <c r="K9" s="660">
        <v>1015309.4781579748</v>
      </c>
    </row>
    <row r="10" spans="1:11" ht="15">
      <c r="A10" s="369">
        <v>5</v>
      </c>
      <c r="B10" s="388" t="s">
        <v>678</v>
      </c>
      <c r="C10" s="662"/>
      <c r="D10" s="662"/>
      <c r="E10" s="662"/>
      <c r="F10" s="662"/>
      <c r="G10" s="662"/>
      <c r="H10" s="662"/>
      <c r="I10" s="662"/>
      <c r="J10" s="662"/>
      <c r="K10" s="660"/>
    </row>
    <row r="11" spans="1:11" ht="15">
      <c r="A11" s="369">
        <v>6</v>
      </c>
      <c r="B11" s="388" t="s">
        <v>677</v>
      </c>
      <c r="C11" s="662"/>
      <c r="D11" s="662"/>
      <c r="E11" s="662"/>
      <c r="F11" s="662"/>
      <c r="G11" s="662"/>
      <c r="H11" s="662"/>
      <c r="I11" s="662"/>
      <c r="J11" s="662"/>
      <c r="K11" s="660"/>
    </row>
    <row r="12" spans="1:11">
      <c r="C12" s="521"/>
      <c r="D12" s="521"/>
      <c r="E12" s="521"/>
      <c r="F12" s="521"/>
      <c r="G12" s="521"/>
      <c r="H12" s="521"/>
      <c r="I12" s="521"/>
      <c r="J12" s="521"/>
      <c r="K12" s="521"/>
    </row>
    <row r="13" spans="1:11" ht="15.75">
      <c r="B13" s="428"/>
      <c r="C13" s="521"/>
      <c r="D13" s="521"/>
      <c r="E13" s="521"/>
      <c r="F13" s="521"/>
      <c r="G13" s="521"/>
      <c r="H13" s="521"/>
      <c r="I13" s="521"/>
      <c r="J13" s="521"/>
      <c r="K13" s="521"/>
    </row>
    <row r="14" spans="1:11">
      <c r="C14" s="521"/>
      <c r="D14" s="521"/>
      <c r="E14" s="521"/>
      <c r="F14" s="521"/>
      <c r="G14" s="521"/>
      <c r="H14" s="521"/>
      <c r="I14" s="521"/>
      <c r="J14" s="521"/>
      <c r="K14" s="521"/>
    </row>
    <row r="15" spans="1:11">
      <c r="C15" s="521"/>
      <c r="D15" s="521"/>
      <c r="E15" s="521"/>
      <c r="F15" s="521"/>
      <c r="G15" s="521"/>
      <c r="H15" s="521"/>
      <c r="I15" s="521"/>
      <c r="J15" s="521"/>
      <c r="K15" s="521"/>
    </row>
    <row r="16" spans="1:11">
      <c r="C16" s="521"/>
      <c r="D16" s="521"/>
      <c r="E16" s="521"/>
      <c r="F16" s="521"/>
      <c r="G16" s="521"/>
      <c r="H16" s="521"/>
      <c r="I16" s="521"/>
      <c r="J16" s="521"/>
      <c r="K16" s="521"/>
    </row>
    <row r="17" spans="3:11">
      <c r="C17" s="521"/>
      <c r="D17" s="521"/>
      <c r="E17" s="521"/>
      <c r="F17" s="521"/>
      <c r="G17" s="521"/>
      <c r="H17" s="521"/>
      <c r="I17" s="521"/>
      <c r="J17" s="521"/>
      <c r="K17" s="521"/>
    </row>
    <row r="18" spans="3:11">
      <c r="C18" s="521"/>
      <c r="D18" s="521"/>
      <c r="E18" s="521"/>
      <c r="F18" s="521"/>
      <c r="G18" s="521"/>
      <c r="H18" s="521"/>
      <c r="I18" s="521"/>
      <c r="J18" s="521"/>
      <c r="K18" s="521"/>
    </row>
    <row r="19" spans="3:11">
      <c r="C19" s="521"/>
      <c r="D19" s="521"/>
      <c r="E19" s="521"/>
      <c r="F19" s="521"/>
      <c r="G19" s="521"/>
      <c r="H19" s="521"/>
      <c r="I19" s="521"/>
      <c r="J19" s="521"/>
      <c r="K19" s="521"/>
    </row>
    <row r="20" spans="3:11">
      <c r="C20" s="521"/>
      <c r="D20" s="521"/>
      <c r="E20" s="521"/>
      <c r="F20" s="521"/>
      <c r="G20" s="521"/>
      <c r="H20" s="521"/>
      <c r="I20" s="521"/>
      <c r="J20" s="521"/>
      <c r="K20" s="521"/>
    </row>
    <row r="21" spans="3:11">
      <c r="C21" s="521"/>
      <c r="D21" s="521"/>
      <c r="E21" s="521"/>
      <c r="F21" s="521"/>
      <c r="G21" s="521"/>
      <c r="H21" s="521"/>
      <c r="I21" s="521"/>
      <c r="J21" s="521"/>
      <c r="K21" s="521"/>
    </row>
    <row r="22" spans="3:11">
      <c r="C22" s="521"/>
      <c r="D22" s="521"/>
      <c r="E22" s="521"/>
      <c r="F22" s="521"/>
      <c r="G22" s="521"/>
      <c r="H22" s="521"/>
      <c r="I22" s="521"/>
      <c r="J22" s="521"/>
      <c r="K22" s="521"/>
    </row>
    <row r="23" spans="3:11">
      <c r="C23" s="521"/>
      <c r="D23" s="521"/>
      <c r="E23" s="521"/>
      <c r="F23" s="521"/>
      <c r="G23" s="521"/>
      <c r="H23" s="521"/>
      <c r="I23" s="521"/>
      <c r="J23" s="521"/>
      <c r="K23" s="521"/>
    </row>
    <row r="24" spans="3:11">
      <c r="C24" s="521"/>
      <c r="D24" s="521"/>
      <c r="E24" s="521"/>
      <c r="F24" s="521"/>
      <c r="G24" s="521"/>
      <c r="H24" s="521"/>
      <c r="I24" s="521"/>
      <c r="J24" s="521"/>
      <c r="K24" s="521"/>
    </row>
    <row r="25" spans="3:11">
      <c r="C25" s="521"/>
      <c r="D25" s="521"/>
      <c r="E25" s="521"/>
      <c r="F25" s="521"/>
      <c r="G25" s="521"/>
      <c r="H25" s="521"/>
      <c r="I25" s="521"/>
      <c r="J25" s="521"/>
      <c r="K25" s="521"/>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41"/>
  <sheetViews>
    <sheetView showGridLines="0" zoomScale="85" zoomScaleNormal="85" workbookViewId="0">
      <selection activeCell="C7" sqref="C7:V19"/>
    </sheetView>
  </sheetViews>
  <sheetFormatPr defaultColWidth="8.7109375" defaultRowHeight="15"/>
  <cols>
    <col min="1" max="1" width="10" style="432" bestFit="1" customWidth="1"/>
    <col min="2" max="2" width="63.140625" style="432" customWidth="1"/>
    <col min="3" max="4" width="13.7109375" style="432" bestFit="1" customWidth="1"/>
    <col min="5" max="5" width="12.140625" style="432" bestFit="1" customWidth="1"/>
    <col min="6" max="6" width="11.7109375" style="432" bestFit="1" customWidth="1"/>
    <col min="7" max="7" width="17.42578125" style="432" customWidth="1"/>
    <col min="8" max="8" width="12.85546875" style="432" customWidth="1"/>
    <col min="9" max="9" width="13.28515625" style="432" bestFit="1" customWidth="1"/>
    <col min="10" max="11" width="12.140625" style="432" bestFit="1" customWidth="1"/>
    <col min="12" max="12" width="20.28515625" style="432" customWidth="1"/>
    <col min="13" max="13" width="12.140625" style="432" bestFit="1" customWidth="1"/>
    <col min="14" max="14" width="11.7109375" style="432" bestFit="1" customWidth="1"/>
    <col min="15" max="16" width="10.5703125" style="432" bestFit="1" customWidth="1"/>
    <col min="17" max="17" width="17.85546875" style="432" customWidth="1"/>
    <col min="18" max="18" width="11.28515625" style="432" customWidth="1"/>
    <col min="19" max="21" width="20" style="432" customWidth="1"/>
    <col min="22" max="22" width="16.7109375" style="432" customWidth="1"/>
    <col min="23" max="16384" width="8.7109375" style="432"/>
  </cols>
  <sheetData>
    <row r="1" spans="1:22" ht="16.5">
      <c r="A1" s="305" t="s">
        <v>108</v>
      </c>
      <c r="B1" s="516" t="str">
        <f>Info!C2</f>
        <v>ს.ს "პროკრედიტ ბანკი"</v>
      </c>
    </row>
    <row r="2" spans="1:22" ht="16.5">
      <c r="A2" s="305" t="s">
        <v>109</v>
      </c>
      <c r="B2" s="517">
        <f>'1. key ratios'!B2</f>
        <v>45291</v>
      </c>
    </row>
    <row r="3" spans="1:22" ht="16.5">
      <c r="A3" s="307" t="s">
        <v>496</v>
      </c>
      <c r="B3" s="379"/>
    </row>
    <row r="4" spans="1:22" ht="16.5">
      <c r="A4" s="307"/>
      <c r="B4" s="379"/>
    </row>
    <row r="5" spans="1:22" ht="24" customHeight="1">
      <c r="A5" s="859" t="s">
        <v>510</v>
      </c>
      <c r="B5" s="859"/>
      <c r="C5" s="861" t="s">
        <v>682</v>
      </c>
      <c r="D5" s="861"/>
      <c r="E5" s="861"/>
      <c r="F5" s="861"/>
      <c r="G5" s="861"/>
      <c r="H5" s="861" t="s">
        <v>481</v>
      </c>
      <c r="I5" s="861"/>
      <c r="J5" s="861"/>
      <c r="K5" s="861"/>
      <c r="L5" s="861"/>
      <c r="M5" s="861" t="s">
        <v>681</v>
      </c>
      <c r="N5" s="861"/>
      <c r="O5" s="861"/>
      <c r="P5" s="861"/>
      <c r="Q5" s="861"/>
      <c r="R5" s="860" t="s">
        <v>509</v>
      </c>
      <c r="S5" s="860" t="s">
        <v>513</v>
      </c>
      <c r="T5" s="860" t="s">
        <v>512</v>
      </c>
      <c r="U5" s="860" t="s">
        <v>695</v>
      </c>
      <c r="V5" s="860" t="s">
        <v>696</v>
      </c>
    </row>
    <row r="6" spans="1:22" ht="69.75" customHeight="1">
      <c r="A6" s="859"/>
      <c r="B6" s="859"/>
      <c r="C6" s="440"/>
      <c r="D6" s="377" t="s">
        <v>667</v>
      </c>
      <c r="E6" s="377" t="s">
        <v>666</v>
      </c>
      <c r="F6" s="377" t="s">
        <v>665</v>
      </c>
      <c r="G6" s="377" t="s">
        <v>664</v>
      </c>
      <c r="H6" s="440"/>
      <c r="I6" s="377" t="s">
        <v>667</v>
      </c>
      <c r="J6" s="377" t="s">
        <v>666</v>
      </c>
      <c r="K6" s="377" t="s">
        <v>665</v>
      </c>
      <c r="L6" s="377" t="s">
        <v>664</v>
      </c>
      <c r="M6" s="440"/>
      <c r="N6" s="377" t="s">
        <v>667</v>
      </c>
      <c r="O6" s="377" t="s">
        <v>666</v>
      </c>
      <c r="P6" s="377" t="s">
        <v>665</v>
      </c>
      <c r="Q6" s="377" t="s">
        <v>664</v>
      </c>
      <c r="R6" s="860"/>
      <c r="S6" s="860"/>
      <c r="T6" s="860"/>
      <c r="U6" s="860"/>
      <c r="V6" s="860"/>
    </row>
    <row r="7" spans="1:22">
      <c r="A7" s="435">
        <v>1</v>
      </c>
      <c r="B7" s="439" t="s">
        <v>497</v>
      </c>
      <c r="C7" s="662">
        <v>1295626.0932</v>
      </c>
      <c r="D7" s="662">
        <v>1295626.0932</v>
      </c>
      <c r="E7" s="662">
        <v>0</v>
      </c>
      <c r="F7" s="662">
        <v>0</v>
      </c>
      <c r="G7" s="662"/>
      <c r="H7" s="662">
        <v>1293372.45</v>
      </c>
      <c r="I7" s="662">
        <v>1293372.45</v>
      </c>
      <c r="J7" s="662">
        <v>0</v>
      </c>
      <c r="K7" s="662">
        <v>0</v>
      </c>
      <c r="L7" s="662"/>
      <c r="M7" s="662">
        <v>24765.368899999998</v>
      </c>
      <c r="N7" s="662">
        <v>24765.368899999998</v>
      </c>
      <c r="O7" s="662">
        <v>0</v>
      </c>
      <c r="P7" s="662">
        <v>0</v>
      </c>
      <c r="Q7" s="662"/>
      <c r="R7" s="662">
        <v>37</v>
      </c>
      <c r="S7" s="663">
        <v>0</v>
      </c>
      <c r="T7" s="663">
        <v>0</v>
      </c>
      <c r="U7" s="695">
        <v>0.1174</v>
      </c>
      <c r="V7" s="662">
        <v>36.954099999999997</v>
      </c>
    </row>
    <row r="8" spans="1:22">
      <c r="A8" s="435">
        <v>2</v>
      </c>
      <c r="B8" s="438" t="s">
        <v>498</v>
      </c>
      <c r="C8" s="662">
        <v>3812663.3887</v>
      </c>
      <c r="D8" s="662">
        <v>3533582.9783999999</v>
      </c>
      <c r="E8" s="662">
        <v>64151.804799999998</v>
      </c>
      <c r="F8" s="662">
        <v>214928.60550000001</v>
      </c>
      <c r="G8" s="662"/>
      <c r="H8" s="662">
        <v>3808660.6328000003</v>
      </c>
      <c r="I8" s="662">
        <v>3522124.4197</v>
      </c>
      <c r="J8" s="662">
        <v>65349.135900000001</v>
      </c>
      <c r="K8" s="662">
        <v>221187.0772</v>
      </c>
      <c r="L8" s="662"/>
      <c r="M8" s="662">
        <v>184316.56449999998</v>
      </c>
      <c r="N8" s="662">
        <v>71741.164999999994</v>
      </c>
      <c r="O8" s="662">
        <v>2185.6197000000002</v>
      </c>
      <c r="P8" s="662">
        <v>110389.77979999999</v>
      </c>
      <c r="Q8" s="662"/>
      <c r="R8" s="662">
        <v>200</v>
      </c>
      <c r="S8" s="663">
        <v>0.1341</v>
      </c>
      <c r="T8" s="663">
        <v>0.15310000000000001</v>
      </c>
      <c r="U8" s="695">
        <v>0.12429999999999999</v>
      </c>
      <c r="V8" s="662">
        <v>32.9435</v>
      </c>
    </row>
    <row r="9" spans="1:22">
      <c r="A9" s="435">
        <v>3</v>
      </c>
      <c r="B9" s="438" t="s">
        <v>499</v>
      </c>
      <c r="C9" s="662">
        <v>0</v>
      </c>
      <c r="D9" s="662">
        <v>0</v>
      </c>
      <c r="E9" s="662">
        <v>0</v>
      </c>
      <c r="F9" s="662">
        <v>0</v>
      </c>
      <c r="G9" s="662"/>
      <c r="H9" s="662">
        <v>0</v>
      </c>
      <c r="I9" s="662">
        <v>0</v>
      </c>
      <c r="J9" s="662">
        <v>0</v>
      </c>
      <c r="K9" s="662">
        <v>0</v>
      </c>
      <c r="L9" s="662"/>
      <c r="M9" s="662">
        <v>0</v>
      </c>
      <c r="N9" s="662">
        <v>0</v>
      </c>
      <c r="O9" s="662">
        <v>0</v>
      </c>
      <c r="P9" s="662">
        <v>0</v>
      </c>
      <c r="Q9" s="662"/>
      <c r="R9" s="662">
        <v>0</v>
      </c>
      <c r="S9" s="663">
        <v>0</v>
      </c>
      <c r="T9" s="663">
        <v>0</v>
      </c>
      <c r="U9" s="695">
        <v>0</v>
      </c>
      <c r="V9" s="662">
        <v>0</v>
      </c>
    </row>
    <row r="10" spans="1:22">
      <c r="A10" s="435">
        <v>4</v>
      </c>
      <c r="B10" s="438" t="s">
        <v>500</v>
      </c>
      <c r="C10" s="662">
        <v>0</v>
      </c>
      <c r="D10" s="662">
        <v>0</v>
      </c>
      <c r="E10" s="662">
        <v>0</v>
      </c>
      <c r="F10" s="662">
        <v>0</v>
      </c>
      <c r="G10" s="662"/>
      <c r="H10" s="662">
        <v>0</v>
      </c>
      <c r="I10" s="662">
        <v>0</v>
      </c>
      <c r="J10" s="662">
        <v>0</v>
      </c>
      <c r="K10" s="662">
        <v>0</v>
      </c>
      <c r="L10" s="662"/>
      <c r="M10" s="662">
        <v>0</v>
      </c>
      <c r="N10" s="662">
        <v>0</v>
      </c>
      <c r="O10" s="662">
        <v>0</v>
      </c>
      <c r="P10" s="662">
        <v>0</v>
      </c>
      <c r="Q10" s="662"/>
      <c r="R10" s="662">
        <v>0</v>
      </c>
      <c r="S10" s="663">
        <v>0</v>
      </c>
      <c r="T10" s="663">
        <v>0</v>
      </c>
      <c r="U10" s="695">
        <v>0</v>
      </c>
      <c r="V10" s="662">
        <v>0</v>
      </c>
    </row>
    <row r="11" spans="1:22">
      <c r="A11" s="435">
        <v>5</v>
      </c>
      <c r="B11" s="438" t="s">
        <v>501</v>
      </c>
      <c r="C11" s="662">
        <v>989345.41</v>
      </c>
      <c r="D11" s="662">
        <v>986350.16</v>
      </c>
      <c r="E11" s="662">
        <v>0</v>
      </c>
      <c r="F11" s="662">
        <v>2995.25</v>
      </c>
      <c r="G11" s="662"/>
      <c r="H11" s="662">
        <v>991738.97</v>
      </c>
      <c r="I11" s="662">
        <v>988176.64</v>
      </c>
      <c r="J11" s="662">
        <v>0</v>
      </c>
      <c r="K11" s="662">
        <v>3562.33</v>
      </c>
      <c r="L11" s="662"/>
      <c r="M11" s="662">
        <v>59982.229999999996</v>
      </c>
      <c r="N11" s="662">
        <v>57000.14</v>
      </c>
      <c r="O11" s="662">
        <v>3.21</v>
      </c>
      <c r="P11" s="662">
        <v>2978.88</v>
      </c>
      <c r="Q11" s="662"/>
      <c r="R11" s="662">
        <v>379</v>
      </c>
      <c r="S11" s="663">
        <v>0.1338</v>
      </c>
      <c r="T11" s="663">
        <v>0.13769999999999999</v>
      </c>
      <c r="U11" s="695">
        <v>0.1326</v>
      </c>
      <c r="V11" s="662">
        <v>160.2029</v>
      </c>
    </row>
    <row r="12" spans="1:22">
      <c r="A12" s="435">
        <v>6</v>
      </c>
      <c r="B12" s="438" t="s">
        <v>502</v>
      </c>
      <c r="C12" s="662">
        <v>0</v>
      </c>
      <c r="D12" s="662">
        <v>0</v>
      </c>
      <c r="E12" s="662">
        <v>0</v>
      </c>
      <c r="F12" s="662">
        <v>0</v>
      </c>
      <c r="G12" s="662"/>
      <c r="H12" s="662">
        <v>0</v>
      </c>
      <c r="I12" s="662">
        <v>0</v>
      </c>
      <c r="J12" s="662">
        <v>0</v>
      </c>
      <c r="K12" s="662">
        <v>0</v>
      </c>
      <c r="L12" s="662"/>
      <c r="M12" s="662">
        <v>0</v>
      </c>
      <c r="N12" s="662">
        <v>0</v>
      </c>
      <c r="O12" s="662">
        <v>0</v>
      </c>
      <c r="P12" s="662">
        <v>0</v>
      </c>
      <c r="Q12" s="662"/>
      <c r="R12" s="662">
        <v>0</v>
      </c>
      <c r="S12" s="663">
        <v>0</v>
      </c>
      <c r="T12" s="663">
        <v>0</v>
      </c>
      <c r="U12" s="695">
        <v>0</v>
      </c>
      <c r="V12" s="662">
        <v>0</v>
      </c>
    </row>
    <row r="13" spans="1:22">
      <c r="A13" s="435">
        <v>7</v>
      </c>
      <c r="B13" s="438" t="s">
        <v>503</v>
      </c>
      <c r="C13" s="662">
        <v>91916492.831599995</v>
      </c>
      <c r="D13" s="662">
        <v>88467516.822999999</v>
      </c>
      <c r="E13" s="662">
        <v>2697113.3882999998</v>
      </c>
      <c r="F13" s="662">
        <v>751862.62030000007</v>
      </c>
      <c r="G13" s="662"/>
      <c r="H13" s="662">
        <v>92163987.357600003</v>
      </c>
      <c r="I13" s="662">
        <v>88654269.0185</v>
      </c>
      <c r="J13" s="662">
        <v>2719575.1909999996</v>
      </c>
      <c r="K13" s="662">
        <v>790143.14809999999</v>
      </c>
      <c r="L13" s="662"/>
      <c r="M13" s="662">
        <v>1568283.1540000001</v>
      </c>
      <c r="N13" s="662">
        <v>1053244.7352</v>
      </c>
      <c r="O13" s="662">
        <v>234940.712</v>
      </c>
      <c r="P13" s="662">
        <v>280097.70679999999</v>
      </c>
      <c r="Q13" s="662"/>
      <c r="R13" s="662">
        <v>631</v>
      </c>
      <c r="S13" s="663">
        <v>7.6899999999999996E-2</v>
      </c>
      <c r="T13" s="663">
        <v>0.1012</v>
      </c>
      <c r="U13" s="695">
        <v>6.4100000000000004E-2</v>
      </c>
      <c r="V13" s="662">
        <v>104.1306</v>
      </c>
    </row>
    <row r="14" spans="1:22">
      <c r="A14" s="434">
        <v>7.1</v>
      </c>
      <c r="B14" s="433" t="s">
        <v>504</v>
      </c>
      <c r="C14" s="662">
        <v>81614427.277499974</v>
      </c>
      <c r="D14" s="662">
        <v>78217124.498699978</v>
      </c>
      <c r="E14" s="662">
        <v>2676232.9583000001</v>
      </c>
      <c r="F14" s="662">
        <v>721069.82050000003</v>
      </c>
      <c r="G14" s="662"/>
      <c r="H14" s="662">
        <v>81817752.068300009</v>
      </c>
      <c r="I14" s="662">
        <v>78359732.450500011</v>
      </c>
      <c r="J14" s="662">
        <v>2698678.4792999998</v>
      </c>
      <c r="K14" s="662">
        <v>759341.1385</v>
      </c>
      <c r="L14" s="662"/>
      <c r="M14" s="662">
        <v>1440629.4952</v>
      </c>
      <c r="N14" s="662">
        <v>937178.62120000005</v>
      </c>
      <c r="O14" s="662">
        <v>234191.98199999999</v>
      </c>
      <c r="P14" s="662">
        <v>269258.89199999999</v>
      </c>
      <c r="Q14" s="662"/>
      <c r="R14" s="662">
        <v>546</v>
      </c>
      <c r="S14" s="663">
        <v>7.5499999999999998E-2</v>
      </c>
      <c r="T14" s="663">
        <v>9.9699999999999997E-2</v>
      </c>
      <c r="U14" s="695">
        <v>6.4000000000000001E-2</v>
      </c>
      <c r="V14" s="662">
        <v>103.6058</v>
      </c>
    </row>
    <row r="15" spans="1:22" ht="30">
      <c r="A15" s="434">
        <v>7.2</v>
      </c>
      <c r="B15" s="433" t="s">
        <v>505</v>
      </c>
      <c r="C15" s="662">
        <v>7266788.2412000131</v>
      </c>
      <c r="D15" s="662">
        <v>7249472.1412000135</v>
      </c>
      <c r="E15" s="662">
        <v>17316.099999999999</v>
      </c>
      <c r="F15" s="662">
        <v>0</v>
      </c>
      <c r="G15" s="662"/>
      <c r="H15" s="662">
        <v>7304713.3327000001</v>
      </c>
      <c r="I15" s="662">
        <v>7287389.2127</v>
      </c>
      <c r="J15" s="662">
        <v>17324.12</v>
      </c>
      <c r="K15" s="662">
        <v>0</v>
      </c>
      <c r="L15" s="662"/>
      <c r="M15" s="662">
        <v>74058.205600000001</v>
      </c>
      <c r="N15" s="662">
        <v>73354.945600000006</v>
      </c>
      <c r="O15" s="662">
        <v>703.26</v>
      </c>
      <c r="P15" s="662">
        <v>0</v>
      </c>
      <c r="Q15" s="662"/>
      <c r="R15" s="662">
        <v>55</v>
      </c>
      <c r="S15" s="663">
        <v>9.0499999999999997E-2</v>
      </c>
      <c r="T15" s="663">
        <v>0.11749999999999999</v>
      </c>
      <c r="U15" s="695">
        <v>6.9000000000000006E-2</v>
      </c>
      <c r="V15" s="662">
        <v>109.3389</v>
      </c>
    </row>
    <row r="16" spans="1:22">
      <c r="A16" s="434">
        <v>7.3</v>
      </c>
      <c r="B16" s="433" t="s">
        <v>506</v>
      </c>
      <c r="C16" s="662">
        <v>3035277.3129000003</v>
      </c>
      <c r="D16" s="662">
        <v>3000920.1831</v>
      </c>
      <c r="E16" s="662">
        <v>3564.33</v>
      </c>
      <c r="F16" s="662">
        <v>30792.799800000001</v>
      </c>
      <c r="G16" s="662"/>
      <c r="H16" s="662">
        <v>3041521.9566000002</v>
      </c>
      <c r="I16" s="662">
        <v>3007147.3552999999</v>
      </c>
      <c r="J16" s="662">
        <v>3572.5916999999999</v>
      </c>
      <c r="K16" s="662">
        <v>30802.009600000001</v>
      </c>
      <c r="L16" s="662"/>
      <c r="M16" s="662">
        <v>53595.453199999996</v>
      </c>
      <c r="N16" s="662">
        <v>42711.168399999995</v>
      </c>
      <c r="O16" s="662">
        <v>45.47</v>
      </c>
      <c r="P16" s="662">
        <v>10838.8148</v>
      </c>
      <c r="Q16" s="662"/>
      <c r="R16" s="662">
        <v>30</v>
      </c>
      <c r="S16" s="663">
        <v>6.7000000000000004E-2</v>
      </c>
      <c r="T16" s="663">
        <v>7.9799999999999996E-2</v>
      </c>
      <c r="U16" s="695">
        <v>5.6300000000000003E-2</v>
      </c>
      <c r="V16" s="662">
        <v>105.7103</v>
      </c>
    </row>
    <row r="17" spans="1:22">
      <c r="A17" s="435">
        <v>8</v>
      </c>
      <c r="B17" s="438" t="s">
        <v>507</v>
      </c>
      <c r="C17" s="662">
        <v>0</v>
      </c>
      <c r="D17" s="662">
        <v>0</v>
      </c>
      <c r="E17" s="662">
        <v>0</v>
      </c>
      <c r="F17" s="662">
        <v>0</v>
      </c>
      <c r="G17" s="662"/>
      <c r="H17" s="662">
        <v>0</v>
      </c>
      <c r="I17" s="662">
        <v>0</v>
      </c>
      <c r="J17" s="662">
        <v>0</v>
      </c>
      <c r="K17" s="662">
        <v>0</v>
      </c>
      <c r="L17" s="662"/>
      <c r="M17" s="662">
        <v>0</v>
      </c>
      <c r="N17" s="662">
        <v>0</v>
      </c>
      <c r="O17" s="662">
        <v>0</v>
      </c>
      <c r="P17" s="662">
        <v>0</v>
      </c>
      <c r="Q17" s="662"/>
      <c r="R17" s="662">
        <v>0</v>
      </c>
      <c r="S17" s="663">
        <v>0</v>
      </c>
      <c r="T17" s="663">
        <v>0</v>
      </c>
      <c r="U17" s="695">
        <v>0</v>
      </c>
      <c r="V17" s="662">
        <v>0</v>
      </c>
    </row>
    <row r="18" spans="1:22">
      <c r="A18" s="437">
        <v>9</v>
      </c>
      <c r="B18" s="436" t="s">
        <v>508</v>
      </c>
      <c r="C18" s="662">
        <v>0</v>
      </c>
      <c r="D18" s="662">
        <v>0</v>
      </c>
      <c r="E18" s="662">
        <v>0</v>
      </c>
      <c r="F18" s="662">
        <v>0</v>
      </c>
      <c r="G18" s="664"/>
      <c r="H18" s="662">
        <v>0</v>
      </c>
      <c r="I18" s="662">
        <v>0</v>
      </c>
      <c r="J18" s="662">
        <v>0</v>
      </c>
      <c r="K18" s="662">
        <v>0</v>
      </c>
      <c r="L18" s="664"/>
      <c r="M18" s="662">
        <v>0</v>
      </c>
      <c r="N18" s="662">
        <v>0</v>
      </c>
      <c r="O18" s="662">
        <v>0</v>
      </c>
      <c r="P18" s="662">
        <v>0</v>
      </c>
      <c r="Q18" s="664"/>
      <c r="R18" s="662">
        <v>0</v>
      </c>
      <c r="S18" s="663">
        <v>0</v>
      </c>
      <c r="T18" s="663">
        <v>0</v>
      </c>
      <c r="U18" s="695">
        <v>0</v>
      </c>
      <c r="V18" s="662">
        <v>0</v>
      </c>
    </row>
    <row r="19" spans="1:22" s="520" customFormat="1">
      <c r="A19" s="519">
        <v>10</v>
      </c>
      <c r="B19" s="518" t="s">
        <v>511</v>
      </c>
      <c r="C19" s="665">
        <v>98014127.723499998</v>
      </c>
      <c r="D19" s="665">
        <v>94283076.0546</v>
      </c>
      <c r="E19" s="665">
        <v>2761265.1930999998</v>
      </c>
      <c r="F19" s="665">
        <v>969786.47580000013</v>
      </c>
      <c r="G19" s="665">
        <v>0</v>
      </c>
      <c r="H19" s="665">
        <v>98257759.410400003</v>
      </c>
      <c r="I19" s="665">
        <v>94457942.528200001</v>
      </c>
      <c r="J19" s="665">
        <v>2784924.3268999998</v>
      </c>
      <c r="K19" s="665">
        <v>1014892.5553</v>
      </c>
      <c r="L19" s="665">
        <v>0</v>
      </c>
      <c r="M19" s="665">
        <v>1837347.3174000001</v>
      </c>
      <c r="N19" s="665">
        <v>1206751.4091</v>
      </c>
      <c r="O19" s="665">
        <v>237129.5417</v>
      </c>
      <c r="P19" s="665">
        <v>393466.36659999995</v>
      </c>
      <c r="Q19" s="665">
        <v>0</v>
      </c>
      <c r="R19" s="665">
        <v>1247</v>
      </c>
      <c r="S19" s="666">
        <v>9.2799999999999994E-2</v>
      </c>
      <c r="T19" s="666">
        <v>0.11260000000000001</v>
      </c>
      <c r="U19" s="696">
        <v>6.7900000000000002E-2</v>
      </c>
      <c r="V19" s="667">
        <v>101.01439999999999</v>
      </c>
    </row>
    <row r="20" spans="1:22" ht="30">
      <c r="A20" s="434">
        <v>10.1</v>
      </c>
      <c r="B20" s="433" t="s">
        <v>514</v>
      </c>
      <c r="C20" s="662"/>
      <c r="D20" s="662"/>
      <c r="E20" s="662"/>
      <c r="F20" s="662"/>
      <c r="G20" s="662"/>
      <c r="H20" s="662"/>
      <c r="I20" s="662"/>
      <c r="J20" s="662"/>
      <c r="K20" s="662"/>
      <c r="L20" s="662"/>
      <c r="M20" s="662"/>
      <c r="N20" s="662"/>
      <c r="O20" s="662"/>
      <c r="P20" s="662"/>
      <c r="Q20" s="662"/>
      <c r="R20" s="662"/>
      <c r="S20" s="662"/>
      <c r="T20" s="662"/>
      <c r="U20" s="662"/>
      <c r="V20" s="662"/>
    </row>
    <row r="22" spans="1:22">
      <c r="C22" s="687"/>
      <c r="D22" s="687"/>
      <c r="E22" s="687"/>
      <c r="F22" s="687"/>
      <c r="G22" s="687"/>
      <c r="H22" s="687"/>
      <c r="I22" s="687"/>
      <c r="J22" s="687"/>
      <c r="K22" s="687"/>
      <c r="L22" s="687"/>
      <c r="M22" s="687"/>
      <c r="N22" s="687"/>
      <c r="O22" s="687"/>
      <c r="P22" s="687"/>
      <c r="Q22" s="687"/>
      <c r="R22" s="687"/>
      <c r="S22" s="687"/>
      <c r="T22" s="687"/>
      <c r="U22" s="687"/>
      <c r="V22" s="687"/>
    </row>
    <row r="23" spans="1:22">
      <c r="C23" s="687"/>
      <c r="D23" s="687"/>
      <c r="E23" s="687"/>
      <c r="F23" s="687"/>
      <c r="G23" s="687"/>
      <c r="H23" s="687"/>
      <c r="I23" s="687"/>
      <c r="J23" s="687"/>
      <c r="K23" s="687"/>
      <c r="L23" s="687"/>
      <c r="M23" s="687"/>
      <c r="N23" s="687"/>
      <c r="O23" s="687"/>
      <c r="P23" s="687"/>
      <c r="Q23" s="687"/>
      <c r="R23" s="687"/>
      <c r="S23" s="687"/>
      <c r="T23" s="687"/>
      <c r="U23" s="687"/>
      <c r="V23" s="687"/>
    </row>
    <row r="24" spans="1:22">
      <c r="C24" s="687"/>
      <c r="D24" s="687"/>
      <c r="E24" s="687"/>
      <c r="F24" s="687"/>
      <c r="G24" s="687"/>
      <c r="H24" s="687"/>
      <c r="I24" s="687"/>
      <c r="J24" s="687"/>
      <c r="K24" s="687"/>
      <c r="L24" s="687"/>
      <c r="M24" s="687"/>
      <c r="N24" s="687"/>
      <c r="O24" s="687"/>
      <c r="P24" s="687"/>
      <c r="Q24" s="687"/>
      <c r="R24" s="687"/>
      <c r="S24" s="687"/>
      <c r="T24" s="687"/>
      <c r="U24" s="687"/>
      <c r="V24" s="687"/>
    </row>
    <row r="25" spans="1:22">
      <c r="C25" s="687"/>
      <c r="D25" s="687"/>
      <c r="E25" s="687"/>
      <c r="F25" s="687"/>
      <c r="G25" s="687"/>
      <c r="H25" s="687"/>
      <c r="I25" s="687"/>
      <c r="J25" s="687"/>
      <c r="K25" s="687"/>
      <c r="L25" s="687"/>
      <c r="M25" s="687"/>
      <c r="N25" s="687"/>
      <c r="O25" s="687"/>
      <c r="P25" s="687"/>
      <c r="Q25" s="687"/>
      <c r="R25" s="687"/>
      <c r="S25" s="687"/>
      <c r="T25" s="687"/>
      <c r="U25" s="687"/>
      <c r="V25" s="687"/>
    </row>
    <row r="26" spans="1:22">
      <c r="C26" s="687"/>
      <c r="D26" s="687"/>
      <c r="E26" s="687"/>
      <c r="F26" s="687"/>
      <c r="G26" s="687"/>
      <c r="H26" s="687"/>
      <c r="I26" s="687"/>
      <c r="J26" s="687"/>
      <c r="K26" s="687"/>
      <c r="L26" s="687"/>
      <c r="M26" s="687"/>
      <c r="N26" s="687"/>
      <c r="O26" s="687"/>
      <c r="P26" s="687"/>
      <c r="Q26" s="687"/>
      <c r="R26" s="687"/>
      <c r="S26" s="687"/>
      <c r="T26" s="687"/>
      <c r="U26" s="687"/>
      <c r="V26" s="687"/>
    </row>
    <row r="27" spans="1:22">
      <c r="C27" s="687"/>
      <c r="D27" s="687"/>
      <c r="E27" s="687"/>
      <c r="F27" s="687"/>
      <c r="G27" s="687"/>
      <c r="H27" s="687"/>
      <c r="I27" s="687"/>
      <c r="J27" s="687"/>
      <c r="K27" s="687"/>
      <c r="L27" s="687"/>
      <c r="M27" s="687"/>
      <c r="N27" s="687"/>
      <c r="O27" s="687"/>
      <c r="P27" s="687"/>
      <c r="Q27" s="687"/>
      <c r="R27" s="687"/>
      <c r="S27" s="687"/>
      <c r="T27" s="687"/>
      <c r="U27" s="687"/>
      <c r="V27" s="687"/>
    </row>
    <row r="28" spans="1:22">
      <c r="C28" s="687"/>
      <c r="D28" s="687"/>
      <c r="E28" s="687"/>
      <c r="F28" s="687"/>
      <c r="G28" s="687"/>
      <c r="H28" s="687"/>
      <c r="I28" s="687"/>
      <c r="J28" s="687"/>
      <c r="K28" s="687"/>
      <c r="L28" s="687"/>
      <c r="M28" s="687"/>
      <c r="N28" s="687"/>
      <c r="O28" s="687"/>
      <c r="P28" s="687"/>
      <c r="Q28" s="687"/>
      <c r="R28" s="687"/>
      <c r="S28" s="687"/>
      <c r="T28" s="687"/>
      <c r="U28" s="687"/>
      <c r="V28" s="687"/>
    </row>
    <row r="29" spans="1:22">
      <c r="C29" s="687"/>
      <c r="D29" s="687"/>
      <c r="E29" s="687"/>
      <c r="F29" s="687"/>
      <c r="G29" s="687"/>
      <c r="H29" s="687"/>
      <c r="I29" s="687"/>
      <c r="J29" s="687"/>
      <c r="K29" s="687"/>
      <c r="L29" s="687"/>
      <c r="M29" s="687"/>
      <c r="N29" s="687"/>
      <c r="O29" s="687"/>
      <c r="P29" s="687"/>
      <c r="Q29" s="687"/>
      <c r="R29" s="687"/>
      <c r="S29" s="687"/>
      <c r="T29" s="687"/>
      <c r="U29" s="687"/>
      <c r="V29" s="687"/>
    </row>
    <row r="30" spans="1:22">
      <c r="C30" s="687"/>
      <c r="D30" s="687"/>
      <c r="E30" s="687"/>
      <c r="F30" s="687"/>
      <c r="G30" s="687"/>
      <c r="H30" s="687"/>
      <c r="I30" s="687"/>
      <c r="J30" s="687"/>
      <c r="K30" s="687"/>
      <c r="L30" s="687"/>
      <c r="M30" s="687"/>
      <c r="N30" s="687"/>
      <c r="O30" s="687"/>
      <c r="P30" s="687"/>
      <c r="Q30" s="687"/>
      <c r="R30" s="687"/>
      <c r="S30" s="687"/>
      <c r="T30" s="687"/>
      <c r="U30" s="687"/>
      <c r="V30" s="687"/>
    </row>
    <row r="31" spans="1:22">
      <c r="C31" s="687"/>
      <c r="D31" s="687"/>
      <c r="E31" s="687"/>
      <c r="F31" s="687"/>
      <c r="G31" s="687"/>
      <c r="H31" s="687"/>
      <c r="I31" s="687"/>
      <c r="J31" s="687"/>
      <c r="K31" s="687"/>
      <c r="L31" s="687"/>
      <c r="M31" s="687"/>
      <c r="N31" s="687"/>
      <c r="O31" s="687"/>
      <c r="P31" s="687"/>
      <c r="Q31" s="687"/>
      <c r="R31" s="687"/>
      <c r="S31" s="687"/>
      <c r="T31" s="687"/>
      <c r="U31" s="687"/>
      <c r="V31" s="687"/>
    </row>
    <row r="32" spans="1:22">
      <c r="C32" s="687"/>
      <c r="D32" s="687"/>
      <c r="E32" s="687"/>
      <c r="F32" s="687"/>
      <c r="G32" s="687"/>
      <c r="H32" s="687"/>
      <c r="I32" s="687"/>
      <c r="J32" s="687"/>
      <c r="K32" s="687"/>
      <c r="L32" s="687"/>
      <c r="M32" s="687"/>
      <c r="N32" s="687"/>
      <c r="O32" s="687"/>
      <c r="P32" s="687"/>
      <c r="Q32" s="687"/>
      <c r="R32" s="687"/>
      <c r="S32" s="687"/>
      <c r="T32" s="687"/>
      <c r="U32" s="687"/>
      <c r="V32" s="687"/>
    </row>
    <row r="33" spans="3:22">
      <c r="C33" s="687"/>
      <c r="D33" s="687"/>
      <c r="E33" s="687"/>
      <c r="F33" s="687"/>
      <c r="G33" s="687"/>
      <c r="H33" s="687"/>
      <c r="I33" s="687"/>
      <c r="J33" s="687"/>
      <c r="K33" s="687"/>
      <c r="L33" s="687"/>
      <c r="M33" s="687"/>
      <c r="N33" s="687"/>
      <c r="O33" s="687"/>
      <c r="P33" s="687"/>
      <c r="Q33" s="687"/>
      <c r="R33" s="687"/>
      <c r="S33" s="687"/>
      <c r="T33" s="687"/>
      <c r="U33" s="687"/>
      <c r="V33" s="687"/>
    </row>
    <row r="34" spans="3:22">
      <c r="C34" s="687"/>
      <c r="D34" s="687"/>
      <c r="E34" s="687"/>
      <c r="F34" s="687"/>
      <c r="G34" s="687"/>
      <c r="H34" s="687"/>
      <c r="I34" s="687"/>
      <c r="J34" s="687"/>
      <c r="K34" s="687"/>
      <c r="L34" s="687"/>
      <c r="M34" s="687"/>
      <c r="N34" s="687"/>
      <c r="O34" s="687"/>
      <c r="P34" s="687"/>
      <c r="Q34" s="687"/>
      <c r="R34" s="687"/>
      <c r="S34" s="687"/>
      <c r="T34" s="687"/>
      <c r="U34" s="687"/>
      <c r="V34" s="687"/>
    </row>
    <row r="35" spans="3:22">
      <c r="C35" s="687"/>
      <c r="D35" s="687"/>
      <c r="E35" s="687"/>
      <c r="F35" s="687"/>
      <c r="G35" s="687"/>
      <c r="H35" s="687"/>
      <c r="I35" s="687"/>
      <c r="J35" s="687"/>
      <c r="K35" s="687"/>
      <c r="L35" s="687"/>
      <c r="M35" s="687"/>
      <c r="N35" s="687"/>
      <c r="O35" s="687"/>
      <c r="P35" s="687"/>
      <c r="Q35" s="687"/>
      <c r="R35" s="687"/>
      <c r="S35" s="687"/>
      <c r="T35" s="687"/>
      <c r="U35" s="687"/>
      <c r="V35" s="687"/>
    </row>
    <row r="36" spans="3:22">
      <c r="C36" s="687"/>
      <c r="D36" s="687"/>
      <c r="E36" s="687"/>
      <c r="F36" s="687"/>
      <c r="G36" s="687"/>
      <c r="H36" s="687"/>
      <c r="I36" s="687"/>
      <c r="J36" s="687"/>
      <c r="K36" s="687"/>
      <c r="L36" s="687"/>
      <c r="M36" s="687"/>
      <c r="N36" s="687"/>
      <c r="O36" s="687"/>
      <c r="P36" s="687"/>
      <c r="Q36" s="687"/>
      <c r="R36" s="687"/>
      <c r="S36" s="687"/>
      <c r="T36" s="687"/>
      <c r="U36" s="687"/>
      <c r="V36" s="687"/>
    </row>
    <row r="37" spans="3:22">
      <c r="C37" s="687"/>
      <c r="D37" s="687"/>
      <c r="E37" s="687"/>
      <c r="F37" s="687"/>
      <c r="G37" s="687"/>
      <c r="H37" s="687"/>
      <c r="I37" s="687"/>
      <c r="J37" s="687"/>
      <c r="K37" s="687"/>
      <c r="L37" s="687"/>
      <c r="M37" s="687"/>
      <c r="N37" s="687"/>
      <c r="O37" s="687"/>
      <c r="P37" s="687"/>
      <c r="Q37" s="687"/>
      <c r="R37" s="687"/>
      <c r="S37" s="687"/>
      <c r="T37" s="687"/>
      <c r="U37" s="687"/>
      <c r="V37" s="687"/>
    </row>
    <row r="38" spans="3:22">
      <c r="C38" s="687"/>
      <c r="D38" s="687"/>
      <c r="E38" s="687"/>
      <c r="F38" s="687"/>
      <c r="G38" s="687"/>
      <c r="H38" s="687"/>
      <c r="I38" s="687"/>
      <c r="J38" s="687"/>
      <c r="K38" s="687"/>
      <c r="L38" s="687"/>
      <c r="M38" s="687"/>
      <c r="N38" s="687"/>
      <c r="O38" s="687"/>
      <c r="P38" s="687"/>
      <c r="Q38" s="687"/>
      <c r="R38" s="687"/>
      <c r="S38" s="687"/>
      <c r="T38" s="687"/>
      <c r="U38" s="687"/>
      <c r="V38" s="687"/>
    </row>
    <row r="39" spans="3:22">
      <c r="C39" s="687"/>
      <c r="D39" s="687"/>
      <c r="E39" s="687"/>
      <c r="F39" s="687"/>
      <c r="G39" s="687"/>
      <c r="H39" s="687"/>
      <c r="I39" s="687"/>
      <c r="J39" s="687"/>
      <c r="K39" s="687"/>
      <c r="L39" s="687"/>
      <c r="M39" s="687"/>
      <c r="N39" s="687"/>
      <c r="O39" s="687"/>
      <c r="P39" s="687"/>
      <c r="Q39" s="687"/>
      <c r="R39" s="687"/>
      <c r="S39" s="687"/>
      <c r="T39" s="687"/>
      <c r="U39" s="687"/>
      <c r="V39" s="687"/>
    </row>
    <row r="40" spans="3:22">
      <c r="C40" s="687"/>
      <c r="D40" s="687"/>
      <c r="E40" s="687"/>
      <c r="F40" s="687"/>
      <c r="G40" s="687"/>
      <c r="H40" s="687"/>
      <c r="I40" s="687"/>
      <c r="J40" s="687"/>
      <c r="K40" s="687"/>
      <c r="L40" s="687"/>
      <c r="M40" s="687"/>
      <c r="N40" s="687"/>
      <c r="O40" s="687"/>
      <c r="P40" s="687"/>
      <c r="Q40" s="687"/>
      <c r="R40" s="687"/>
      <c r="S40" s="687"/>
      <c r="T40" s="687"/>
      <c r="U40" s="687"/>
      <c r="V40" s="687"/>
    </row>
    <row r="41" spans="3:22">
      <c r="C41" s="687"/>
      <c r="D41" s="687"/>
      <c r="E41" s="687"/>
      <c r="F41" s="687"/>
      <c r="G41" s="687"/>
      <c r="H41" s="687"/>
      <c r="I41" s="687"/>
      <c r="J41" s="687"/>
      <c r="K41" s="687"/>
      <c r="L41" s="687"/>
      <c r="M41" s="687"/>
      <c r="N41" s="687"/>
      <c r="O41" s="687"/>
      <c r="P41" s="687"/>
      <c r="Q41" s="687"/>
      <c r="R41" s="687"/>
      <c r="S41" s="687"/>
      <c r="T41" s="687"/>
      <c r="U41" s="687"/>
      <c r="V41" s="68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topLeftCell="A59" zoomScale="85" zoomScaleNormal="85" workbookViewId="0">
      <selection activeCell="C7" sqref="C7:H69"/>
    </sheetView>
  </sheetViews>
  <sheetFormatPr defaultRowHeight="15"/>
  <cols>
    <col min="1" max="1" width="8.7109375" style="731"/>
    <col min="2" max="2" width="69.28515625" style="732" customWidth="1"/>
    <col min="3" max="3" width="18.140625" style="432" bestFit="1" customWidth="1"/>
    <col min="4" max="4" width="19.5703125" style="432" bestFit="1" customWidth="1"/>
    <col min="5" max="5" width="18.140625" style="432" bestFit="1" customWidth="1"/>
    <col min="6" max="6" width="13.140625" style="698" customWidth="1"/>
    <col min="7" max="7" width="17.85546875" style="698" customWidth="1"/>
    <col min="8" max="8" width="16.85546875" style="698" bestFit="1" customWidth="1"/>
    <col min="9" max="16384" width="9.140625" style="432"/>
  </cols>
  <sheetData>
    <row r="1" spans="1:14" ht="16.5">
      <c r="A1" s="10" t="s">
        <v>108</v>
      </c>
      <c r="B1" s="244" t="str">
        <f>Info!C2</f>
        <v>ს.ს "პროკრედიტ ბანკი"</v>
      </c>
      <c r="C1" s="9"/>
      <c r="D1" s="9"/>
      <c r="E1" s="9"/>
      <c r="F1" s="467"/>
      <c r="G1" s="467"/>
    </row>
    <row r="2" spans="1:14" ht="16.5">
      <c r="A2" s="10" t="s">
        <v>109</v>
      </c>
      <c r="B2" s="699">
        <f>'1. key ratios'!B2</f>
        <v>45291</v>
      </c>
      <c r="C2" s="9"/>
      <c r="D2" s="9"/>
      <c r="E2" s="9"/>
      <c r="F2" s="467"/>
      <c r="G2" s="467"/>
    </row>
    <row r="3" spans="1:14" ht="16.5">
      <c r="A3" s="10"/>
      <c r="B3" s="9"/>
      <c r="C3" s="9"/>
      <c r="D3" s="9"/>
      <c r="E3" s="9"/>
      <c r="F3" s="467"/>
      <c r="G3" s="467"/>
    </row>
    <row r="4" spans="1:14" ht="21" customHeight="1">
      <c r="A4" s="739" t="s">
        <v>25</v>
      </c>
      <c r="B4" s="742" t="s">
        <v>520</v>
      </c>
      <c r="C4" s="744" t="s">
        <v>114</v>
      </c>
      <c r="D4" s="745"/>
      <c r="E4" s="746"/>
      <c r="F4" s="747" t="s">
        <v>115</v>
      </c>
      <c r="G4" s="748"/>
      <c r="H4" s="749"/>
    </row>
    <row r="5" spans="1:14" ht="21" customHeight="1">
      <c r="A5" s="740"/>
      <c r="B5" s="743"/>
      <c r="C5" s="313" t="s">
        <v>26</v>
      </c>
      <c r="D5" s="313" t="s">
        <v>88</v>
      </c>
      <c r="E5" s="313" t="s">
        <v>66</v>
      </c>
      <c r="F5" s="554" t="s">
        <v>26</v>
      </c>
      <c r="G5" s="554" t="s">
        <v>88</v>
      </c>
      <c r="H5" s="554" t="s">
        <v>66</v>
      </c>
    </row>
    <row r="6" spans="1:14" ht="26.45" customHeight="1">
      <c r="A6" s="741"/>
      <c r="B6" s="700" t="s">
        <v>95</v>
      </c>
      <c r="C6" s="750"/>
      <c r="D6" s="751"/>
      <c r="E6" s="751"/>
      <c r="F6" s="751"/>
      <c r="G6" s="751"/>
      <c r="H6" s="752"/>
    </row>
    <row r="7" spans="1:14" ht="23.1" customHeight="1">
      <c r="A7" s="701">
        <v>1</v>
      </c>
      <c r="B7" s="314" t="s">
        <v>634</v>
      </c>
      <c r="C7" s="702">
        <v>152907978.19999999</v>
      </c>
      <c r="D7" s="702">
        <v>301583084.02529997</v>
      </c>
      <c r="E7" s="703">
        <v>454491062.22529995</v>
      </c>
      <c r="F7" s="702">
        <v>114796547.01999998</v>
      </c>
      <c r="G7" s="702">
        <v>331865355.92110002</v>
      </c>
      <c r="H7" s="703">
        <v>446661902.9411</v>
      </c>
      <c r="I7" s="687"/>
      <c r="J7" s="687"/>
      <c r="K7" s="687"/>
      <c r="L7" s="687"/>
      <c r="M7" s="687"/>
      <c r="N7" s="687"/>
    </row>
    <row r="8" spans="1:14">
      <c r="A8" s="701">
        <v>1.1000000000000001</v>
      </c>
      <c r="B8" s="315" t="s">
        <v>96</v>
      </c>
      <c r="C8" s="704">
        <v>17020545.489999998</v>
      </c>
      <c r="D8" s="704">
        <v>24300196.766800001</v>
      </c>
      <c r="E8" s="705">
        <v>41320742.256799996</v>
      </c>
      <c r="F8" s="704">
        <v>12177090.140000001</v>
      </c>
      <c r="G8" s="704">
        <v>23830042.337499999</v>
      </c>
      <c r="H8" s="705">
        <v>36007132.477499999</v>
      </c>
      <c r="I8" s="687"/>
      <c r="J8" s="687"/>
      <c r="K8" s="687"/>
      <c r="L8" s="687"/>
      <c r="M8" s="687"/>
      <c r="N8" s="687"/>
    </row>
    <row r="9" spans="1:14">
      <c r="A9" s="701">
        <v>1.2</v>
      </c>
      <c r="B9" s="315" t="s">
        <v>97</v>
      </c>
      <c r="C9" s="704">
        <v>76836432.539999992</v>
      </c>
      <c r="D9" s="704">
        <v>170324666.45179999</v>
      </c>
      <c r="E9" s="705">
        <v>247161098.99179998</v>
      </c>
      <c r="F9" s="704">
        <v>67299063.039999992</v>
      </c>
      <c r="G9" s="704">
        <v>199585487.93640003</v>
      </c>
      <c r="H9" s="705">
        <v>266884550.97640002</v>
      </c>
      <c r="I9" s="687"/>
      <c r="J9" s="687"/>
      <c r="K9" s="687"/>
      <c r="L9" s="687"/>
      <c r="M9" s="687"/>
      <c r="N9" s="687"/>
    </row>
    <row r="10" spans="1:14">
      <c r="A10" s="701">
        <v>1.3</v>
      </c>
      <c r="B10" s="315" t="s">
        <v>98</v>
      </c>
      <c r="C10" s="704">
        <v>59051000.169999994</v>
      </c>
      <c r="D10" s="704">
        <v>106958220.80670001</v>
      </c>
      <c r="E10" s="705">
        <v>166009220.97670001</v>
      </c>
      <c r="F10" s="704">
        <v>35320393.839999996</v>
      </c>
      <c r="G10" s="704">
        <v>108449825.64719999</v>
      </c>
      <c r="H10" s="705">
        <v>143770219.48719999</v>
      </c>
      <c r="I10" s="687"/>
      <c r="J10" s="687"/>
      <c r="K10" s="687"/>
      <c r="L10" s="687"/>
      <c r="M10" s="687"/>
      <c r="N10" s="687"/>
    </row>
    <row r="11" spans="1:14">
      <c r="A11" s="701">
        <v>2</v>
      </c>
      <c r="B11" s="314" t="s">
        <v>521</v>
      </c>
      <c r="C11" s="704">
        <v>3610</v>
      </c>
      <c r="D11" s="704">
        <v>0</v>
      </c>
      <c r="E11" s="703">
        <v>3610</v>
      </c>
      <c r="F11" s="704">
        <v>2909.09</v>
      </c>
      <c r="G11" s="704">
        <v>0</v>
      </c>
      <c r="H11" s="703">
        <v>2909.09</v>
      </c>
      <c r="I11" s="687"/>
      <c r="J11" s="687"/>
      <c r="K11" s="687"/>
      <c r="L11" s="687"/>
      <c r="M11" s="687"/>
      <c r="N11" s="687"/>
    </row>
    <row r="12" spans="1:14">
      <c r="A12" s="701">
        <v>2.1</v>
      </c>
      <c r="B12" s="317" t="s">
        <v>522</v>
      </c>
      <c r="C12" s="704">
        <v>3610</v>
      </c>
      <c r="D12" s="704">
        <v>0</v>
      </c>
      <c r="E12" s="705">
        <v>3610</v>
      </c>
      <c r="F12" s="704">
        <v>2909.09</v>
      </c>
      <c r="G12" s="704">
        <v>0</v>
      </c>
      <c r="H12" s="705">
        <v>2909.09</v>
      </c>
      <c r="I12" s="687"/>
      <c r="J12" s="687"/>
      <c r="K12" s="687"/>
      <c r="L12" s="687"/>
      <c r="M12" s="687"/>
      <c r="N12" s="687"/>
    </row>
    <row r="13" spans="1:14" ht="26.45" customHeight="1">
      <c r="A13" s="701">
        <v>3</v>
      </c>
      <c r="B13" s="318" t="s">
        <v>523</v>
      </c>
      <c r="C13" s="704">
        <v>0</v>
      </c>
      <c r="D13" s="704">
        <v>0</v>
      </c>
      <c r="E13" s="705">
        <v>0</v>
      </c>
      <c r="F13" s="704">
        <v>0</v>
      </c>
      <c r="G13" s="704">
        <v>0</v>
      </c>
      <c r="H13" s="705">
        <v>0</v>
      </c>
      <c r="I13" s="687"/>
      <c r="J13" s="687"/>
      <c r="K13" s="687"/>
      <c r="L13" s="687"/>
      <c r="M13" s="687"/>
      <c r="N13" s="687"/>
    </row>
    <row r="14" spans="1:14" ht="26.45" customHeight="1">
      <c r="A14" s="701">
        <v>4</v>
      </c>
      <c r="B14" s="318" t="s">
        <v>524</v>
      </c>
      <c r="C14" s="704">
        <v>0</v>
      </c>
      <c r="D14" s="704">
        <v>0</v>
      </c>
      <c r="E14" s="705">
        <v>0</v>
      </c>
      <c r="F14" s="704">
        <v>0</v>
      </c>
      <c r="G14" s="704">
        <v>0</v>
      </c>
      <c r="H14" s="705">
        <v>0</v>
      </c>
      <c r="I14" s="687"/>
      <c r="J14" s="687"/>
      <c r="K14" s="687"/>
      <c r="L14" s="687"/>
      <c r="M14" s="687"/>
      <c r="N14" s="687"/>
    </row>
    <row r="15" spans="1:14" ht="24.6" customHeight="1">
      <c r="A15" s="701">
        <v>5</v>
      </c>
      <c r="B15" s="318" t="s">
        <v>525</v>
      </c>
      <c r="C15" s="706">
        <v>139527.79999999999</v>
      </c>
      <c r="D15" s="706">
        <v>0</v>
      </c>
      <c r="E15" s="707">
        <v>139527.79999999999</v>
      </c>
      <c r="F15" s="708">
        <v>103999.99999999999</v>
      </c>
      <c r="G15" s="708">
        <v>35527.800000000003</v>
      </c>
      <c r="H15" s="707">
        <v>139527.79999999999</v>
      </c>
      <c r="I15" s="687"/>
      <c r="J15" s="687"/>
      <c r="K15" s="687"/>
      <c r="L15" s="687"/>
      <c r="M15" s="687"/>
      <c r="N15" s="687"/>
    </row>
    <row r="16" spans="1:14">
      <c r="A16" s="701">
        <v>5.0999999999999996</v>
      </c>
      <c r="B16" s="329" t="s">
        <v>526</v>
      </c>
      <c r="C16" s="704">
        <v>139527.79999999999</v>
      </c>
      <c r="D16" s="704">
        <v>0</v>
      </c>
      <c r="E16" s="705">
        <v>139527.79999999999</v>
      </c>
      <c r="F16" s="704">
        <v>103999.99999999999</v>
      </c>
      <c r="G16" s="704">
        <v>35527.800000000003</v>
      </c>
      <c r="H16" s="705">
        <v>139527.79999999999</v>
      </c>
      <c r="I16" s="687"/>
      <c r="J16" s="687"/>
      <c r="K16" s="687"/>
      <c r="L16" s="687"/>
      <c r="M16" s="687"/>
      <c r="N16" s="687"/>
    </row>
    <row r="17" spans="1:14">
      <c r="A17" s="701">
        <v>5.2</v>
      </c>
      <c r="B17" s="329" t="s">
        <v>454</v>
      </c>
      <c r="C17" s="704">
        <v>0</v>
      </c>
      <c r="D17" s="704">
        <v>0</v>
      </c>
      <c r="E17" s="705">
        <v>0</v>
      </c>
      <c r="F17" s="704">
        <v>0</v>
      </c>
      <c r="G17" s="704">
        <v>0</v>
      </c>
      <c r="H17" s="705">
        <v>0</v>
      </c>
      <c r="I17" s="687"/>
      <c r="J17" s="687"/>
      <c r="K17" s="687"/>
      <c r="L17" s="687"/>
      <c r="M17" s="687"/>
      <c r="N17" s="687"/>
    </row>
    <row r="18" spans="1:14">
      <c r="A18" s="701">
        <v>5.3</v>
      </c>
      <c r="B18" s="329" t="s">
        <v>527</v>
      </c>
      <c r="C18" s="704">
        <v>0</v>
      </c>
      <c r="D18" s="704">
        <v>0</v>
      </c>
      <c r="E18" s="705">
        <v>0</v>
      </c>
      <c r="F18" s="704">
        <v>0</v>
      </c>
      <c r="G18" s="704">
        <v>0</v>
      </c>
      <c r="H18" s="705">
        <v>0</v>
      </c>
      <c r="I18" s="687"/>
      <c r="J18" s="687"/>
      <c r="K18" s="687"/>
      <c r="L18" s="687"/>
      <c r="M18" s="687"/>
      <c r="N18" s="687"/>
    </row>
    <row r="19" spans="1:14">
      <c r="A19" s="701">
        <v>6</v>
      </c>
      <c r="B19" s="318" t="s">
        <v>528</v>
      </c>
      <c r="C19" s="702">
        <v>461320673.89029998</v>
      </c>
      <c r="D19" s="702">
        <v>823630389.07784009</v>
      </c>
      <c r="E19" s="705">
        <v>1284951062.9681401</v>
      </c>
      <c r="F19" s="704">
        <v>428993969.81250006</v>
      </c>
      <c r="G19" s="704">
        <v>781355806.24638093</v>
      </c>
      <c r="H19" s="705">
        <v>1210349776.058881</v>
      </c>
      <c r="I19" s="687"/>
      <c r="J19" s="687"/>
      <c r="K19" s="687"/>
      <c r="L19" s="687"/>
      <c r="M19" s="687"/>
      <c r="N19" s="687"/>
    </row>
    <row r="20" spans="1:14">
      <c r="A20" s="701">
        <v>6.1</v>
      </c>
      <c r="B20" s="329" t="s">
        <v>454</v>
      </c>
      <c r="C20" s="704">
        <v>114301507.33</v>
      </c>
      <c r="D20" s="704">
        <v>0</v>
      </c>
      <c r="E20" s="705">
        <v>114301507.33</v>
      </c>
      <c r="F20" s="704">
        <v>82486103.870000005</v>
      </c>
      <c r="G20" s="704">
        <v>0</v>
      </c>
      <c r="H20" s="705">
        <v>82486103.870000005</v>
      </c>
      <c r="I20" s="687"/>
      <c r="J20" s="687"/>
      <c r="K20" s="687"/>
      <c r="L20" s="687"/>
      <c r="M20" s="687"/>
      <c r="N20" s="687"/>
    </row>
    <row r="21" spans="1:14">
      <c r="A21" s="701">
        <v>6.2</v>
      </c>
      <c r="B21" s="329" t="s">
        <v>527</v>
      </c>
      <c r="C21" s="704">
        <v>347019166.56029999</v>
      </c>
      <c r="D21" s="704">
        <v>823630389.07784009</v>
      </c>
      <c r="E21" s="705">
        <v>1170649555.6381402</v>
      </c>
      <c r="F21" s="704">
        <v>346507865.94250005</v>
      </c>
      <c r="G21" s="704">
        <v>781355806.24638093</v>
      </c>
      <c r="H21" s="705">
        <v>1127863672.1888809</v>
      </c>
      <c r="I21" s="687"/>
      <c r="J21" s="687"/>
      <c r="K21" s="687"/>
      <c r="L21" s="687"/>
      <c r="M21" s="687"/>
      <c r="N21" s="687"/>
    </row>
    <row r="22" spans="1:14">
      <c r="A22" s="701">
        <v>7</v>
      </c>
      <c r="B22" s="709" t="s">
        <v>529</v>
      </c>
      <c r="C22" s="704">
        <v>8936412.0700000003</v>
      </c>
      <c r="D22" s="704">
        <v>0</v>
      </c>
      <c r="E22" s="705">
        <v>8936412.0700000003</v>
      </c>
      <c r="F22" s="704">
        <v>8647131.8499999996</v>
      </c>
      <c r="G22" s="704">
        <v>0</v>
      </c>
      <c r="H22" s="705">
        <v>8647131.8499999996</v>
      </c>
      <c r="I22" s="687"/>
      <c r="J22" s="687"/>
      <c r="K22" s="687"/>
      <c r="L22" s="687"/>
      <c r="M22" s="687"/>
      <c r="N22" s="687"/>
    </row>
    <row r="23" spans="1:14" ht="21">
      <c r="A23" s="701">
        <v>8</v>
      </c>
      <c r="B23" s="710" t="s">
        <v>530</v>
      </c>
      <c r="C23" s="704">
        <v>0</v>
      </c>
      <c r="D23" s="704">
        <v>0</v>
      </c>
      <c r="E23" s="705">
        <v>0</v>
      </c>
      <c r="F23" s="704"/>
      <c r="G23" s="704"/>
      <c r="H23" s="705">
        <v>0</v>
      </c>
      <c r="I23" s="687"/>
      <c r="J23" s="687"/>
      <c r="K23" s="687"/>
      <c r="L23" s="687"/>
      <c r="M23" s="687"/>
      <c r="N23" s="687"/>
    </row>
    <row r="24" spans="1:14">
      <c r="A24" s="701">
        <v>9</v>
      </c>
      <c r="B24" s="318" t="s">
        <v>531</v>
      </c>
      <c r="C24" s="702">
        <v>44823558.800000012</v>
      </c>
      <c r="D24" s="702">
        <v>0</v>
      </c>
      <c r="E24" s="705">
        <v>44823558.800000012</v>
      </c>
      <c r="F24" s="704">
        <v>46071004.289999999</v>
      </c>
      <c r="G24" s="704">
        <v>0</v>
      </c>
      <c r="H24" s="705">
        <v>46071004.289999999</v>
      </c>
      <c r="I24" s="687"/>
      <c r="J24" s="687"/>
      <c r="K24" s="687"/>
      <c r="L24" s="687"/>
      <c r="M24" s="687"/>
      <c r="N24" s="687"/>
    </row>
    <row r="25" spans="1:14">
      <c r="A25" s="701">
        <v>9.1</v>
      </c>
      <c r="B25" s="331" t="s">
        <v>532</v>
      </c>
      <c r="C25" s="704">
        <v>40549966.730000012</v>
      </c>
      <c r="D25" s="704">
        <v>0</v>
      </c>
      <c r="E25" s="705">
        <v>40549966.730000012</v>
      </c>
      <c r="F25" s="704">
        <v>41698569.979999997</v>
      </c>
      <c r="G25" s="704">
        <v>0</v>
      </c>
      <c r="H25" s="705">
        <v>41698569.979999997</v>
      </c>
      <c r="I25" s="687"/>
      <c r="J25" s="687"/>
      <c r="K25" s="687"/>
      <c r="L25" s="687"/>
      <c r="M25" s="687"/>
      <c r="N25" s="687"/>
    </row>
    <row r="26" spans="1:14">
      <c r="A26" s="701">
        <v>9.1999999999999993</v>
      </c>
      <c r="B26" s="331" t="s">
        <v>533</v>
      </c>
      <c r="C26" s="704">
        <v>4273592.07</v>
      </c>
      <c r="D26" s="704">
        <v>0</v>
      </c>
      <c r="E26" s="705">
        <v>4273592.07</v>
      </c>
      <c r="F26" s="704">
        <v>4372434.3100000005</v>
      </c>
      <c r="G26" s="704">
        <v>0</v>
      </c>
      <c r="H26" s="705">
        <v>4372434.3100000005</v>
      </c>
      <c r="I26" s="687"/>
      <c r="J26" s="687"/>
      <c r="K26" s="687"/>
      <c r="L26" s="687"/>
      <c r="M26" s="687"/>
      <c r="N26" s="687"/>
    </row>
    <row r="27" spans="1:14">
      <c r="A27" s="701">
        <v>10</v>
      </c>
      <c r="B27" s="318" t="s">
        <v>36</v>
      </c>
      <c r="C27" s="702">
        <v>1992608.7600000002</v>
      </c>
      <c r="D27" s="702">
        <v>0</v>
      </c>
      <c r="E27" s="705">
        <v>1992608.7600000002</v>
      </c>
      <c r="F27" s="704">
        <v>1370120.96</v>
      </c>
      <c r="G27" s="704">
        <v>0</v>
      </c>
      <c r="H27" s="705">
        <v>1370120.96</v>
      </c>
      <c r="I27" s="687"/>
      <c r="J27" s="687"/>
      <c r="K27" s="687"/>
      <c r="L27" s="687"/>
      <c r="M27" s="687"/>
      <c r="N27" s="687"/>
    </row>
    <row r="28" spans="1:14">
      <c r="A28" s="701">
        <v>10.1</v>
      </c>
      <c r="B28" s="331" t="s">
        <v>534</v>
      </c>
      <c r="C28" s="704">
        <v>0</v>
      </c>
      <c r="D28" s="704">
        <v>0</v>
      </c>
      <c r="E28" s="705">
        <v>0</v>
      </c>
      <c r="F28" s="704">
        <v>0</v>
      </c>
      <c r="G28" s="704">
        <v>0</v>
      </c>
      <c r="H28" s="705">
        <v>0</v>
      </c>
      <c r="I28" s="687"/>
      <c r="J28" s="687"/>
      <c r="K28" s="687"/>
      <c r="L28" s="687"/>
      <c r="M28" s="687"/>
      <c r="N28" s="687"/>
    </row>
    <row r="29" spans="1:14">
      <c r="A29" s="701">
        <v>10.199999999999999</v>
      </c>
      <c r="B29" s="331" t="s">
        <v>535</v>
      </c>
      <c r="C29" s="704">
        <v>1992608.7600000002</v>
      </c>
      <c r="D29" s="704">
        <v>0</v>
      </c>
      <c r="E29" s="705">
        <v>1992608.7600000002</v>
      </c>
      <c r="F29" s="704">
        <v>1370120.96</v>
      </c>
      <c r="G29" s="704">
        <v>0</v>
      </c>
      <c r="H29" s="705">
        <v>1370120.96</v>
      </c>
      <c r="I29" s="687"/>
      <c r="J29" s="687"/>
      <c r="K29" s="687"/>
      <c r="L29" s="687"/>
      <c r="M29" s="687"/>
      <c r="N29" s="687"/>
    </row>
    <row r="30" spans="1:14">
      <c r="A30" s="701">
        <v>11</v>
      </c>
      <c r="B30" s="318" t="s">
        <v>536</v>
      </c>
      <c r="C30" s="702">
        <v>0</v>
      </c>
      <c r="D30" s="702">
        <v>0</v>
      </c>
      <c r="E30" s="705">
        <v>0</v>
      </c>
      <c r="F30" s="704">
        <v>3302441.79</v>
      </c>
      <c r="G30" s="704">
        <v>0</v>
      </c>
      <c r="H30" s="705">
        <v>3302441.79</v>
      </c>
      <c r="I30" s="687"/>
      <c r="J30" s="687"/>
      <c r="K30" s="687"/>
      <c r="L30" s="687"/>
      <c r="M30" s="687"/>
      <c r="N30" s="687"/>
    </row>
    <row r="31" spans="1:14">
      <c r="A31" s="701">
        <v>11.1</v>
      </c>
      <c r="B31" s="331" t="s">
        <v>537</v>
      </c>
      <c r="C31" s="704">
        <v>0</v>
      </c>
      <c r="D31" s="704">
        <v>0</v>
      </c>
      <c r="E31" s="705">
        <v>0</v>
      </c>
      <c r="F31" s="711">
        <v>3302441.79</v>
      </c>
      <c r="G31" s="704">
        <v>0</v>
      </c>
      <c r="H31" s="705">
        <v>3302441.79</v>
      </c>
      <c r="I31" s="687"/>
      <c r="J31" s="687"/>
      <c r="K31" s="687"/>
      <c r="L31" s="687"/>
      <c r="M31" s="687"/>
      <c r="N31" s="687"/>
    </row>
    <row r="32" spans="1:14">
      <c r="A32" s="701">
        <v>11.2</v>
      </c>
      <c r="B32" s="331" t="s">
        <v>538</v>
      </c>
      <c r="C32" s="704">
        <v>0</v>
      </c>
      <c r="D32" s="704">
        <v>0</v>
      </c>
      <c r="E32" s="705">
        <v>0</v>
      </c>
      <c r="F32" s="704">
        <v>0</v>
      </c>
      <c r="G32" s="704">
        <v>0</v>
      </c>
      <c r="H32" s="705">
        <v>0</v>
      </c>
      <c r="I32" s="687"/>
      <c r="J32" s="687"/>
      <c r="K32" s="687"/>
      <c r="L32" s="687"/>
      <c r="M32" s="687"/>
      <c r="N32" s="687"/>
    </row>
    <row r="33" spans="1:14">
      <c r="A33" s="701">
        <v>13</v>
      </c>
      <c r="B33" s="318" t="s">
        <v>99</v>
      </c>
      <c r="C33" s="702">
        <v>3608750.1705999998</v>
      </c>
      <c r="D33" s="702">
        <v>1129106.3325599981</v>
      </c>
      <c r="E33" s="705">
        <v>4737856.503159998</v>
      </c>
      <c r="F33" s="704">
        <v>3092886.1759000001</v>
      </c>
      <c r="G33" s="704">
        <v>581180.04741900007</v>
      </c>
      <c r="H33" s="705">
        <v>3674066.2233190001</v>
      </c>
      <c r="I33" s="687"/>
      <c r="J33" s="687"/>
      <c r="K33" s="687"/>
      <c r="L33" s="687"/>
      <c r="M33" s="687"/>
      <c r="N33" s="687"/>
    </row>
    <row r="34" spans="1:14">
      <c r="A34" s="701">
        <v>13.1</v>
      </c>
      <c r="B34" s="315" t="s">
        <v>539</v>
      </c>
      <c r="C34" s="704">
        <v>68700</v>
      </c>
      <c r="D34" s="704">
        <v>0</v>
      </c>
      <c r="E34" s="705">
        <v>68700</v>
      </c>
      <c r="F34" s="704">
        <v>152107.1</v>
      </c>
      <c r="G34" s="704"/>
      <c r="H34" s="705">
        <v>152107.1</v>
      </c>
      <c r="I34" s="687"/>
      <c r="J34" s="687"/>
      <c r="K34" s="687"/>
      <c r="L34" s="687"/>
      <c r="M34" s="687"/>
      <c r="N34" s="687"/>
    </row>
    <row r="35" spans="1:14">
      <c r="A35" s="701">
        <v>13.2</v>
      </c>
      <c r="B35" s="315" t="s">
        <v>540</v>
      </c>
      <c r="C35" s="704">
        <v>0</v>
      </c>
      <c r="D35" s="704">
        <v>0</v>
      </c>
      <c r="E35" s="705">
        <v>0</v>
      </c>
      <c r="F35" s="704"/>
      <c r="G35" s="704"/>
      <c r="H35" s="705">
        <v>0</v>
      </c>
      <c r="I35" s="687"/>
      <c r="J35" s="687"/>
      <c r="K35" s="687"/>
      <c r="L35" s="687"/>
      <c r="M35" s="687"/>
      <c r="N35" s="687"/>
    </row>
    <row r="36" spans="1:14">
      <c r="A36" s="701">
        <v>14</v>
      </c>
      <c r="B36" s="712" t="s">
        <v>541</v>
      </c>
      <c r="C36" s="702">
        <v>673733119.69090021</v>
      </c>
      <c r="D36" s="702">
        <v>1126342579.4357002</v>
      </c>
      <c r="E36" s="705">
        <v>1800075699.1266003</v>
      </c>
      <c r="F36" s="704">
        <v>606381010.98839998</v>
      </c>
      <c r="G36" s="704">
        <v>1113837870.0149</v>
      </c>
      <c r="H36" s="705">
        <v>1720218881.0033</v>
      </c>
      <c r="I36" s="687"/>
      <c r="J36" s="687"/>
      <c r="K36" s="687"/>
      <c r="L36" s="687"/>
      <c r="M36" s="687"/>
      <c r="N36" s="687"/>
    </row>
    <row r="37" spans="1:14" ht="22.5" customHeight="1">
      <c r="A37" s="701"/>
      <c r="B37" s="713" t="s">
        <v>104</v>
      </c>
      <c r="C37" s="714"/>
      <c r="D37" s="715"/>
      <c r="E37" s="715"/>
      <c r="F37" s="715"/>
      <c r="G37" s="715"/>
      <c r="H37" s="716"/>
      <c r="I37" s="687"/>
      <c r="J37" s="687"/>
      <c r="K37" s="687"/>
      <c r="L37" s="687"/>
      <c r="M37" s="687"/>
      <c r="N37" s="687"/>
    </row>
    <row r="38" spans="1:14">
      <c r="A38" s="701">
        <v>15</v>
      </c>
      <c r="B38" s="717" t="s">
        <v>542</v>
      </c>
      <c r="C38" s="702">
        <v>4029.02</v>
      </c>
      <c r="D38" s="702">
        <v>0</v>
      </c>
      <c r="E38" s="718">
        <v>4029.02</v>
      </c>
      <c r="F38" s="702">
        <v>8250</v>
      </c>
      <c r="G38" s="702">
        <v>0</v>
      </c>
      <c r="H38" s="718">
        <v>8250</v>
      </c>
      <c r="I38" s="687"/>
      <c r="J38" s="687"/>
      <c r="K38" s="687"/>
      <c r="L38" s="687"/>
      <c r="M38" s="687"/>
      <c r="N38" s="687"/>
    </row>
    <row r="39" spans="1:14">
      <c r="A39" s="701">
        <v>15.1</v>
      </c>
      <c r="B39" s="328" t="s">
        <v>522</v>
      </c>
      <c r="C39" s="704">
        <v>4029.02</v>
      </c>
      <c r="D39" s="704">
        <v>0</v>
      </c>
      <c r="E39" s="719">
        <v>4029.02</v>
      </c>
      <c r="F39" s="720">
        <v>8250</v>
      </c>
      <c r="G39" s="720">
        <v>0</v>
      </c>
      <c r="H39" s="721">
        <v>8250</v>
      </c>
      <c r="I39" s="687"/>
      <c r="J39" s="687"/>
      <c r="K39" s="687"/>
      <c r="L39" s="687"/>
      <c r="M39" s="687"/>
      <c r="N39" s="687"/>
    </row>
    <row r="40" spans="1:14" ht="24" customHeight="1">
      <c r="A40" s="701">
        <v>16</v>
      </c>
      <c r="B40" s="709" t="s">
        <v>543</v>
      </c>
      <c r="C40" s="704">
        <v>0</v>
      </c>
      <c r="D40" s="704">
        <v>0</v>
      </c>
      <c r="E40" s="718">
        <v>0</v>
      </c>
      <c r="F40" s="722"/>
      <c r="G40" s="722"/>
      <c r="H40" s="718">
        <v>0</v>
      </c>
      <c r="I40" s="687"/>
      <c r="J40" s="687"/>
      <c r="K40" s="687"/>
      <c r="L40" s="687"/>
      <c r="M40" s="687"/>
      <c r="N40" s="687"/>
    </row>
    <row r="41" spans="1:14">
      <c r="A41" s="701">
        <v>17</v>
      </c>
      <c r="B41" s="709" t="s">
        <v>544</v>
      </c>
      <c r="C41" s="722">
        <v>372455748.06999999</v>
      </c>
      <c r="D41" s="722">
        <v>1106892654.7884009</v>
      </c>
      <c r="E41" s="718">
        <v>1479348402.8584008</v>
      </c>
      <c r="F41" s="722">
        <v>295842486.19</v>
      </c>
      <c r="G41" s="722">
        <v>1107128196.9401</v>
      </c>
      <c r="H41" s="718">
        <v>1402970683.1301</v>
      </c>
      <c r="I41" s="687"/>
      <c r="J41" s="687"/>
      <c r="K41" s="687"/>
      <c r="L41" s="687"/>
      <c r="M41" s="687"/>
      <c r="N41" s="687"/>
    </row>
    <row r="42" spans="1:14">
      <c r="A42" s="701">
        <v>17.100000000000001</v>
      </c>
      <c r="B42" s="329" t="s">
        <v>545</v>
      </c>
      <c r="C42" s="704">
        <v>356540897.99000001</v>
      </c>
      <c r="D42" s="704">
        <v>712869673.42953098</v>
      </c>
      <c r="E42" s="723">
        <v>1069410571.419531</v>
      </c>
      <c r="F42" s="704">
        <v>267414877.59</v>
      </c>
      <c r="G42" s="704">
        <v>706940865.25609994</v>
      </c>
      <c r="H42" s="721">
        <v>974355742.84609997</v>
      </c>
      <c r="I42" s="687"/>
      <c r="J42" s="687"/>
      <c r="K42" s="687"/>
      <c r="L42" s="687"/>
      <c r="M42" s="687"/>
      <c r="N42" s="687"/>
    </row>
    <row r="43" spans="1:14">
      <c r="A43" s="701">
        <v>17.2</v>
      </c>
      <c r="B43" s="330" t="s">
        <v>100</v>
      </c>
      <c r="C43" s="704">
        <v>14935189.129999999</v>
      </c>
      <c r="D43" s="704">
        <v>392807181.56239998</v>
      </c>
      <c r="E43" s="723">
        <v>407742370.69239998</v>
      </c>
      <c r="F43" s="704">
        <v>26202929.770000003</v>
      </c>
      <c r="G43" s="704">
        <v>397820017.324</v>
      </c>
      <c r="H43" s="721">
        <v>424022947.09399998</v>
      </c>
      <c r="I43" s="687"/>
      <c r="J43" s="687"/>
      <c r="K43" s="687"/>
      <c r="L43" s="687"/>
      <c r="M43" s="687"/>
      <c r="N43" s="687"/>
    </row>
    <row r="44" spans="1:14">
      <c r="A44" s="701">
        <v>17.3</v>
      </c>
      <c r="B44" s="329" t="s">
        <v>546</v>
      </c>
      <c r="C44" s="704">
        <v>0</v>
      </c>
      <c r="D44" s="704">
        <v>0</v>
      </c>
      <c r="E44" s="719">
        <v>0</v>
      </c>
      <c r="F44" s="704">
        <v>0</v>
      </c>
      <c r="G44" s="704">
        <v>0</v>
      </c>
      <c r="H44" s="721">
        <v>0</v>
      </c>
      <c r="I44" s="687"/>
      <c r="J44" s="687"/>
      <c r="K44" s="687"/>
      <c r="L44" s="687"/>
      <c r="M44" s="687"/>
      <c r="N44" s="687"/>
    </row>
    <row r="45" spans="1:14">
      <c r="A45" s="701">
        <v>17.399999999999999</v>
      </c>
      <c r="B45" s="329" t="s">
        <v>547</v>
      </c>
      <c r="C45" s="711">
        <v>979660.95000000007</v>
      </c>
      <c r="D45" s="704">
        <v>1215799.7964699999</v>
      </c>
      <c r="E45" s="721">
        <v>2195460.7464700001</v>
      </c>
      <c r="F45" s="704">
        <v>2224678.83</v>
      </c>
      <c r="G45" s="704">
        <v>2367314.36</v>
      </c>
      <c r="H45" s="721">
        <v>4591993.1899999995</v>
      </c>
      <c r="I45" s="687"/>
      <c r="J45" s="687"/>
      <c r="K45" s="687"/>
      <c r="L45" s="687"/>
      <c r="M45" s="687"/>
      <c r="N45" s="687"/>
    </row>
    <row r="46" spans="1:14">
      <c r="A46" s="701">
        <v>18</v>
      </c>
      <c r="B46" s="318" t="s">
        <v>548</v>
      </c>
      <c r="C46" s="704">
        <v>2113603.31</v>
      </c>
      <c r="D46" s="704">
        <v>50465.566899999998</v>
      </c>
      <c r="E46" s="718">
        <v>2164068.8769</v>
      </c>
      <c r="F46" s="704">
        <v>669120.72369999997</v>
      </c>
      <c r="G46" s="704">
        <v>98508.023100000006</v>
      </c>
      <c r="H46" s="718">
        <v>767628.74679999996</v>
      </c>
      <c r="I46" s="687"/>
      <c r="J46" s="687"/>
      <c r="K46" s="687"/>
      <c r="L46" s="687"/>
      <c r="M46" s="687"/>
      <c r="N46" s="687"/>
    </row>
    <row r="47" spans="1:14">
      <c r="A47" s="701">
        <v>19</v>
      </c>
      <c r="B47" s="318" t="s">
        <v>549</v>
      </c>
      <c r="C47" s="722">
        <v>3772760.33</v>
      </c>
      <c r="D47" s="722">
        <v>0</v>
      </c>
      <c r="E47" s="718">
        <v>3772760.33</v>
      </c>
      <c r="F47" s="722">
        <v>3572131.8600000003</v>
      </c>
      <c r="G47" s="722">
        <v>0</v>
      </c>
      <c r="H47" s="718">
        <v>3572131.8600000003</v>
      </c>
      <c r="I47" s="687"/>
      <c r="J47" s="687"/>
      <c r="K47" s="687"/>
      <c r="L47" s="687"/>
      <c r="M47" s="687"/>
      <c r="N47" s="687"/>
    </row>
    <row r="48" spans="1:14">
      <c r="A48" s="701">
        <v>19.100000000000001</v>
      </c>
      <c r="B48" s="331" t="s">
        <v>550</v>
      </c>
      <c r="C48" s="704">
        <v>1806919.48</v>
      </c>
      <c r="D48" s="704">
        <v>0</v>
      </c>
      <c r="E48" s="719">
        <v>1806919.48</v>
      </c>
      <c r="F48" s="724">
        <v>0</v>
      </c>
      <c r="G48" s="724">
        <v>0</v>
      </c>
      <c r="H48" s="721">
        <v>0</v>
      </c>
      <c r="I48" s="687"/>
      <c r="J48" s="687"/>
      <c r="K48" s="687"/>
      <c r="L48" s="687"/>
      <c r="M48" s="687"/>
      <c r="N48" s="687"/>
    </row>
    <row r="49" spans="1:14">
      <c r="A49" s="701">
        <v>19.2</v>
      </c>
      <c r="B49" s="332" t="s">
        <v>551</v>
      </c>
      <c r="C49" s="704">
        <v>1965840.85</v>
      </c>
      <c r="D49" s="704">
        <v>0</v>
      </c>
      <c r="E49" s="719">
        <v>1965840.85</v>
      </c>
      <c r="F49" s="724">
        <v>3572131.8600000003</v>
      </c>
      <c r="G49" s="724">
        <v>0</v>
      </c>
      <c r="H49" s="721">
        <v>3572131.8600000003</v>
      </c>
      <c r="I49" s="687"/>
      <c r="J49" s="687"/>
      <c r="K49" s="687"/>
      <c r="L49" s="687"/>
      <c r="M49" s="687"/>
      <c r="N49" s="687"/>
    </row>
    <row r="50" spans="1:14">
      <c r="A50" s="701">
        <v>20</v>
      </c>
      <c r="B50" s="725" t="s">
        <v>101</v>
      </c>
      <c r="C50" s="704">
        <v>0</v>
      </c>
      <c r="D50" s="704">
        <v>14885858.8466</v>
      </c>
      <c r="E50" s="726">
        <v>14885858.8466</v>
      </c>
      <c r="F50" s="704">
        <v>0</v>
      </c>
      <c r="G50" s="704">
        <v>14399246.3561</v>
      </c>
      <c r="H50" s="718">
        <v>14399246.3561</v>
      </c>
      <c r="I50" s="687"/>
      <c r="J50" s="687"/>
      <c r="K50" s="687"/>
      <c r="L50" s="687"/>
      <c r="M50" s="687"/>
      <c r="N50" s="687"/>
    </row>
    <row r="51" spans="1:14">
      <c r="A51" s="701">
        <v>21</v>
      </c>
      <c r="B51" s="727" t="s">
        <v>89</v>
      </c>
      <c r="C51" s="704">
        <v>134373.67579999982</v>
      </c>
      <c r="D51" s="704">
        <v>1823567.6946990001</v>
      </c>
      <c r="E51" s="718">
        <v>1957941.370499</v>
      </c>
      <c r="F51" s="704">
        <v>39223.822999999393</v>
      </c>
      <c r="G51" s="704">
        <v>1485295.0812000004</v>
      </c>
      <c r="H51" s="718">
        <v>1524518.9041999998</v>
      </c>
      <c r="I51" s="687"/>
      <c r="J51" s="687"/>
      <c r="K51" s="687"/>
      <c r="L51" s="687"/>
      <c r="M51" s="687"/>
      <c r="N51" s="687"/>
    </row>
    <row r="52" spans="1:14">
      <c r="A52" s="701">
        <v>21.1</v>
      </c>
      <c r="B52" s="330" t="s">
        <v>552</v>
      </c>
      <c r="C52" s="704"/>
      <c r="D52" s="704"/>
      <c r="E52" s="719">
        <v>0</v>
      </c>
      <c r="F52" s="704">
        <v>0</v>
      </c>
      <c r="G52" s="704">
        <v>0</v>
      </c>
      <c r="H52" s="721">
        <v>0</v>
      </c>
      <c r="I52" s="687"/>
      <c r="J52" s="687"/>
      <c r="K52" s="687"/>
      <c r="L52" s="687"/>
      <c r="M52" s="687"/>
      <c r="N52" s="687"/>
    </row>
    <row r="53" spans="1:14">
      <c r="A53" s="701">
        <v>22</v>
      </c>
      <c r="B53" s="725" t="s">
        <v>553</v>
      </c>
      <c r="C53" s="722">
        <v>378480514.40579998</v>
      </c>
      <c r="D53" s="722">
        <v>1123652546.8966</v>
      </c>
      <c r="E53" s="718">
        <v>1502133061.3024001</v>
      </c>
      <c r="F53" s="722">
        <v>300131212.59670001</v>
      </c>
      <c r="G53" s="722">
        <v>1123111246.4004998</v>
      </c>
      <c r="H53" s="718">
        <v>1423242458.9971998</v>
      </c>
      <c r="I53" s="687"/>
      <c r="J53" s="687"/>
      <c r="K53" s="687"/>
      <c r="L53" s="687"/>
      <c r="M53" s="687"/>
      <c r="N53" s="687"/>
    </row>
    <row r="54" spans="1:14" ht="24" customHeight="1">
      <c r="A54" s="701"/>
      <c r="B54" s="728" t="s">
        <v>554</v>
      </c>
      <c r="C54" s="714"/>
      <c r="D54" s="715"/>
      <c r="E54" s="715"/>
      <c r="F54" s="715"/>
      <c r="G54" s="715"/>
      <c r="H54" s="716"/>
      <c r="I54" s="687"/>
      <c r="J54" s="687"/>
      <c r="K54" s="687"/>
      <c r="L54" s="687"/>
      <c r="M54" s="687"/>
      <c r="N54" s="687"/>
    </row>
    <row r="55" spans="1:14">
      <c r="A55" s="701">
        <v>23</v>
      </c>
      <c r="B55" s="725" t="s">
        <v>105</v>
      </c>
      <c r="C55" s="704">
        <v>112482805</v>
      </c>
      <c r="D55" s="704"/>
      <c r="E55" s="718">
        <v>112482805</v>
      </c>
      <c r="F55" s="722">
        <v>112482805</v>
      </c>
      <c r="G55" s="722"/>
      <c r="H55" s="718">
        <v>112482805</v>
      </c>
      <c r="I55" s="687"/>
      <c r="J55" s="687"/>
      <c r="K55" s="687"/>
      <c r="L55" s="687"/>
      <c r="M55" s="687"/>
      <c r="N55" s="687"/>
    </row>
    <row r="56" spans="1:14">
      <c r="A56" s="701">
        <v>24</v>
      </c>
      <c r="B56" s="725" t="s">
        <v>555</v>
      </c>
      <c r="C56" s="704">
        <v>0</v>
      </c>
      <c r="D56" s="704"/>
      <c r="E56" s="718">
        <v>0</v>
      </c>
      <c r="F56" s="722"/>
      <c r="G56" s="722"/>
      <c r="H56" s="718">
        <v>0</v>
      </c>
      <c r="I56" s="687"/>
      <c r="J56" s="687"/>
      <c r="K56" s="687"/>
      <c r="L56" s="687"/>
      <c r="M56" s="687"/>
      <c r="N56" s="687"/>
    </row>
    <row r="57" spans="1:14">
      <c r="A57" s="701">
        <v>25</v>
      </c>
      <c r="B57" s="725" t="s">
        <v>102</v>
      </c>
      <c r="C57" s="704">
        <v>72117569.829999998</v>
      </c>
      <c r="D57" s="704"/>
      <c r="E57" s="718">
        <v>72117569.829999998</v>
      </c>
      <c r="F57" s="722">
        <v>72117569.829999998</v>
      </c>
      <c r="G57" s="722"/>
      <c r="H57" s="718">
        <v>72117569.829999998</v>
      </c>
      <c r="I57" s="687"/>
      <c r="J57" s="687"/>
      <c r="K57" s="687"/>
      <c r="L57" s="687"/>
      <c r="M57" s="687"/>
      <c r="N57" s="687"/>
    </row>
    <row r="58" spans="1:14">
      <c r="A58" s="701">
        <v>26</v>
      </c>
      <c r="B58" s="318" t="s">
        <v>556</v>
      </c>
      <c r="C58" s="704">
        <v>0</v>
      </c>
      <c r="D58" s="704"/>
      <c r="E58" s="718">
        <v>0</v>
      </c>
      <c r="F58" s="722"/>
      <c r="G58" s="722"/>
      <c r="H58" s="718">
        <v>0</v>
      </c>
      <c r="I58" s="687"/>
      <c r="J58" s="687"/>
      <c r="K58" s="687"/>
      <c r="L58" s="687"/>
      <c r="M58" s="687"/>
      <c r="N58" s="687"/>
    </row>
    <row r="59" spans="1:14" ht="21">
      <c r="A59" s="701">
        <v>27</v>
      </c>
      <c r="B59" s="318" t="s">
        <v>557</v>
      </c>
      <c r="C59" s="722">
        <v>0</v>
      </c>
      <c r="D59" s="722">
        <v>0</v>
      </c>
      <c r="E59" s="718">
        <v>0</v>
      </c>
      <c r="F59" s="722"/>
      <c r="G59" s="722"/>
      <c r="H59" s="718">
        <v>0</v>
      </c>
      <c r="I59" s="687"/>
      <c r="J59" s="687"/>
      <c r="K59" s="687"/>
      <c r="L59" s="687"/>
      <c r="M59" s="687"/>
      <c r="N59" s="687"/>
    </row>
    <row r="60" spans="1:14">
      <c r="A60" s="701">
        <v>27.1</v>
      </c>
      <c r="B60" s="331" t="s">
        <v>558</v>
      </c>
      <c r="C60" s="704">
        <v>0</v>
      </c>
      <c r="D60" s="704"/>
      <c r="E60" s="721">
        <v>0</v>
      </c>
      <c r="F60" s="724"/>
      <c r="G60" s="724"/>
      <c r="H60" s="721">
        <v>0</v>
      </c>
      <c r="I60" s="687"/>
      <c r="J60" s="687"/>
      <c r="K60" s="687"/>
      <c r="L60" s="687"/>
      <c r="M60" s="687"/>
      <c r="N60" s="687"/>
    </row>
    <row r="61" spans="1:14">
      <c r="A61" s="701">
        <v>27.2</v>
      </c>
      <c r="B61" s="329" t="s">
        <v>559</v>
      </c>
      <c r="C61" s="704">
        <v>0</v>
      </c>
      <c r="D61" s="704"/>
      <c r="E61" s="721">
        <v>0</v>
      </c>
      <c r="F61" s="724"/>
      <c r="G61" s="724"/>
      <c r="H61" s="721">
        <v>0</v>
      </c>
      <c r="I61" s="687"/>
      <c r="J61" s="687"/>
      <c r="K61" s="687"/>
      <c r="L61" s="687"/>
      <c r="M61" s="687"/>
      <c r="N61" s="687"/>
    </row>
    <row r="62" spans="1:14">
      <c r="A62" s="701">
        <v>28</v>
      </c>
      <c r="B62" s="727" t="s">
        <v>560</v>
      </c>
      <c r="C62" s="704">
        <v>0</v>
      </c>
      <c r="D62" s="704"/>
      <c r="E62" s="718">
        <v>0</v>
      </c>
      <c r="F62" s="722"/>
      <c r="G62" s="722"/>
      <c r="H62" s="718">
        <v>0</v>
      </c>
      <c r="I62" s="687"/>
      <c r="J62" s="687"/>
      <c r="K62" s="687"/>
      <c r="L62" s="687"/>
      <c r="M62" s="687"/>
      <c r="N62" s="687"/>
    </row>
    <row r="63" spans="1:14">
      <c r="A63" s="701">
        <v>29</v>
      </c>
      <c r="B63" s="318" t="s">
        <v>561</v>
      </c>
      <c r="C63" s="722">
        <v>0</v>
      </c>
      <c r="D63" s="722">
        <v>0</v>
      </c>
      <c r="E63" s="718">
        <v>0</v>
      </c>
      <c r="F63" s="722"/>
      <c r="G63" s="722"/>
      <c r="H63" s="718">
        <v>0</v>
      </c>
      <c r="I63" s="687"/>
      <c r="J63" s="687"/>
      <c r="K63" s="687"/>
      <c r="L63" s="687"/>
      <c r="M63" s="687"/>
      <c r="N63" s="687"/>
    </row>
    <row r="64" spans="1:14">
      <c r="A64" s="701">
        <v>29.1</v>
      </c>
      <c r="B64" s="329" t="s">
        <v>562</v>
      </c>
      <c r="C64" s="704">
        <v>0</v>
      </c>
      <c r="D64" s="704"/>
      <c r="E64" s="721">
        <v>0</v>
      </c>
      <c r="F64" s="724"/>
      <c r="G64" s="724"/>
      <c r="H64" s="721">
        <v>0</v>
      </c>
      <c r="I64" s="687"/>
      <c r="J64" s="687"/>
      <c r="K64" s="687"/>
      <c r="L64" s="687"/>
      <c r="M64" s="687"/>
      <c r="N64" s="687"/>
    </row>
    <row r="65" spans="1:14" ht="24.95" customHeight="1">
      <c r="A65" s="701">
        <v>29.2</v>
      </c>
      <c r="B65" s="331" t="s">
        <v>563</v>
      </c>
      <c r="C65" s="704">
        <v>0</v>
      </c>
      <c r="D65" s="704"/>
      <c r="E65" s="721">
        <v>0</v>
      </c>
      <c r="F65" s="724"/>
      <c r="G65" s="724"/>
      <c r="H65" s="721">
        <v>0</v>
      </c>
      <c r="I65" s="687"/>
      <c r="J65" s="687"/>
      <c r="K65" s="687"/>
      <c r="L65" s="687"/>
      <c r="M65" s="687"/>
      <c r="N65" s="687"/>
    </row>
    <row r="66" spans="1:14" ht="22.5" customHeight="1">
      <c r="A66" s="701">
        <v>29.3</v>
      </c>
      <c r="B66" s="331" t="s">
        <v>564</v>
      </c>
      <c r="C66" s="704">
        <v>0</v>
      </c>
      <c r="D66" s="704"/>
      <c r="E66" s="721">
        <v>0</v>
      </c>
      <c r="F66" s="724"/>
      <c r="G66" s="724"/>
      <c r="H66" s="721">
        <v>0</v>
      </c>
      <c r="I66" s="687"/>
      <c r="J66" s="687"/>
      <c r="K66" s="687"/>
      <c r="L66" s="687"/>
      <c r="M66" s="687"/>
      <c r="N66" s="687"/>
    </row>
    <row r="67" spans="1:14">
      <c r="A67" s="701">
        <v>30</v>
      </c>
      <c r="B67" s="318" t="s">
        <v>103</v>
      </c>
      <c r="C67" s="704">
        <v>113342262.99000004</v>
      </c>
      <c r="D67" s="704"/>
      <c r="E67" s="718">
        <v>113342262.99000004</v>
      </c>
      <c r="F67" s="722">
        <v>112376047.17989998</v>
      </c>
      <c r="G67" s="722"/>
      <c r="H67" s="718">
        <v>112376047.17989998</v>
      </c>
      <c r="I67" s="687"/>
      <c r="J67" s="687"/>
      <c r="K67" s="687"/>
      <c r="L67" s="687"/>
      <c r="M67" s="687"/>
      <c r="N67" s="687"/>
    </row>
    <row r="68" spans="1:14">
      <c r="A68" s="701">
        <v>31</v>
      </c>
      <c r="B68" s="729" t="s">
        <v>565</v>
      </c>
      <c r="C68" s="722">
        <v>297942637.82000005</v>
      </c>
      <c r="D68" s="722">
        <v>0</v>
      </c>
      <c r="E68" s="718">
        <v>297942637.82000005</v>
      </c>
      <c r="F68" s="722">
        <v>296976422.00989997</v>
      </c>
      <c r="G68" s="722">
        <v>0</v>
      </c>
      <c r="H68" s="718">
        <v>296976422.00989997</v>
      </c>
      <c r="I68" s="687"/>
      <c r="J68" s="687"/>
      <c r="K68" s="687"/>
      <c r="L68" s="687"/>
      <c r="M68" s="687"/>
      <c r="N68" s="687"/>
    </row>
    <row r="69" spans="1:14">
      <c r="A69" s="701">
        <v>32</v>
      </c>
      <c r="B69" s="730" t="s">
        <v>566</v>
      </c>
      <c r="C69" s="722">
        <v>676423152.22580004</v>
      </c>
      <c r="D69" s="722">
        <v>1123652546.8966</v>
      </c>
      <c r="E69" s="718">
        <v>1800075699.1224</v>
      </c>
      <c r="F69" s="722">
        <v>597107634.60660005</v>
      </c>
      <c r="G69" s="722">
        <v>1123111246.4004998</v>
      </c>
      <c r="H69" s="718">
        <v>1720218881.0070999</v>
      </c>
      <c r="I69" s="687"/>
      <c r="J69" s="687"/>
      <c r="K69" s="687"/>
      <c r="L69" s="687"/>
      <c r="M69" s="687"/>
      <c r="N69" s="687"/>
    </row>
    <row r="71" spans="1:14">
      <c r="E71" s="687"/>
      <c r="H71" s="733"/>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topLeftCell="B38" zoomScale="85" zoomScaleNormal="85" workbookViewId="0">
      <selection activeCell="C6" sqref="C6:H45"/>
    </sheetView>
  </sheetViews>
  <sheetFormatPr defaultRowHeight="15"/>
  <cols>
    <col min="2" max="2" width="71" customWidth="1"/>
    <col min="3" max="8" width="17.85546875" style="466" customWidth="1"/>
  </cols>
  <sheetData>
    <row r="1" spans="1:14" ht="16.5">
      <c r="A1" s="10" t="s">
        <v>108</v>
      </c>
      <c r="B1" s="244" t="str">
        <f>Info!C2</f>
        <v>ს.ს "პროკრედიტ ბანკი"</v>
      </c>
      <c r="C1" s="467"/>
      <c r="D1" s="468"/>
      <c r="E1" s="468"/>
      <c r="F1" s="468"/>
      <c r="G1" s="468"/>
    </row>
    <row r="2" spans="1:14" ht="16.5">
      <c r="A2" s="10" t="s">
        <v>109</v>
      </c>
      <c r="B2" s="268">
        <f>'1. key ratios'!B2</f>
        <v>45291</v>
      </c>
      <c r="C2" s="467"/>
      <c r="D2" s="468"/>
      <c r="E2" s="468"/>
      <c r="F2" s="468"/>
      <c r="G2" s="468"/>
    </row>
    <row r="3" spans="1:14" ht="16.5">
      <c r="A3" s="10"/>
      <c r="B3" s="9"/>
      <c r="C3" s="467"/>
      <c r="D3" s="468"/>
      <c r="E3" s="468"/>
      <c r="F3" s="468"/>
      <c r="G3" s="468"/>
    </row>
    <row r="4" spans="1:14" ht="15.75">
      <c r="A4" s="757" t="s">
        <v>25</v>
      </c>
      <c r="B4" s="753" t="s">
        <v>166</v>
      </c>
      <c r="C4" s="755" t="s">
        <v>114</v>
      </c>
      <c r="D4" s="755"/>
      <c r="E4" s="755"/>
      <c r="F4" s="755" t="s">
        <v>115</v>
      </c>
      <c r="G4" s="755"/>
      <c r="H4" s="756"/>
    </row>
    <row r="5" spans="1:14" ht="15.6" customHeight="1">
      <c r="A5" s="758"/>
      <c r="B5" s="754"/>
      <c r="C5" s="469" t="s">
        <v>26</v>
      </c>
      <c r="D5" s="469" t="s">
        <v>88</v>
      </c>
      <c r="E5" s="469" t="s">
        <v>66</v>
      </c>
      <c r="F5" s="469" t="s">
        <v>26</v>
      </c>
      <c r="G5" s="469" t="s">
        <v>88</v>
      </c>
      <c r="H5" s="469" t="s">
        <v>66</v>
      </c>
    </row>
    <row r="6" spans="1:14">
      <c r="A6" s="351">
        <v>1</v>
      </c>
      <c r="B6" s="338" t="s">
        <v>567</v>
      </c>
      <c r="C6" s="464">
        <v>63162367.544700004</v>
      </c>
      <c r="D6" s="464">
        <v>54540112.149999999</v>
      </c>
      <c r="E6" s="463">
        <v>117702479.6947</v>
      </c>
      <c r="F6" s="464">
        <v>63240469.800000004</v>
      </c>
      <c r="G6" s="464">
        <v>50134708.162499994</v>
      </c>
      <c r="H6" s="463">
        <v>113375177.96250001</v>
      </c>
      <c r="I6" s="465"/>
      <c r="J6" s="465"/>
      <c r="K6" s="465"/>
      <c r="L6" s="465"/>
      <c r="M6" s="465"/>
      <c r="N6" s="465"/>
    </row>
    <row r="7" spans="1:14">
      <c r="A7" s="351">
        <v>1.1000000000000001</v>
      </c>
      <c r="B7" s="339" t="s">
        <v>521</v>
      </c>
      <c r="C7" s="462">
        <v>0</v>
      </c>
      <c r="D7" s="462">
        <v>0</v>
      </c>
      <c r="E7" s="463">
        <v>0</v>
      </c>
      <c r="F7" s="462">
        <v>0</v>
      </c>
      <c r="G7" s="462">
        <v>0</v>
      </c>
      <c r="H7" s="463">
        <v>0</v>
      </c>
      <c r="I7" s="465"/>
      <c r="J7" s="465"/>
      <c r="K7" s="465"/>
      <c r="L7" s="465"/>
      <c r="M7" s="465"/>
      <c r="N7" s="465"/>
    </row>
    <row r="8" spans="1:14" ht="21">
      <c r="A8" s="351">
        <v>1.2</v>
      </c>
      <c r="B8" s="339" t="s">
        <v>568</v>
      </c>
      <c r="C8" s="462">
        <v>0</v>
      </c>
      <c r="D8" s="462">
        <v>0</v>
      </c>
      <c r="E8" s="463">
        <v>0</v>
      </c>
      <c r="F8" s="462">
        <v>0</v>
      </c>
      <c r="G8" s="462">
        <v>0</v>
      </c>
      <c r="H8" s="463">
        <v>0</v>
      </c>
      <c r="I8" s="465"/>
      <c r="J8" s="465"/>
      <c r="K8" s="465"/>
      <c r="L8" s="465"/>
      <c r="M8" s="465"/>
      <c r="N8" s="465"/>
    </row>
    <row r="9" spans="1:14" ht="21.6" customHeight="1">
      <c r="A9" s="351">
        <v>1.3</v>
      </c>
      <c r="B9" s="331" t="s">
        <v>569</v>
      </c>
      <c r="C9" s="462">
        <v>0</v>
      </c>
      <c r="D9" s="462">
        <v>0</v>
      </c>
      <c r="E9" s="463">
        <v>0</v>
      </c>
      <c r="F9" s="462">
        <v>0</v>
      </c>
      <c r="G9" s="462">
        <v>0</v>
      </c>
      <c r="H9" s="463">
        <v>0</v>
      </c>
      <c r="I9" s="465"/>
      <c r="J9" s="465"/>
      <c r="K9" s="465"/>
      <c r="L9" s="465"/>
      <c r="M9" s="465"/>
      <c r="N9" s="465"/>
    </row>
    <row r="10" spans="1:14" ht="21">
      <c r="A10" s="351">
        <v>1.4</v>
      </c>
      <c r="B10" s="331" t="s">
        <v>525</v>
      </c>
      <c r="C10" s="462">
        <v>0</v>
      </c>
      <c r="D10" s="462">
        <v>0</v>
      </c>
      <c r="E10" s="463">
        <v>0</v>
      </c>
      <c r="F10" s="462">
        <v>0</v>
      </c>
      <c r="G10" s="462">
        <v>0</v>
      </c>
      <c r="H10" s="463">
        <v>0</v>
      </c>
      <c r="I10" s="465"/>
      <c r="J10" s="465"/>
      <c r="K10" s="465"/>
      <c r="L10" s="465"/>
      <c r="M10" s="465"/>
      <c r="N10" s="465"/>
    </row>
    <row r="11" spans="1:14">
      <c r="A11" s="351">
        <v>1.5</v>
      </c>
      <c r="B11" s="331" t="s">
        <v>528</v>
      </c>
      <c r="C11" s="462">
        <v>63162367.544700004</v>
      </c>
      <c r="D11" s="462">
        <v>54540112.149999999</v>
      </c>
      <c r="E11" s="463">
        <v>117702479.6947</v>
      </c>
      <c r="F11" s="462">
        <v>63240469.800000004</v>
      </c>
      <c r="G11" s="462">
        <v>50134708.162499994</v>
      </c>
      <c r="H11" s="463">
        <v>113375177.96250001</v>
      </c>
      <c r="I11" s="465"/>
      <c r="J11" s="465"/>
      <c r="K11" s="465"/>
      <c r="L11" s="465"/>
      <c r="M11" s="465"/>
      <c r="N11" s="465"/>
    </row>
    <row r="12" spans="1:14">
      <c r="A12" s="351">
        <v>1.6</v>
      </c>
      <c r="B12" s="332" t="s">
        <v>99</v>
      </c>
      <c r="C12" s="462">
        <v>0</v>
      </c>
      <c r="D12" s="462">
        <v>0</v>
      </c>
      <c r="E12" s="463">
        <v>0</v>
      </c>
      <c r="F12" s="462">
        <v>0</v>
      </c>
      <c r="G12" s="462">
        <v>0</v>
      </c>
      <c r="H12" s="463">
        <v>0</v>
      </c>
      <c r="I12" s="465"/>
      <c r="J12" s="465"/>
      <c r="K12" s="465"/>
      <c r="L12" s="465"/>
      <c r="M12" s="465"/>
      <c r="N12" s="465"/>
    </row>
    <row r="13" spans="1:14">
      <c r="A13" s="351">
        <v>2</v>
      </c>
      <c r="B13" s="340" t="s">
        <v>570</v>
      </c>
      <c r="C13" s="464">
        <v>-16079753.890000001</v>
      </c>
      <c r="D13" s="464">
        <v>-24965554.529999997</v>
      </c>
      <c r="E13" s="463">
        <v>-41045308.420000002</v>
      </c>
      <c r="F13" s="464">
        <v>-14042469.26</v>
      </c>
      <c r="G13" s="464">
        <v>-21818624.210000001</v>
      </c>
      <c r="H13" s="463">
        <v>-35861093.469999999</v>
      </c>
      <c r="I13" s="465"/>
      <c r="J13" s="465"/>
      <c r="K13" s="465"/>
      <c r="L13" s="465"/>
      <c r="M13" s="465"/>
      <c r="N13" s="465"/>
    </row>
    <row r="14" spans="1:14">
      <c r="A14" s="351">
        <v>2.1</v>
      </c>
      <c r="B14" s="331" t="s">
        <v>571</v>
      </c>
      <c r="C14" s="462">
        <v>0</v>
      </c>
      <c r="D14" s="462">
        <v>0</v>
      </c>
      <c r="E14" s="463">
        <v>0</v>
      </c>
      <c r="F14" s="462">
        <v>0</v>
      </c>
      <c r="G14" s="462">
        <v>0</v>
      </c>
      <c r="H14" s="463">
        <v>0</v>
      </c>
      <c r="I14" s="465"/>
      <c r="J14" s="465"/>
      <c r="K14" s="465"/>
      <c r="L14" s="465"/>
      <c r="M14" s="465"/>
      <c r="N14" s="465"/>
    </row>
    <row r="15" spans="1:14" ht="24.6" customHeight="1">
      <c r="A15" s="351">
        <v>2.2000000000000002</v>
      </c>
      <c r="B15" s="331" t="s">
        <v>572</v>
      </c>
      <c r="C15" s="462">
        <v>0</v>
      </c>
      <c r="D15" s="462">
        <v>0</v>
      </c>
      <c r="E15" s="463">
        <v>0</v>
      </c>
      <c r="F15" s="462">
        <v>0</v>
      </c>
      <c r="G15" s="462">
        <v>0</v>
      </c>
      <c r="H15" s="463">
        <v>0</v>
      </c>
      <c r="I15" s="465"/>
      <c r="J15" s="465"/>
      <c r="K15" s="465"/>
      <c r="L15" s="465"/>
      <c r="M15" s="465"/>
      <c r="N15" s="465"/>
    </row>
    <row r="16" spans="1:14" ht="20.45" customHeight="1">
      <c r="A16" s="351">
        <v>2.2999999999999998</v>
      </c>
      <c r="B16" s="331" t="s">
        <v>573</v>
      </c>
      <c r="C16" s="462">
        <v>-16079753.890000001</v>
      </c>
      <c r="D16" s="462">
        <v>-24965554.529999997</v>
      </c>
      <c r="E16" s="463">
        <v>-41045308.420000002</v>
      </c>
      <c r="F16" s="462">
        <v>-14042469.26</v>
      </c>
      <c r="G16" s="462">
        <v>-21818624.210000001</v>
      </c>
      <c r="H16" s="463">
        <v>-35861093.469999999</v>
      </c>
      <c r="I16" s="465"/>
      <c r="J16" s="465"/>
      <c r="K16" s="465"/>
      <c r="L16" s="465"/>
      <c r="M16" s="465"/>
      <c r="N16" s="465"/>
    </row>
    <row r="17" spans="1:14">
      <c r="A17" s="351">
        <v>2.4</v>
      </c>
      <c r="B17" s="331" t="s">
        <v>574</v>
      </c>
      <c r="C17" s="462">
        <v>0</v>
      </c>
      <c r="D17" s="462">
        <v>0</v>
      </c>
      <c r="E17" s="463">
        <v>0</v>
      </c>
      <c r="F17" s="462">
        <v>0</v>
      </c>
      <c r="G17" s="462">
        <v>0</v>
      </c>
      <c r="H17" s="463">
        <v>0</v>
      </c>
      <c r="I17" s="465"/>
      <c r="J17" s="465"/>
      <c r="K17" s="465"/>
      <c r="L17" s="465"/>
      <c r="M17" s="465"/>
      <c r="N17" s="465"/>
    </row>
    <row r="18" spans="1:14">
      <c r="A18" s="351">
        <v>3</v>
      </c>
      <c r="B18" s="340" t="s">
        <v>575</v>
      </c>
      <c r="C18" s="462"/>
      <c r="D18" s="462"/>
      <c r="E18" s="463">
        <v>0</v>
      </c>
      <c r="F18" s="462"/>
      <c r="G18" s="462"/>
      <c r="H18" s="463">
        <v>0</v>
      </c>
      <c r="I18" s="465"/>
      <c r="J18" s="465"/>
      <c r="K18" s="465"/>
      <c r="L18" s="465"/>
      <c r="M18" s="465"/>
      <c r="N18" s="465"/>
    </row>
    <row r="19" spans="1:14">
      <c r="A19" s="351">
        <v>4</v>
      </c>
      <c r="B19" s="340" t="s">
        <v>576</v>
      </c>
      <c r="C19" s="462">
        <v>8075035.3699999992</v>
      </c>
      <c r="D19" s="462">
        <v>4282814.1436000001</v>
      </c>
      <c r="E19" s="463">
        <v>12357849.513599999</v>
      </c>
      <c r="F19" s="462">
        <v>8442838.7599999998</v>
      </c>
      <c r="G19" s="462">
        <v>4763286.7044000002</v>
      </c>
      <c r="H19" s="463">
        <v>13206125.464400001</v>
      </c>
      <c r="I19" s="465"/>
      <c r="J19" s="465"/>
      <c r="K19" s="465"/>
      <c r="L19" s="465"/>
      <c r="M19" s="465"/>
      <c r="N19" s="465"/>
    </row>
    <row r="20" spans="1:14">
      <c r="A20" s="351">
        <v>5</v>
      </c>
      <c r="B20" s="340" t="s">
        <v>577</v>
      </c>
      <c r="C20" s="462">
        <v>-1433695.47</v>
      </c>
      <c r="D20" s="462">
        <v>-8739064.0199999996</v>
      </c>
      <c r="E20" s="463">
        <v>-10172759.49</v>
      </c>
      <c r="F20" s="462">
        <v>-1634940.77</v>
      </c>
      <c r="G20" s="462">
        <v>-9891566.2507000007</v>
      </c>
      <c r="H20" s="463">
        <v>-11526507.0207</v>
      </c>
      <c r="I20" s="465"/>
      <c r="J20" s="465"/>
      <c r="K20" s="465"/>
      <c r="L20" s="465"/>
      <c r="M20" s="465"/>
      <c r="N20" s="465"/>
    </row>
    <row r="21" spans="1:14" ht="38.450000000000003" customHeight="1">
      <c r="A21" s="351">
        <v>6</v>
      </c>
      <c r="B21" s="340" t="s">
        <v>578</v>
      </c>
      <c r="C21" s="462"/>
      <c r="D21" s="462"/>
      <c r="E21" s="463">
        <v>0</v>
      </c>
      <c r="F21" s="462"/>
      <c r="G21" s="462"/>
      <c r="H21" s="463">
        <v>0</v>
      </c>
      <c r="I21" s="465"/>
      <c r="J21" s="465"/>
      <c r="K21" s="465"/>
      <c r="L21" s="465"/>
      <c r="M21" s="465"/>
      <c r="N21" s="465"/>
    </row>
    <row r="22" spans="1:14" ht="27.6" customHeight="1">
      <c r="A22" s="351">
        <v>7</v>
      </c>
      <c r="B22" s="340" t="s">
        <v>579</v>
      </c>
      <c r="C22" s="462"/>
      <c r="D22" s="462"/>
      <c r="E22" s="463">
        <v>0</v>
      </c>
      <c r="F22" s="462"/>
      <c r="G22" s="462"/>
      <c r="H22" s="463">
        <v>0</v>
      </c>
      <c r="I22" s="465"/>
      <c r="J22" s="465"/>
      <c r="K22" s="465"/>
      <c r="L22" s="465"/>
      <c r="M22" s="465"/>
      <c r="N22" s="465"/>
    </row>
    <row r="23" spans="1:14" ht="36.950000000000003" customHeight="1">
      <c r="A23" s="351">
        <v>8</v>
      </c>
      <c r="B23" s="341" t="s">
        <v>580</v>
      </c>
      <c r="C23" s="553"/>
      <c r="D23" s="553"/>
      <c r="E23" s="463">
        <v>0</v>
      </c>
      <c r="F23" s="462"/>
      <c r="G23" s="462"/>
      <c r="H23" s="463">
        <v>0</v>
      </c>
      <c r="I23" s="465"/>
      <c r="J23" s="465"/>
      <c r="K23" s="465"/>
      <c r="L23" s="465"/>
      <c r="M23" s="465"/>
      <c r="N23" s="465"/>
    </row>
    <row r="24" spans="1:14" ht="34.5" customHeight="1">
      <c r="A24" s="351">
        <v>9</v>
      </c>
      <c r="B24" s="341" t="s">
        <v>581</v>
      </c>
      <c r="C24" s="553"/>
      <c r="D24" s="553"/>
      <c r="E24" s="463">
        <v>0</v>
      </c>
      <c r="F24" s="553"/>
      <c r="G24" s="553"/>
      <c r="H24" s="463">
        <v>0</v>
      </c>
      <c r="I24" s="465"/>
      <c r="J24" s="465"/>
      <c r="K24" s="465"/>
      <c r="L24" s="465"/>
      <c r="M24" s="465"/>
      <c r="N24" s="465"/>
    </row>
    <row r="25" spans="1:14">
      <c r="A25" s="351">
        <v>10</v>
      </c>
      <c r="B25" s="340" t="s">
        <v>582</v>
      </c>
      <c r="C25" s="553">
        <v>13604803.66</v>
      </c>
      <c r="D25" s="553">
        <v>0</v>
      </c>
      <c r="E25" s="463">
        <v>13604803.66</v>
      </c>
      <c r="F25" s="553">
        <v>17767486.659999989</v>
      </c>
      <c r="G25" s="553">
        <v>0</v>
      </c>
      <c r="H25" s="463">
        <v>17767486.659999989</v>
      </c>
      <c r="I25" s="465"/>
      <c r="J25" s="465"/>
      <c r="K25" s="465"/>
      <c r="L25" s="465"/>
      <c r="M25" s="465"/>
      <c r="N25" s="465"/>
    </row>
    <row r="26" spans="1:14" ht="27" customHeight="1">
      <c r="A26" s="351">
        <v>11</v>
      </c>
      <c r="B26" s="342" t="s">
        <v>583</v>
      </c>
      <c r="C26" s="564"/>
      <c r="D26" s="564"/>
      <c r="E26" s="463">
        <v>0</v>
      </c>
      <c r="F26" s="564"/>
      <c r="G26" s="564"/>
      <c r="H26" s="463">
        <v>0</v>
      </c>
      <c r="I26" s="465"/>
      <c r="J26" s="465"/>
      <c r="K26" s="465"/>
      <c r="L26" s="465"/>
      <c r="M26" s="465"/>
      <c r="N26" s="465"/>
    </row>
    <row r="27" spans="1:14">
      <c r="A27" s="351">
        <v>12</v>
      </c>
      <c r="B27" s="340" t="s">
        <v>584</v>
      </c>
      <c r="C27" s="553">
        <v>2349982.0270299995</v>
      </c>
      <c r="D27" s="553">
        <v>155024.19297</v>
      </c>
      <c r="E27" s="463">
        <v>2505006.2199999997</v>
      </c>
      <c r="F27" s="553">
        <v>4385460.2063299995</v>
      </c>
      <c r="G27" s="553">
        <v>240189.56367</v>
      </c>
      <c r="H27" s="463">
        <v>4625649.7699999996</v>
      </c>
      <c r="I27" s="465"/>
      <c r="J27" s="465"/>
      <c r="K27" s="465"/>
      <c r="L27" s="465"/>
      <c r="M27" s="465"/>
      <c r="N27" s="465"/>
    </row>
    <row r="28" spans="1:14">
      <c r="A28" s="351">
        <v>13</v>
      </c>
      <c r="B28" s="343" t="s">
        <v>585</v>
      </c>
      <c r="C28" s="553">
        <v>-993822.51000000024</v>
      </c>
      <c r="D28" s="553"/>
      <c r="E28" s="463">
        <v>-993822.51000000024</v>
      </c>
      <c r="F28" s="553">
        <v>-1560912.66</v>
      </c>
      <c r="G28" s="553">
        <v>0</v>
      </c>
      <c r="H28" s="463">
        <v>-1560912.66</v>
      </c>
      <c r="I28" s="465"/>
      <c r="J28" s="465"/>
      <c r="K28" s="465"/>
      <c r="L28" s="465"/>
      <c r="M28" s="465"/>
      <c r="N28" s="465"/>
    </row>
    <row r="29" spans="1:14">
      <c r="A29" s="351">
        <v>14</v>
      </c>
      <c r="B29" s="344" t="s">
        <v>586</v>
      </c>
      <c r="C29" s="564">
        <v>-41086724.030000001</v>
      </c>
      <c r="D29" s="564">
        <v>-2974118.71</v>
      </c>
      <c r="E29" s="463">
        <v>-44060842.740000002</v>
      </c>
      <c r="F29" s="564">
        <v>-39367567.177000001</v>
      </c>
      <c r="G29" s="564">
        <v>-3044123.6700000004</v>
      </c>
      <c r="H29" s="463">
        <v>-42411690.847000003</v>
      </c>
      <c r="I29" s="465"/>
      <c r="J29" s="465"/>
      <c r="K29" s="465"/>
      <c r="L29" s="465"/>
      <c r="M29" s="465"/>
      <c r="N29" s="465"/>
    </row>
    <row r="30" spans="1:14">
      <c r="A30" s="351">
        <v>14.1</v>
      </c>
      <c r="B30" s="323" t="s">
        <v>587</v>
      </c>
      <c r="C30" s="553">
        <v>-18135374.870000001</v>
      </c>
      <c r="D30" s="553"/>
      <c r="E30" s="463">
        <v>-18135374.870000001</v>
      </c>
      <c r="F30" s="553">
        <v>-17105651.529999997</v>
      </c>
      <c r="G30" s="553">
        <v>0</v>
      </c>
      <c r="H30" s="463">
        <v>-17105651.529999997</v>
      </c>
      <c r="I30" s="465"/>
      <c r="J30" s="465"/>
      <c r="K30" s="465"/>
      <c r="L30" s="465"/>
      <c r="M30" s="465"/>
      <c r="N30" s="465"/>
    </row>
    <row r="31" spans="1:14">
      <c r="A31" s="351">
        <v>14.2</v>
      </c>
      <c r="B31" s="323" t="s">
        <v>588</v>
      </c>
      <c r="C31" s="553">
        <v>-22951349.16</v>
      </c>
      <c r="D31" s="553">
        <v>-2974118.71</v>
      </c>
      <c r="E31" s="463">
        <v>-25925467.870000001</v>
      </c>
      <c r="F31" s="553">
        <v>-22261915.647</v>
      </c>
      <c r="G31" s="553">
        <v>-3044123.6700000004</v>
      </c>
      <c r="H31" s="463">
        <v>-25306039.317000002</v>
      </c>
      <c r="I31" s="465"/>
      <c r="J31" s="465"/>
      <c r="K31" s="465"/>
      <c r="L31" s="465"/>
      <c r="M31" s="465"/>
      <c r="N31" s="465"/>
    </row>
    <row r="32" spans="1:14">
      <c r="A32" s="351">
        <v>15</v>
      </c>
      <c r="B32" s="345" t="s">
        <v>589</v>
      </c>
      <c r="C32" s="553">
        <v>-4403220.92</v>
      </c>
      <c r="D32" s="553"/>
      <c r="E32" s="463">
        <v>-4403220.92</v>
      </c>
      <c r="F32" s="553">
        <v>-4638539.46</v>
      </c>
      <c r="G32" s="553">
        <v>0</v>
      </c>
      <c r="H32" s="463">
        <v>-4638539.46</v>
      </c>
      <c r="I32" s="465"/>
      <c r="J32" s="465"/>
      <c r="K32" s="465"/>
      <c r="L32" s="465"/>
      <c r="M32" s="465"/>
      <c r="N32" s="465"/>
    </row>
    <row r="33" spans="1:14" ht="22.5" customHeight="1">
      <c r="A33" s="351">
        <v>16</v>
      </c>
      <c r="B33" s="319" t="s">
        <v>590</v>
      </c>
      <c r="C33" s="553">
        <v>116256.93620000001</v>
      </c>
      <c r="D33" s="553">
        <v>0</v>
      </c>
      <c r="E33" s="463">
        <v>116256.93620000001</v>
      </c>
      <c r="F33" s="553">
        <v>-124120.35</v>
      </c>
      <c r="G33" s="553">
        <v>0</v>
      </c>
      <c r="H33" s="463">
        <v>-124120.35</v>
      </c>
      <c r="I33" s="465"/>
      <c r="J33" s="465"/>
      <c r="K33" s="465"/>
      <c r="L33" s="465"/>
      <c r="M33" s="465"/>
      <c r="N33" s="465"/>
    </row>
    <row r="34" spans="1:14">
      <c r="A34" s="351">
        <v>17</v>
      </c>
      <c r="B34" s="340" t="s">
        <v>591</v>
      </c>
      <c r="C34" s="564">
        <v>-1279750.78</v>
      </c>
      <c r="D34" s="564">
        <v>0</v>
      </c>
      <c r="E34" s="463">
        <v>-1279750.78</v>
      </c>
      <c r="F34" s="564">
        <v>0</v>
      </c>
      <c r="G34" s="564">
        <v>0</v>
      </c>
      <c r="H34" s="463">
        <v>0</v>
      </c>
      <c r="I34" s="465"/>
      <c r="J34" s="465"/>
      <c r="K34" s="465"/>
      <c r="L34" s="465"/>
      <c r="M34" s="465"/>
      <c r="N34" s="465"/>
    </row>
    <row r="35" spans="1:14">
      <c r="A35" s="351">
        <v>17.100000000000001</v>
      </c>
      <c r="B35" s="346" t="s">
        <v>592</v>
      </c>
      <c r="C35" s="553">
        <v>6183.41</v>
      </c>
      <c r="D35" s="553">
        <v>0</v>
      </c>
      <c r="E35" s="463">
        <v>6183.41</v>
      </c>
      <c r="F35" s="553">
        <v>0</v>
      </c>
      <c r="G35" s="553">
        <v>0</v>
      </c>
      <c r="H35" s="463">
        <v>0</v>
      </c>
      <c r="I35" s="465"/>
      <c r="J35" s="465"/>
      <c r="K35" s="465"/>
      <c r="L35" s="465"/>
      <c r="M35" s="465"/>
      <c r="N35" s="465"/>
    </row>
    <row r="36" spans="1:14">
      <c r="A36" s="351">
        <v>17.2</v>
      </c>
      <c r="B36" s="323" t="s">
        <v>593</v>
      </c>
      <c r="C36" s="553">
        <v>-1285934.19</v>
      </c>
      <c r="D36" s="553">
        <v>0</v>
      </c>
      <c r="E36" s="463">
        <v>-1285934.19</v>
      </c>
      <c r="F36" s="553">
        <v>0</v>
      </c>
      <c r="G36" s="553">
        <v>0</v>
      </c>
      <c r="H36" s="463">
        <v>0</v>
      </c>
      <c r="I36" s="465"/>
      <c r="J36" s="465"/>
      <c r="K36" s="465"/>
      <c r="L36" s="465"/>
      <c r="M36" s="465"/>
      <c r="N36" s="465"/>
    </row>
    <row r="37" spans="1:14" ht="41.45" customHeight="1">
      <c r="A37" s="351">
        <v>18</v>
      </c>
      <c r="B37" s="347" t="s">
        <v>594</v>
      </c>
      <c r="C37" s="564">
        <v>6965331.9699999997</v>
      </c>
      <c r="D37" s="564">
        <v>0</v>
      </c>
      <c r="E37" s="463">
        <v>6965331.9699999997</v>
      </c>
      <c r="F37" s="564">
        <v>1385152.56</v>
      </c>
      <c r="G37" s="564">
        <v>0</v>
      </c>
      <c r="H37" s="463">
        <v>1385152.56</v>
      </c>
      <c r="I37" s="465"/>
      <c r="J37" s="465"/>
      <c r="K37" s="465"/>
      <c r="L37" s="465"/>
      <c r="M37" s="465"/>
      <c r="N37" s="465"/>
    </row>
    <row r="38" spans="1:14" ht="21">
      <c r="A38" s="351">
        <v>18.100000000000001</v>
      </c>
      <c r="B38" s="331" t="s">
        <v>595</v>
      </c>
      <c r="C38" s="464"/>
      <c r="D38" s="464"/>
      <c r="E38" s="463">
        <v>0</v>
      </c>
      <c r="F38" s="564"/>
      <c r="G38" s="564"/>
      <c r="H38" s="463">
        <v>0</v>
      </c>
      <c r="I38" s="465"/>
      <c r="J38" s="465"/>
      <c r="K38" s="465"/>
      <c r="L38" s="465"/>
      <c r="M38" s="465"/>
      <c r="N38" s="465"/>
    </row>
    <row r="39" spans="1:14">
      <c r="A39" s="351">
        <v>18.2</v>
      </c>
      <c r="B39" s="331" t="s">
        <v>596</v>
      </c>
      <c r="C39" s="462">
        <v>6965331.9699999997</v>
      </c>
      <c r="D39" s="462">
        <v>0</v>
      </c>
      <c r="E39" s="463">
        <v>6965331.9699999997</v>
      </c>
      <c r="F39" s="462">
        <v>1385152.56</v>
      </c>
      <c r="G39" s="462">
        <v>0</v>
      </c>
      <c r="H39" s="463">
        <v>1385152.56</v>
      </c>
      <c r="I39" s="465"/>
      <c r="J39" s="465"/>
      <c r="K39" s="465"/>
      <c r="L39" s="465"/>
      <c r="M39" s="465"/>
      <c r="N39" s="465"/>
    </row>
    <row r="40" spans="1:14" ht="24.6" customHeight="1">
      <c r="A40" s="351">
        <v>19</v>
      </c>
      <c r="B40" s="347" t="s">
        <v>597</v>
      </c>
      <c r="C40" s="464"/>
      <c r="D40" s="464"/>
      <c r="E40" s="463">
        <v>0</v>
      </c>
      <c r="F40" s="464"/>
      <c r="G40" s="464"/>
      <c r="H40" s="463">
        <v>0</v>
      </c>
      <c r="I40" s="465"/>
      <c r="J40" s="465"/>
      <c r="K40" s="465"/>
      <c r="L40" s="465"/>
      <c r="M40" s="465"/>
      <c r="N40" s="465"/>
    </row>
    <row r="41" spans="1:14" ht="24.95" customHeight="1">
      <c r="A41" s="351">
        <v>20</v>
      </c>
      <c r="B41" s="347" t="s">
        <v>598</v>
      </c>
      <c r="C41" s="464"/>
      <c r="D41" s="464"/>
      <c r="E41" s="463">
        <v>0</v>
      </c>
      <c r="F41" s="464"/>
      <c r="G41" s="464"/>
      <c r="H41" s="463">
        <v>0</v>
      </c>
      <c r="I41" s="465"/>
      <c r="J41" s="465"/>
      <c r="K41" s="465"/>
      <c r="L41" s="465"/>
      <c r="M41" s="465"/>
      <c r="N41" s="465"/>
    </row>
    <row r="42" spans="1:14" ht="33" customHeight="1">
      <c r="A42" s="351">
        <v>21</v>
      </c>
      <c r="B42" s="348" t="s">
        <v>599</v>
      </c>
      <c r="C42" s="464"/>
      <c r="D42" s="464"/>
      <c r="E42" s="463">
        <v>0</v>
      </c>
      <c r="F42" s="464"/>
      <c r="G42" s="464"/>
      <c r="H42" s="463">
        <v>0</v>
      </c>
      <c r="I42" s="465"/>
      <c r="J42" s="465"/>
      <c r="K42" s="465"/>
      <c r="L42" s="465"/>
      <c r="M42" s="465"/>
      <c r="N42" s="465"/>
    </row>
    <row r="43" spans="1:14">
      <c r="A43" s="351">
        <v>22</v>
      </c>
      <c r="B43" s="349" t="s">
        <v>600</v>
      </c>
      <c r="C43" s="464">
        <v>28996809.907929994</v>
      </c>
      <c r="D43" s="464">
        <v>22299213.226569999</v>
      </c>
      <c r="E43" s="463">
        <v>51296023.134499997</v>
      </c>
      <c r="F43" s="464">
        <v>33852858.309330001</v>
      </c>
      <c r="G43" s="464">
        <v>20383870.299869988</v>
      </c>
      <c r="H43" s="463">
        <v>54236728.609199986</v>
      </c>
      <c r="I43" s="465"/>
      <c r="J43" s="465"/>
      <c r="K43" s="465"/>
      <c r="L43" s="465"/>
      <c r="M43" s="465"/>
      <c r="N43" s="465"/>
    </row>
    <row r="44" spans="1:14">
      <c r="A44" s="351">
        <v>23</v>
      </c>
      <c r="B44" s="349" t="s">
        <v>601</v>
      </c>
      <c r="C44" s="464">
        <v>7547807.3200000003</v>
      </c>
      <c r="D44" s="464"/>
      <c r="E44" s="463">
        <v>7547807.3200000003</v>
      </c>
      <c r="F44" s="462">
        <v>9452527.3399999999</v>
      </c>
      <c r="G44" s="464">
        <v>0</v>
      </c>
      <c r="H44" s="463">
        <v>9452527.3399999999</v>
      </c>
      <c r="I44" s="465"/>
      <c r="J44" s="465"/>
      <c r="K44" s="465"/>
      <c r="L44" s="465"/>
      <c r="M44" s="465"/>
      <c r="N44" s="465"/>
    </row>
    <row r="45" spans="1:14">
      <c r="A45" s="351">
        <v>24</v>
      </c>
      <c r="B45" s="349" t="s">
        <v>602</v>
      </c>
      <c r="C45" s="464">
        <v>21449002.587929994</v>
      </c>
      <c r="D45" s="464">
        <v>22299213.226569999</v>
      </c>
      <c r="E45" s="463">
        <v>43748215.814499989</v>
      </c>
      <c r="F45" s="464">
        <v>24400330.969330002</v>
      </c>
      <c r="G45" s="464">
        <v>20383870.299869988</v>
      </c>
      <c r="H45" s="463">
        <v>44784201.26919999</v>
      </c>
      <c r="I45" s="465"/>
      <c r="J45" s="465"/>
      <c r="K45" s="465"/>
      <c r="L45" s="465"/>
      <c r="M45" s="465"/>
      <c r="N45" s="465"/>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7"/>
  <sheetViews>
    <sheetView topLeftCell="A33" zoomScale="85" zoomScaleNormal="85" workbookViewId="0">
      <selection activeCell="C6" sqref="C6:H43"/>
    </sheetView>
  </sheetViews>
  <sheetFormatPr defaultColWidth="9.140625" defaultRowHeight="15"/>
  <cols>
    <col min="1" max="1" width="8.7109375" style="550"/>
    <col min="2" max="2" width="72.140625" style="109" customWidth="1"/>
    <col min="3" max="3" width="15" style="109" bestFit="1" customWidth="1"/>
    <col min="4" max="5" width="13.85546875" style="109" bestFit="1" customWidth="1"/>
    <col min="6" max="8" width="12.7109375" style="109" customWidth="1"/>
    <col min="9" max="16384" width="9.140625" style="109"/>
  </cols>
  <sheetData>
    <row r="1" spans="1:14">
      <c r="A1" s="544" t="s">
        <v>108</v>
      </c>
      <c r="B1" s="244" t="str">
        <f>Info!C2</f>
        <v>ს.ს "პროკრედიტ ბანკი"</v>
      </c>
      <c r="C1" s="9"/>
      <c r="D1" s="1"/>
      <c r="E1" s="1"/>
      <c r="F1" s="1"/>
      <c r="G1" s="1"/>
    </row>
    <row r="2" spans="1:14">
      <c r="A2" s="544" t="s">
        <v>109</v>
      </c>
      <c r="B2" s="268">
        <f>'1. key ratios'!B2</f>
        <v>45291</v>
      </c>
      <c r="C2" s="9"/>
      <c r="D2" s="1"/>
      <c r="E2" s="1"/>
      <c r="F2" s="1"/>
      <c r="G2" s="1"/>
    </row>
    <row r="3" spans="1:14" ht="15.75" thickBot="1">
      <c r="A3" s="544"/>
      <c r="B3" s="9"/>
      <c r="C3" s="9"/>
      <c r="D3" s="1"/>
      <c r="E3" s="1"/>
      <c r="F3" s="1"/>
      <c r="G3" s="1"/>
    </row>
    <row r="4" spans="1:14">
      <c r="A4" s="759" t="s">
        <v>25</v>
      </c>
      <c r="B4" s="760" t="s">
        <v>151</v>
      </c>
      <c r="C4" s="761" t="s">
        <v>114</v>
      </c>
      <c r="D4" s="761"/>
      <c r="E4" s="761"/>
      <c r="F4" s="761" t="s">
        <v>115</v>
      </c>
      <c r="G4" s="761"/>
      <c r="H4" s="762"/>
    </row>
    <row r="5" spans="1:14">
      <c r="A5" s="759"/>
      <c r="B5" s="760"/>
      <c r="C5" s="545" t="s">
        <v>26</v>
      </c>
      <c r="D5" s="545" t="s">
        <v>88</v>
      </c>
      <c r="E5" s="545" t="s">
        <v>66</v>
      </c>
      <c r="F5" s="545" t="s">
        <v>26</v>
      </c>
      <c r="G5" s="545" t="s">
        <v>88</v>
      </c>
      <c r="H5" s="546" t="s">
        <v>66</v>
      </c>
    </row>
    <row r="6" spans="1:14">
      <c r="A6" s="547">
        <v>1</v>
      </c>
      <c r="B6" s="565" t="s">
        <v>603</v>
      </c>
      <c r="C6" s="567">
        <v>0</v>
      </c>
      <c r="D6" s="567">
        <v>29756999.999999996</v>
      </c>
      <c r="E6" s="548">
        <v>29756999.999999996</v>
      </c>
      <c r="F6" s="567">
        <v>0</v>
      </c>
      <c r="G6" s="567">
        <v>28788999.999999996</v>
      </c>
      <c r="H6" s="548">
        <v>28788999.999999996</v>
      </c>
      <c r="I6" s="552"/>
      <c r="J6" s="552"/>
      <c r="K6" s="552"/>
      <c r="L6" s="552"/>
      <c r="M6" s="552"/>
      <c r="N6" s="552"/>
    </row>
    <row r="7" spans="1:14" ht="35.25" customHeight="1">
      <c r="A7" s="547">
        <v>2</v>
      </c>
      <c r="B7" s="565" t="s">
        <v>177</v>
      </c>
      <c r="C7" s="567">
        <v>17433500</v>
      </c>
      <c r="D7" s="567">
        <v>331395489.07499999</v>
      </c>
      <c r="E7" s="548">
        <v>348828989.07499999</v>
      </c>
      <c r="F7" s="567">
        <v>48047858.25</v>
      </c>
      <c r="G7" s="567">
        <v>356320509.32500005</v>
      </c>
      <c r="H7" s="549">
        <v>404368367.57500005</v>
      </c>
      <c r="I7" s="552"/>
      <c r="J7" s="552"/>
      <c r="K7" s="552"/>
      <c r="L7" s="552"/>
      <c r="M7" s="552"/>
      <c r="N7" s="552"/>
    </row>
    <row r="8" spans="1:14">
      <c r="A8" s="547">
        <v>3</v>
      </c>
      <c r="B8" s="565" t="s">
        <v>179</v>
      </c>
      <c r="C8" s="567">
        <v>427007618.36559999</v>
      </c>
      <c r="D8" s="567">
        <v>929187431.11220598</v>
      </c>
      <c r="E8" s="548">
        <v>1356195049.4778061</v>
      </c>
      <c r="F8" s="567">
        <v>392915186.54900002</v>
      </c>
      <c r="G8" s="567">
        <v>799849332.57109594</v>
      </c>
      <c r="H8" s="549">
        <v>1192764519.120096</v>
      </c>
      <c r="I8" s="552"/>
      <c r="J8" s="552"/>
      <c r="K8" s="552"/>
      <c r="L8" s="552"/>
      <c r="M8" s="552"/>
      <c r="N8" s="552"/>
    </row>
    <row r="9" spans="1:14">
      <c r="A9" s="547">
        <v>3.1</v>
      </c>
      <c r="B9" s="566" t="s">
        <v>604</v>
      </c>
      <c r="C9" s="567">
        <v>379730428.4156</v>
      </c>
      <c r="D9" s="567">
        <v>654171197.32089996</v>
      </c>
      <c r="E9" s="548">
        <v>1033901625.7365</v>
      </c>
      <c r="F9" s="567">
        <v>343710676.80900002</v>
      </c>
      <c r="G9" s="567">
        <v>604228366.71109998</v>
      </c>
      <c r="H9" s="549">
        <v>947939043.5201</v>
      </c>
      <c r="I9" s="552"/>
      <c r="J9" s="552"/>
      <c r="K9" s="552"/>
      <c r="L9" s="552"/>
      <c r="M9" s="552"/>
      <c r="N9" s="552"/>
    </row>
    <row r="10" spans="1:14">
      <c r="A10" s="547">
        <v>3.2</v>
      </c>
      <c r="B10" s="566" t="s">
        <v>605</v>
      </c>
      <c r="C10" s="567">
        <v>47277189.950000003</v>
      </c>
      <c r="D10" s="567">
        <v>275016233.79130602</v>
      </c>
      <c r="E10" s="548">
        <v>322293423.74130601</v>
      </c>
      <c r="F10" s="567">
        <v>49204509.740000002</v>
      </c>
      <c r="G10" s="567">
        <v>195620965.85999602</v>
      </c>
      <c r="H10" s="549">
        <v>244825475.59999603</v>
      </c>
      <c r="I10" s="552"/>
      <c r="J10" s="552"/>
      <c r="K10" s="552"/>
      <c r="L10" s="552"/>
      <c r="M10" s="552"/>
      <c r="N10" s="552"/>
    </row>
    <row r="11" spans="1:14" ht="25.5">
      <c r="A11" s="547">
        <v>4</v>
      </c>
      <c r="B11" s="565" t="s">
        <v>178</v>
      </c>
      <c r="C11" s="567">
        <v>5112000</v>
      </c>
      <c r="D11" s="567">
        <v>0</v>
      </c>
      <c r="E11" s="548">
        <v>5112000</v>
      </c>
      <c r="F11" s="567">
        <v>7768000</v>
      </c>
      <c r="G11" s="567">
        <v>0</v>
      </c>
      <c r="H11" s="549">
        <v>7768000</v>
      </c>
      <c r="I11" s="552"/>
      <c r="J11" s="552"/>
      <c r="K11" s="552"/>
      <c r="L11" s="552"/>
      <c r="M11" s="552"/>
      <c r="N11" s="552"/>
    </row>
    <row r="12" spans="1:14">
      <c r="A12" s="547">
        <v>4.0999999999999996</v>
      </c>
      <c r="B12" s="566" t="s">
        <v>606</v>
      </c>
      <c r="C12" s="567">
        <v>5112000</v>
      </c>
      <c r="D12" s="567">
        <v>0</v>
      </c>
      <c r="E12" s="548">
        <v>5112000</v>
      </c>
      <c r="F12" s="567">
        <v>7768000</v>
      </c>
      <c r="G12" s="567">
        <v>0</v>
      </c>
      <c r="H12" s="549">
        <v>7768000</v>
      </c>
      <c r="I12" s="552"/>
      <c r="J12" s="552"/>
      <c r="K12" s="552"/>
      <c r="L12" s="552"/>
      <c r="M12" s="552"/>
      <c r="N12" s="552"/>
    </row>
    <row r="13" spans="1:14">
      <c r="A13" s="547">
        <v>4.2</v>
      </c>
      <c r="B13" s="566" t="s">
        <v>607</v>
      </c>
      <c r="C13" s="567">
        <v>0</v>
      </c>
      <c r="D13" s="567">
        <v>0</v>
      </c>
      <c r="E13" s="548">
        <v>0</v>
      </c>
      <c r="F13" s="567">
        <v>0</v>
      </c>
      <c r="G13" s="567">
        <v>0</v>
      </c>
      <c r="H13" s="549">
        <v>0</v>
      </c>
      <c r="I13" s="552"/>
      <c r="J13" s="552"/>
      <c r="K13" s="552"/>
      <c r="L13" s="552"/>
      <c r="M13" s="552"/>
      <c r="N13" s="552"/>
    </row>
    <row r="14" spans="1:14">
      <c r="A14" s="547">
        <v>5</v>
      </c>
      <c r="B14" s="571" t="s">
        <v>608</v>
      </c>
      <c r="C14" s="677">
        <v>429689747.18590003</v>
      </c>
      <c r="D14" s="677">
        <v>1102004327.2098999</v>
      </c>
      <c r="E14" s="678">
        <v>1531694074.3957999</v>
      </c>
      <c r="F14" s="677">
        <v>305439747.58020002</v>
      </c>
      <c r="G14" s="677">
        <v>847930454.79130006</v>
      </c>
      <c r="H14" s="549">
        <v>1153370202.3715</v>
      </c>
      <c r="I14" s="552"/>
      <c r="J14" s="552"/>
      <c r="K14" s="552"/>
      <c r="L14" s="552"/>
      <c r="M14" s="552"/>
      <c r="N14" s="552"/>
    </row>
    <row r="15" spans="1:14">
      <c r="A15" s="547">
        <v>5.0999999999999996</v>
      </c>
      <c r="B15" s="568" t="s">
        <v>609</v>
      </c>
      <c r="C15" s="567">
        <v>26275173.379799999</v>
      </c>
      <c r="D15" s="567">
        <v>1313896.3746</v>
      </c>
      <c r="E15" s="548">
        <v>27589069.7544</v>
      </c>
      <c r="F15" s="567">
        <v>8985785.9390999991</v>
      </c>
      <c r="G15" s="567">
        <v>402554.50719999999</v>
      </c>
      <c r="H15" s="549">
        <v>9388340.4463</v>
      </c>
      <c r="I15" s="552"/>
      <c r="J15" s="552"/>
      <c r="K15" s="552"/>
      <c r="L15" s="552"/>
      <c r="M15" s="552"/>
      <c r="N15" s="552"/>
    </row>
    <row r="16" spans="1:14">
      <c r="A16" s="547">
        <v>5.2</v>
      </c>
      <c r="B16" s="568" t="s">
        <v>610</v>
      </c>
      <c r="C16" s="567">
        <v>0</v>
      </c>
      <c r="D16" s="567">
        <v>0</v>
      </c>
      <c r="E16" s="548">
        <v>0</v>
      </c>
      <c r="F16" s="567">
        <v>0</v>
      </c>
      <c r="G16" s="567">
        <v>0</v>
      </c>
      <c r="H16" s="549">
        <v>0</v>
      </c>
      <c r="I16" s="552"/>
      <c r="J16" s="552"/>
      <c r="K16" s="552"/>
      <c r="L16" s="552"/>
      <c r="M16" s="552"/>
      <c r="N16" s="552"/>
    </row>
    <row r="17" spans="1:14">
      <c r="A17" s="547">
        <v>5.3</v>
      </c>
      <c r="B17" s="568" t="s">
        <v>611</v>
      </c>
      <c r="C17" s="567">
        <v>359839623.7026</v>
      </c>
      <c r="D17" s="567">
        <v>1045723935.7237999</v>
      </c>
      <c r="E17" s="548">
        <v>1405563559.4263999</v>
      </c>
      <c r="F17" s="567">
        <v>258250316.83270001</v>
      </c>
      <c r="G17" s="567">
        <v>800791420.24740005</v>
      </c>
      <c r="H17" s="549">
        <v>1059041737.0801001</v>
      </c>
      <c r="I17" s="552"/>
      <c r="J17" s="552"/>
      <c r="K17" s="552"/>
      <c r="L17" s="552"/>
      <c r="M17" s="552"/>
      <c r="N17" s="552"/>
    </row>
    <row r="18" spans="1:14">
      <c r="A18" s="547" t="s">
        <v>180</v>
      </c>
      <c r="B18" s="569" t="s">
        <v>612</v>
      </c>
      <c r="C18" s="567">
        <v>77376602.742899999</v>
      </c>
      <c r="D18" s="567">
        <v>215696676.37380001</v>
      </c>
      <c r="E18" s="548">
        <v>293073279.11669999</v>
      </c>
      <c r="F18" s="567">
        <v>56587588.712200001</v>
      </c>
      <c r="G18" s="567">
        <v>176163052.18110001</v>
      </c>
      <c r="H18" s="549">
        <v>232750640.8933</v>
      </c>
      <c r="I18" s="552"/>
      <c r="J18" s="552"/>
      <c r="K18" s="552"/>
      <c r="L18" s="552"/>
      <c r="M18" s="552"/>
      <c r="N18" s="552"/>
    </row>
    <row r="19" spans="1:14">
      <c r="A19" s="547" t="s">
        <v>181</v>
      </c>
      <c r="B19" s="569" t="s">
        <v>613</v>
      </c>
      <c r="C19" s="567">
        <v>85516723.036799997</v>
      </c>
      <c r="D19" s="567">
        <v>494498566.20639998</v>
      </c>
      <c r="E19" s="548">
        <v>580015289.24319994</v>
      </c>
      <c r="F19" s="567">
        <v>61292995.703400001</v>
      </c>
      <c r="G19" s="567">
        <v>369512244.45060003</v>
      </c>
      <c r="H19" s="549">
        <v>430805240.15400004</v>
      </c>
      <c r="I19" s="552"/>
      <c r="J19" s="552"/>
      <c r="K19" s="552"/>
      <c r="L19" s="552"/>
      <c r="M19" s="552"/>
      <c r="N19" s="552"/>
    </row>
    <row r="20" spans="1:14">
      <c r="A20" s="547" t="s">
        <v>182</v>
      </c>
      <c r="B20" s="569" t="s">
        <v>614</v>
      </c>
      <c r="C20" s="567">
        <v>0</v>
      </c>
      <c r="D20" s="567">
        <v>0</v>
      </c>
      <c r="E20" s="548">
        <v>0</v>
      </c>
      <c r="F20" s="567">
        <v>0</v>
      </c>
      <c r="G20" s="567">
        <v>0</v>
      </c>
      <c r="H20" s="549">
        <v>0</v>
      </c>
      <c r="I20" s="552"/>
      <c r="J20" s="552"/>
      <c r="K20" s="552"/>
      <c r="L20" s="552"/>
      <c r="M20" s="552"/>
      <c r="N20" s="552"/>
    </row>
    <row r="21" spans="1:14">
      <c r="A21" s="547" t="s">
        <v>183</v>
      </c>
      <c r="B21" s="569" t="s">
        <v>615</v>
      </c>
      <c r="C21" s="567">
        <v>67445000.2685</v>
      </c>
      <c r="D21" s="567">
        <v>136382792.02500001</v>
      </c>
      <c r="E21" s="548">
        <v>203827792.29350001</v>
      </c>
      <c r="F21" s="567">
        <v>49932274.440499999</v>
      </c>
      <c r="G21" s="567">
        <v>89694528.4366</v>
      </c>
      <c r="H21" s="549">
        <v>139626802.87709999</v>
      </c>
      <c r="I21" s="552"/>
      <c r="J21" s="552"/>
      <c r="K21" s="552"/>
      <c r="L21" s="552"/>
      <c r="M21" s="552"/>
      <c r="N21" s="552"/>
    </row>
    <row r="22" spans="1:14">
      <c r="A22" s="547" t="s">
        <v>184</v>
      </c>
      <c r="B22" s="569" t="s">
        <v>426</v>
      </c>
      <c r="C22" s="567">
        <v>129501297.65440001</v>
      </c>
      <c r="D22" s="567">
        <v>199145901.11860001</v>
      </c>
      <c r="E22" s="548">
        <v>328647198.773</v>
      </c>
      <c r="F22" s="567">
        <v>90437457.976600006</v>
      </c>
      <c r="G22" s="567">
        <v>165421595.17910001</v>
      </c>
      <c r="H22" s="549">
        <v>255859053.15570003</v>
      </c>
      <c r="I22" s="552"/>
      <c r="J22" s="552"/>
      <c r="K22" s="552"/>
      <c r="L22" s="552"/>
      <c r="M22" s="552"/>
      <c r="N22" s="552"/>
    </row>
    <row r="23" spans="1:14">
      <c r="A23" s="547">
        <v>5.4</v>
      </c>
      <c r="B23" s="568" t="s">
        <v>616</v>
      </c>
      <c r="C23" s="567">
        <v>35496249.988899998</v>
      </c>
      <c r="D23" s="567">
        <v>54522166.349100001</v>
      </c>
      <c r="E23" s="548">
        <v>90018416.338</v>
      </c>
      <c r="F23" s="567">
        <v>31965572.883200001</v>
      </c>
      <c r="G23" s="567">
        <v>44431900.083999999</v>
      </c>
      <c r="H23" s="549">
        <v>76397472.967199996</v>
      </c>
      <c r="I23" s="552"/>
      <c r="J23" s="552"/>
      <c r="K23" s="552"/>
      <c r="L23" s="552"/>
      <c r="M23" s="552"/>
      <c r="N23" s="552"/>
    </row>
    <row r="24" spans="1:14">
      <c r="A24" s="547">
        <v>5.5</v>
      </c>
      <c r="B24" s="568" t="s">
        <v>617</v>
      </c>
      <c r="C24" s="567">
        <v>8078700.0807999996</v>
      </c>
      <c r="D24" s="567">
        <v>444328.71539999999</v>
      </c>
      <c r="E24" s="548">
        <v>8523028.7961999997</v>
      </c>
      <c r="F24" s="567">
        <v>6238071.9084000001</v>
      </c>
      <c r="G24" s="567">
        <v>2304579.8884999999</v>
      </c>
      <c r="H24" s="549">
        <v>8542651.7969000004</v>
      </c>
      <c r="I24" s="552"/>
      <c r="J24" s="552"/>
      <c r="K24" s="552"/>
      <c r="L24" s="552"/>
      <c r="M24" s="552"/>
      <c r="N24" s="552"/>
    </row>
    <row r="25" spans="1:14">
      <c r="A25" s="547">
        <v>5.6</v>
      </c>
      <c r="B25" s="568" t="s">
        <v>618</v>
      </c>
      <c r="C25" s="567">
        <v>0</v>
      </c>
      <c r="D25" s="567">
        <v>0</v>
      </c>
      <c r="E25" s="548">
        <v>0</v>
      </c>
      <c r="F25" s="567">
        <v>0</v>
      </c>
      <c r="G25" s="567">
        <v>0</v>
      </c>
      <c r="H25" s="549">
        <v>0</v>
      </c>
      <c r="I25" s="552"/>
      <c r="J25" s="552"/>
      <c r="K25" s="552"/>
      <c r="L25" s="552"/>
      <c r="M25" s="552"/>
      <c r="N25" s="552"/>
    </row>
    <row r="26" spans="1:14">
      <c r="A26" s="547">
        <v>5.7</v>
      </c>
      <c r="B26" s="568" t="s">
        <v>426</v>
      </c>
      <c r="C26" s="567">
        <v>3.3799999999999997E-2</v>
      </c>
      <c r="D26" s="567">
        <v>4.7E-2</v>
      </c>
      <c r="E26" s="548">
        <v>8.0799999999999997E-2</v>
      </c>
      <c r="F26" s="567">
        <v>1.6799999999999999E-2</v>
      </c>
      <c r="G26" s="567">
        <v>6.4199999999999993E-2</v>
      </c>
      <c r="H26" s="549">
        <v>8.0999999999999989E-2</v>
      </c>
      <c r="I26" s="552"/>
      <c r="J26" s="552"/>
      <c r="K26" s="552"/>
      <c r="L26" s="552"/>
      <c r="M26" s="552"/>
      <c r="N26" s="552"/>
    </row>
    <row r="27" spans="1:14">
      <c r="A27" s="547">
        <v>6</v>
      </c>
      <c r="B27" s="571" t="s">
        <v>619</v>
      </c>
      <c r="C27" s="567">
        <v>41572191.200000003</v>
      </c>
      <c r="D27" s="567">
        <v>50746060.286068007</v>
      </c>
      <c r="E27" s="548">
        <v>92318251.48606801</v>
      </c>
      <c r="F27" s="567">
        <v>36916750.170000002</v>
      </c>
      <c r="G27" s="567">
        <v>50883897.966015011</v>
      </c>
      <c r="H27" s="549">
        <v>87800648.136015013</v>
      </c>
      <c r="I27" s="552"/>
      <c r="J27" s="552"/>
      <c r="K27" s="552"/>
      <c r="L27" s="552"/>
      <c r="M27" s="552"/>
      <c r="N27" s="552"/>
    </row>
    <row r="28" spans="1:14">
      <c r="A28" s="547">
        <v>7</v>
      </c>
      <c r="B28" s="571" t="s">
        <v>620</v>
      </c>
      <c r="C28" s="567">
        <v>64743185.200000003</v>
      </c>
      <c r="D28" s="567">
        <v>13831956.281423002</v>
      </c>
      <c r="E28" s="548">
        <v>78575141.481423005</v>
      </c>
      <c r="F28" s="567">
        <v>47776575.07</v>
      </c>
      <c r="G28" s="567">
        <v>15823006.962756999</v>
      </c>
      <c r="H28" s="549">
        <v>63599582.032756999</v>
      </c>
      <c r="I28" s="552"/>
      <c r="J28" s="552"/>
      <c r="K28" s="552"/>
      <c r="L28" s="552"/>
      <c r="M28" s="552"/>
      <c r="N28" s="552"/>
    </row>
    <row r="29" spans="1:14">
      <c r="A29" s="547">
        <v>8</v>
      </c>
      <c r="B29" s="571" t="s">
        <v>621</v>
      </c>
      <c r="C29" s="567">
        <v>0</v>
      </c>
      <c r="D29" s="567">
        <v>565627.48759999999</v>
      </c>
      <c r="E29" s="548">
        <v>565627.48759999999</v>
      </c>
      <c r="F29" s="567">
        <v>0</v>
      </c>
      <c r="G29" s="567">
        <v>194130.06840000002</v>
      </c>
      <c r="H29" s="549">
        <v>194130.06840000002</v>
      </c>
      <c r="I29" s="552"/>
      <c r="J29" s="552"/>
      <c r="K29" s="552"/>
      <c r="L29" s="552"/>
      <c r="M29" s="552"/>
      <c r="N29" s="552"/>
    </row>
    <row r="30" spans="1:14">
      <c r="A30" s="547">
        <v>9</v>
      </c>
      <c r="B30" s="565" t="s">
        <v>185</v>
      </c>
      <c r="C30" s="567">
        <v>3766450</v>
      </c>
      <c r="D30" s="567">
        <v>9710577.3616000004</v>
      </c>
      <c r="E30" s="548">
        <v>13477027.3616</v>
      </c>
      <c r="F30" s="567">
        <v>8915280</v>
      </c>
      <c r="G30" s="567">
        <v>9653531.3300000001</v>
      </c>
      <c r="H30" s="549">
        <v>18568811.329999998</v>
      </c>
      <c r="I30" s="552"/>
      <c r="J30" s="552"/>
      <c r="K30" s="552"/>
      <c r="L30" s="552"/>
      <c r="M30" s="552"/>
      <c r="N30" s="552"/>
    </row>
    <row r="31" spans="1:14" ht="25.5">
      <c r="A31" s="547">
        <v>9.1</v>
      </c>
      <c r="B31" s="566" t="s">
        <v>622</v>
      </c>
      <c r="C31" s="567">
        <v>0</v>
      </c>
      <c r="D31" s="567">
        <v>6738070</v>
      </c>
      <c r="E31" s="548">
        <v>6738070</v>
      </c>
      <c r="F31" s="567">
        <v>0</v>
      </c>
      <c r="G31" s="567">
        <v>9281735.2100000009</v>
      </c>
      <c r="H31" s="549">
        <v>9281735.2100000009</v>
      </c>
      <c r="I31" s="552"/>
      <c r="J31" s="552"/>
      <c r="K31" s="552"/>
      <c r="L31" s="552"/>
      <c r="M31" s="552"/>
      <c r="N31" s="552"/>
    </row>
    <row r="32" spans="1:14" ht="25.5">
      <c r="A32" s="547">
        <v>9.1999999999999993</v>
      </c>
      <c r="B32" s="566" t="s">
        <v>623</v>
      </c>
      <c r="C32" s="567">
        <v>3766450</v>
      </c>
      <c r="D32" s="567">
        <v>2972507.3615999999</v>
      </c>
      <c r="E32" s="548">
        <v>6738957.3616000004</v>
      </c>
      <c r="F32" s="567">
        <v>8915280</v>
      </c>
      <c r="G32" s="567">
        <v>371796.12</v>
      </c>
      <c r="H32" s="549">
        <v>9287076.1199999992</v>
      </c>
      <c r="I32" s="552"/>
      <c r="J32" s="552"/>
      <c r="K32" s="552"/>
      <c r="L32" s="552"/>
      <c r="M32" s="552"/>
      <c r="N32" s="552"/>
    </row>
    <row r="33" spans="1:14" ht="25.5">
      <c r="A33" s="547">
        <v>9.3000000000000007</v>
      </c>
      <c r="B33" s="566" t="s">
        <v>624</v>
      </c>
      <c r="C33" s="567"/>
      <c r="D33" s="567"/>
      <c r="E33" s="548">
        <v>0</v>
      </c>
      <c r="F33" s="567"/>
      <c r="G33" s="567"/>
      <c r="H33" s="549">
        <v>0</v>
      </c>
      <c r="I33" s="552"/>
      <c r="J33" s="552"/>
      <c r="K33" s="552"/>
      <c r="L33" s="552"/>
      <c r="M33" s="552"/>
      <c r="N33" s="552"/>
    </row>
    <row r="34" spans="1:14">
      <c r="A34" s="547">
        <v>9.4</v>
      </c>
      <c r="B34" s="566" t="s">
        <v>625</v>
      </c>
      <c r="C34" s="567"/>
      <c r="D34" s="567"/>
      <c r="E34" s="548">
        <v>0</v>
      </c>
      <c r="F34" s="567"/>
      <c r="G34" s="567"/>
      <c r="H34" s="549">
        <v>0</v>
      </c>
      <c r="I34" s="552"/>
      <c r="J34" s="552"/>
      <c r="K34" s="552"/>
      <c r="L34" s="552"/>
      <c r="M34" s="552"/>
      <c r="N34" s="552"/>
    </row>
    <row r="35" spans="1:14">
      <c r="A35" s="547">
        <v>9.5</v>
      </c>
      <c r="B35" s="566" t="s">
        <v>626</v>
      </c>
      <c r="C35" s="567"/>
      <c r="D35" s="567"/>
      <c r="E35" s="548">
        <v>0</v>
      </c>
      <c r="F35" s="567"/>
      <c r="G35" s="567"/>
      <c r="H35" s="549">
        <v>0</v>
      </c>
      <c r="I35" s="552"/>
      <c r="J35" s="552"/>
      <c r="K35" s="552"/>
      <c r="L35" s="552"/>
      <c r="M35" s="552"/>
      <c r="N35" s="552"/>
    </row>
    <row r="36" spans="1:14" ht="25.5">
      <c r="A36" s="547">
        <v>9.6</v>
      </c>
      <c r="B36" s="566" t="s">
        <v>627</v>
      </c>
      <c r="C36" s="567"/>
      <c r="D36" s="567"/>
      <c r="E36" s="548">
        <v>0</v>
      </c>
      <c r="F36" s="567"/>
      <c r="G36" s="567"/>
      <c r="H36" s="549">
        <v>0</v>
      </c>
      <c r="I36" s="552"/>
      <c r="J36" s="552"/>
      <c r="K36" s="552"/>
      <c r="L36" s="552"/>
      <c r="M36" s="552"/>
      <c r="N36" s="552"/>
    </row>
    <row r="37" spans="1:14" ht="25.5">
      <c r="A37" s="547">
        <v>9.6999999999999993</v>
      </c>
      <c r="B37" s="566" t="s">
        <v>628</v>
      </c>
      <c r="C37" s="567"/>
      <c r="D37" s="567"/>
      <c r="E37" s="548">
        <v>0</v>
      </c>
      <c r="F37" s="567"/>
      <c r="G37" s="567"/>
      <c r="H37" s="549">
        <v>0</v>
      </c>
      <c r="I37" s="552"/>
      <c r="J37" s="552"/>
      <c r="K37" s="552"/>
      <c r="L37" s="552"/>
      <c r="M37" s="552"/>
      <c r="N37" s="552"/>
    </row>
    <row r="38" spans="1:14">
      <c r="A38" s="547">
        <v>10</v>
      </c>
      <c r="B38" s="571" t="s">
        <v>629</v>
      </c>
      <c r="C38" s="567">
        <v>7156145.6699999971</v>
      </c>
      <c r="D38" s="567">
        <v>15552507.219799999</v>
      </c>
      <c r="E38" s="548">
        <v>22708652.889799997</v>
      </c>
      <c r="F38" s="567">
        <v>8269363.7899999954</v>
      </c>
      <c r="G38" s="567">
        <v>23614315.988300003</v>
      </c>
      <c r="H38" s="549">
        <v>31883679.778299998</v>
      </c>
      <c r="I38" s="552"/>
      <c r="J38" s="552"/>
      <c r="K38" s="552"/>
      <c r="L38" s="552"/>
      <c r="M38" s="552"/>
      <c r="N38" s="552"/>
    </row>
    <row r="39" spans="1:14" ht="25.5">
      <c r="A39" s="547">
        <v>10.1</v>
      </c>
      <c r="B39" s="566" t="s">
        <v>630</v>
      </c>
      <c r="C39" s="570">
        <v>0</v>
      </c>
      <c r="D39" s="570">
        <v>1992826.1419000002</v>
      </c>
      <c r="E39" s="548">
        <v>1992826.1419000002</v>
      </c>
      <c r="F39" s="570">
        <v>322386.33</v>
      </c>
      <c r="G39" s="570">
        <v>1603037.2608999999</v>
      </c>
      <c r="H39" s="549">
        <v>1925423.5909</v>
      </c>
      <c r="I39" s="552"/>
      <c r="J39" s="552"/>
      <c r="K39" s="552"/>
      <c r="L39" s="552"/>
      <c r="M39" s="552"/>
      <c r="N39" s="552"/>
    </row>
    <row r="40" spans="1:14" ht="25.5">
      <c r="A40" s="547">
        <v>10.199999999999999</v>
      </c>
      <c r="B40" s="566" t="s">
        <v>631</v>
      </c>
      <c r="C40" s="570">
        <v>0</v>
      </c>
      <c r="D40" s="570">
        <v>144694.34810000006</v>
      </c>
      <c r="E40" s="548">
        <v>144694.34810000006</v>
      </c>
      <c r="F40" s="570">
        <v>162759.49000000002</v>
      </c>
      <c r="G40" s="570">
        <v>886132.14130000013</v>
      </c>
      <c r="H40" s="549">
        <v>1048891.6313000002</v>
      </c>
      <c r="I40" s="552"/>
      <c r="J40" s="552"/>
      <c r="K40" s="552"/>
      <c r="L40" s="552"/>
      <c r="M40" s="552"/>
      <c r="N40" s="552"/>
    </row>
    <row r="41" spans="1:14" ht="38.25" customHeight="1">
      <c r="A41" s="547">
        <v>10.3</v>
      </c>
      <c r="B41" s="566" t="s">
        <v>632</v>
      </c>
      <c r="C41" s="570">
        <v>5899131.3499999968</v>
      </c>
      <c r="D41" s="570">
        <v>10928188.5856</v>
      </c>
      <c r="E41" s="548">
        <v>16827319.935599998</v>
      </c>
      <c r="F41" s="570">
        <v>5239115.7299999958</v>
      </c>
      <c r="G41" s="570">
        <v>15988597.317100001</v>
      </c>
      <c r="H41" s="549">
        <v>21227713.047099996</v>
      </c>
      <c r="I41" s="552"/>
      <c r="J41" s="552"/>
      <c r="K41" s="552"/>
      <c r="L41" s="552"/>
      <c r="M41" s="552"/>
      <c r="N41" s="552"/>
    </row>
    <row r="42" spans="1:14" ht="25.5">
      <c r="A42" s="547">
        <v>10.4</v>
      </c>
      <c r="B42" s="566" t="s">
        <v>633</v>
      </c>
      <c r="C42" s="570">
        <v>1257014.32</v>
      </c>
      <c r="D42" s="570">
        <v>2486798.1442</v>
      </c>
      <c r="E42" s="548">
        <v>3743812.4642000003</v>
      </c>
      <c r="F42" s="570">
        <v>2545102.2399999993</v>
      </c>
      <c r="G42" s="570">
        <v>5136549.2690000022</v>
      </c>
      <c r="H42" s="549">
        <v>7681651.5090000015</v>
      </c>
      <c r="I42" s="552"/>
      <c r="J42" s="552"/>
      <c r="K42" s="552"/>
      <c r="L42" s="552"/>
      <c r="M42" s="552"/>
      <c r="N42" s="552"/>
    </row>
    <row r="43" spans="1:14">
      <c r="A43" s="547">
        <v>11</v>
      </c>
      <c r="B43" s="572" t="s">
        <v>186</v>
      </c>
      <c r="C43" s="567"/>
      <c r="D43" s="567"/>
      <c r="E43" s="548">
        <v>0</v>
      </c>
      <c r="F43" s="567"/>
      <c r="G43" s="567"/>
      <c r="H43" s="549">
        <v>0</v>
      </c>
      <c r="I43" s="552"/>
      <c r="J43" s="552"/>
      <c r="K43" s="552"/>
      <c r="L43" s="552"/>
      <c r="M43" s="552"/>
      <c r="N43" s="552"/>
    </row>
    <row r="44" spans="1:14" ht="51" customHeight="1">
      <c r="C44" s="551"/>
      <c r="D44" s="551"/>
      <c r="E44" s="551"/>
      <c r="F44" s="551"/>
      <c r="G44" s="551"/>
      <c r="H44" s="551"/>
    </row>
    <row r="45" spans="1:14">
      <c r="C45" s="551"/>
      <c r="D45" s="551"/>
      <c r="E45" s="551"/>
      <c r="F45" s="551"/>
      <c r="G45" s="551"/>
      <c r="H45" s="551"/>
    </row>
    <row r="46" spans="1:14">
      <c r="C46" s="551"/>
      <c r="D46" s="551"/>
      <c r="E46" s="551"/>
      <c r="F46" s="551"/>
      <c r="G46" s="551"/>
      <c r="H46" s="551"/>
    </row>
    <row r="47" spans="1:14">
      <c r="C47" s="551"/>
      <c r="D47" s="551"/>
      <c r="E47" s="551"/>
      <c r="F47" s="551"/>
      <c r="G47" s="551"/>
      <c r="H47" s="551"/>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
  <sheetViews>
    <sheetView zoomScaleNormal="100" workbookViewId="0">
      <pane xSplit="1" ySplit="4" topLeftCell="B5" activePane="bottomRight" state="frozen"/>
      <selection activeCell="G28" sqref="G28"/>
      <selection pane="topRight" activeCell="G28" sqref="G28"/>
      <selection pane="bottomLeft" activeCell="G28" sqref="G28"/>
      <selection pane="bottomRight" activeCell="C6" sqref="C6:G13"/>
    </sheetView>
  </sheetViews>
  <sheetFormatPr defaultColWidth="9.140625" defaultRowHeight="12.75"/>
  <cols>
    <col min="1" max="1" width="9.5703125" style="1" bestFit="1" customWidth="1"/>
    <col min="2" max="2" width="93.5703125" style="1" customWidth="1"/>
    <col min="3" max="4" width="10.85546875" style="1" bestFit="1" customWidth="1"/>
    <col min="5" max="7" width="10.85546875" style="5" bestFit="1" customWidth="1"/>
    <col min="8" max="11" width="9.7109375" style="5" customWidth="1"/>
    <col min="12" max="16384" width="9.140625" style="5"/>
  </cols>
  <sheetData>
    <row r="1" spans="1:13" ht="15.75">
      <c r="A1" s="10" t="s">
        <v>108</v>
      </c>
      <c r="B1" s="9" t="str">
        <f>Info!C2</f>
        <v>ს.ს "პროკრედიტ ბანკი"</v>
      </c>
      <c r="C1" s="9"/>
    </row>
    <row r="2" spans="1:13" ht="15.75">
      <c r="A2" s="10" t="s">
        <v>109</v>
      </c>
      <c r="B2" s="268">
        <f>'1. key ratios'!B2</f>
        <v>45291</v>
      </c>
      <c r="C2" s="9"/>
    </row>
    <row r="3" spans="1:13" ht="15.75">
      <c r="A3" s="10"/>
      <c r="B3" s="9"/>
      <c r="C3" s="9"/>
    </row>
    <row r="4" spans="1:13" ht="15" customHeight="1" thickBot="1">
      <c r="A4" s="134" t="s">
        <v>190</v>
      </c>
      <c r="B4" s="135" t="s">
        <v>107</v>
      </c>
      <c r="C4" s="136" t="s">
        <v>87</v>
      </c>
    </row>
    <row r="5" spans="1:13" ht="15" customHeight="1">
      <c r="A5" s="597" t="s">
        <v>25</v>
      </c>
      <c r="B5" s="598"/>
      <c r="C5" s="259" t="str">
        <f>INT((MONTH($B$2))/3)&amp;"Q"&amp;"-"&amp;YEAR($B$2)</f>
        <v>4Q-2023</v>
      </c>
      <c r="D5" s="259" t="str">
        <f>IF(INT(MONTH($B$2))=3, "4"&amp;"Q"&amp;"-"&amp;YEAR($B$2)-1, IF(INT(MONTH($B$2))=6, "1"&amp;"Q"&amp;"-"&amp;YEAR($B$2), IF(INT(MONTH($B$2))=9, "2"&amp;"Q"&amp;"-"&amp;YEAR($B$2),IF(INT(MONTH($B$2))=12, "3"&amp;"Q"&amp;"-"&amp;YEAR($B$2), 0))))</f>
        <v>3Q-2023</v>
      </c>
      <c r="E5" s="259" t="str">
        <f>IF(INT(MONTH($B$2))=3, "3"&amp;"Q"&amp;"-"&amp;YEAR($B$2)-1, IF(INT(MONTH($B$2))=6, "4"&amp;"Q"&amp;"-"&amp;YEAR($B$2)-1, IF(INT(MONTH($B$2))=9, "1"&amp;"Q"&amp;"-"&amp;YEAR($B$2),IF(INT(MONTH($B$2))=12, "2"&amp;"Q"&amp;"-"&amp;YEAR($B$2), 0))))</f>
        <v>2Q-2023</v>
      </c>
      <c r="F5" s="259" t="str">
        <f>IF(INT(MONTH($B$2))=3, "2"&amp;"Q"&amp;"-"&amp;YEAR($B$2)-1, IF(INT(MONTH($B$2))=6, "3"&amp;"Q"&amp;"-"&amp;YEAR($B$2)-1, IF(INT(MONTH($B$2))=9, "4"&amp;"Q"&amp;"-"&amp;YEAR($B$2)-1,IF(INT(MONTH($B$2))=12, "1"&amp;"Q"&amp;"-"&amp;YEAR($B$2), 0))))</f>
        <v>1Q-2023</v>
      </c>
      <c r="G5" s="260" t="str">
        <f>IF(INT(MONTH($B$2))=3, "1"&amp;"Q"&amp;"-"&amp;YEAR($B$2)-1, IF(INT(MONTH($B$2))=6, "2"&amp;"Q"&amp;"-"&amp;YEAR($B$2)-1, IF(INT(MONTH($B$2))=9, "3"&amp;"Q"&amp;"-"&amp;YEAR($B$2)-1,IF(INT(MONTH($B$2))=12, "4"&amp;"Q"&amp;"-"&amp;YEAR($B$2)-1, 0))))</f>
        <v>4Q-2022</v>
      </c>
    </row>
    <row r="6" spans="1:13" ht="15" customHeight="1">
      <c r="A6" s="599">
        <v>1</v>
      </c>
      <c r="B6" s="600" t="s">
        <v>112</v>
      </c>
      <c r="C6" s="601">
        <v>1164375111.6393044</v>
      </c>
      <c r="D6" s="602">
        <v>1080430091.5186412</v>
      </c>
      <c r="E6" s="603">
        <v>1075767923.5856619</v>
      </c>
      <c r="F6" s="601">
        <v>1100963155.4354708</v>
      </c>
      <c r="G6" s="250">
        <v>1195416069.5925508</v>
      </c>
      <c r="H6" s="686"/>
      <c r="I6" s="686"/>
      <c r="J6" s="686"/>
      <c r="K6" s="686"/>
      <c r="L6" s="686"/>
      <c r="M6" s="686"/>
    </row>
    <row r="7" spans="1:13" ht="15" customHeight="1">
      <c r="A7" s="599">
        <v>1.1000000000000001</v>
      </c>
      <c r="B7" s="604" t="s">
        <v>327</v>
      </c>
      <c r="C7" s="573">
        <v>1076295340.2233593</v>
      </c>
      <c r="D7" s="573">
        <v>1011030950.1075808</v>
      </c>
      <c r="E7" s="573">
        <v>1004272784.9099618</v>
      </c>
      <c r="F7" s="573">
        <v>1031067324.5400409</v>
      </c>
      <c r="G7" s="605">
        <v>1123137359.9780507</v>
      </c>
      <c r="H7" s="686"/>
      <c r="I7" s="686"/>
      <c r="J7" s="686"/>
      <c r="K7" s="686"/>
      <c r="L7" s="686"/>
      <c r="M7" s="686"/>
    </row>
    <row r="8" spans="1:13" ht="25.5">
      <c r="A8" s="599" t="s">
        <v>157</v>
      </c>
      <c r="B8" s="606" t="s">
        <v>187</v>
      </c>
      <c r="C8" s="573"/>
      <c r="D8" s="573"/>
      <c r="E8" s="573"/>
      <c r="F8" s="573"/>
      <c r="G8" s="605"/>
      <c r="H8" s="686"/>
      <c r="I8" s="686"/>
      <c r="J8" s="686"/>
      <c r="K8" s="686"/>
      <c r="L8" s="686"/>
      <c r="M8" s="686"/>
    </row>
    <row r="9" spans="1:13" ht="15" customHeight="1">
      <c r="A9" s="599">
        <v>1.2</v>
      </c>
      <c r="B9" s="604" t="s">
        <v>21</v>
      </c>
      <c r="C9" s="573">
        <v>88079771.415945008</v>
      </c>
      <c r="D9" s="573">
        <v>69399141.411060497</v>
      </c>
      <c r="E9" s="573">
        <v>71370053.675700009</v>
      </c>
      <c r="F9" s="573">
        <v>69895830.895429999</v>
      </c>
      <c r="G9" s="605">
        <v>72278709.614500001</v>
      </c>
      <c r="H9" s="686"/>
      <c r="I9" s="686"/>
      <c r="J9" s="686"/>
      <c r="K9" s="686"/>
      <c r="L9" s="686"/>
      <c r="M9" s="686"/>
    </row>
    <row r="10" spans="1:13" ht="15" customHeight="1">
      <c r="A10" s="599">
        <v>1.3</v>
      </c>
      <c r="B10" s="607" t="s">
        <v>74</v>
      </c>
      <c r="C10" s="573">
        <v>0</v>
      </c>
      <c r="D10" s="573">
        <v>0</v>
      </c>
      <c r="E10" s="573">
        <v>125085</v>
      </c>
      <c r="F10" s="573">
        <v>0</v>
      </c>
      <c r="G10" s="605">
        <v>0</v>
      </c>
      <c r="H10" s="686"/>
      <c r="I10" s="686"/>
      <c r="J10" s="686"/>
      <c r="K10" s="686"/>
      <c r="L10" s="686"/>
      <c r="M10" s="686"/>
    </row>
    <row r="11" spans="1:13" ht="15" customHeight="1">
      <c r="A11" s="599">
        <v>2</v>
      </c>
      <c r="B11" s="600" t="s">
        <v>113</v>
      </c>
      <c r="C11" s="573">
        <v>0</v>
      </c>
      <c r="D11" s="573">
        <v>872003.55367146665</v>
      </c>
      <c r="E11" s="573">
        <v>0</v>
      </c>
      <c r="F11" s="573">
        <v>0</v>
      </c>
      <c r="G11" s="605">
        <v>0</v>
      </c>
      <c r="H11" s="686"/>
      <c r="I11" s="686"/>
      <c r="J11" s="686"/>
      <c r="K11" s="686"/>
      <c r="L11" s="686"/>
      <c r="M11" s="686"/>
    </row>
    <row r="12" spans="1:13" ht="15" customHeight="1">
      <c r="A12" s="599">
        <v>3</v>
      </c>
      <c r="B12" s="600" t="s">
        <v>111</v>
      </c>
      <c r="C12" s="573">
        <v>177593353.73124996</v>
      </c>
      <c r="D12" s="573">
        <v>162094259.38124993</v>
      </c>
      <c r="E12" s="573">
        <v>162094259.38124993</v>
      </c>
      <c r="F12" s="573">
        <v>162094259.38124993</v>
      </c>
      <c r="G12" s="605">
        <v>162094259.38124993</v>
      </c>
      <c r="H12" s="686"/>
      <c r="I12" s="686"/>
      <c r="J12" s="686"/>
      <c r="K12" s="686"/>
      <c r="L12" s="686"/>
      <c r="M12" s="686"/>
    </row>
    <row r="13" spans="1:13" ht="15" customHeight="1" thickBot="1">
      <c r="A13" s="608">
        <v>4</v>
      </c>
      <c r="B13" s="609" t="s">
        <v>158</v>
      </c>
      <c r="C13" s="610">
        <v>1341968465.3705544</v>
      </c>
      <c r="D13" s="251">
        <v>1243396354.4535625</v>
      </c>
      <c r="E13" s="611">
        <v>1237862182.9669118</v>
      </c>
      <c r="F13" s="610">
        <v>1263057414.8167207</v>
      </c>
      <c r="G13" s="252">
        <v>1357510328.9738007</v>
      </c>
      <c r="H13" s="686"/>
      <c r="I13" s="686"/>
      <c r="J13" s="686"/>
      <c r="K13" s="686"/>
      <c r="L13" s="686"/>
      <c r="M13" s="686"/>
    </row>
    <row r="14" spans="1:13">
      <c r="B14" s="14"/>
    </row>
    <row r="15" spans="1:13">
      <c r="B15" s="14"/>
    </row>
    <row r="16" spans="1:13">
      <c r="B16" s="14"/>
    </row>
    <row r="17" spans="2:2">
      <c r="B17" s="14"/>
    </row>
    <row r="18" spans="2:2">
      <c r="B18" s="14"/>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1"/>
  <sheetViews>
    <sheetView showGridLines="0" zoomScaleNormal="100" workbookViewId="0">
      <pane xSplit="1" ySplit="4" topLeftCell="B18" activePane="bottomRight" state="frozen"/>
      <selection activeCell="C45" sqref="C45"/>
      <selection pane="topRight" activeCell="C45" sqref="C45"/>
      <selection pane="bottomLeft" activeCell="C45" sqref="C45"/>
      <selection pane="bottomRight" activeCell="B30" sqref="B30"/>
    </sheetView>
  </sheetViews>
  <sheetFormatPr defaultRowHeight="15"/>
  <cols>
    <col min="1" max="1" width="9.5703125" style="1" bestFit="1" customWidth="1"/>
    <col min="2" max="2" width="58.85546875" style="1" customWidth="1"/>
    <col min="3" max="3" width="70.140625" style="1" bestFit="1" customWidth="1"/>
  </cols>
  <sheetData>
    <row r="1" spans="1:8">
      <c r="A1" s="1" t="s">
        <v>108</v>
      </c>
      <c r="B1" s="1" t="str">
        <f>Info!C2</f>
        <v>ს.ს "პროკრედიტ ბანკი"</v>
      </c>
    </row>
    <row r="2" spans="1:8">
      <c r="A2" s="1" t="s">
        <v>109</v>
      </c>
      <c r="B2" s="268">
        <f>'1. key ratios'!B2</f>
        <v>45291</v>
      </c>
    </row>
    <row r="4" spans="1:8" ht="39.75" customHeight="1" thickBot="1">
      <c r="A4" s="137" t="s">
        <v>191</v>
      </c>
      <c r="B4" s="20" t="s">
        <v>91</v>
      </c>
      <c r="C4" s="6"/>
    </row>
    <row r="5" spans="1:8" ht="16.5">
      <c r="A5" s="4"/>
      <c r="B5" s="246" t="s">
        <v>92</v>
      </c>
      <c r="C5" s="257" t="s">
        <v>339</v>
      </c>
    </row>
    <row r="6" spans="1:8" ht="15.75">
      <c r="A6" s="7">
        <v>1</v>
      </c>
      <c r="B6" s="470" t="s">
        <v>698</v>
      </c>
      <c r="C6" s="471" t="s">
        <v>699</v>
      </c>
    </row>
    <row r="7" spans="1:8" ht="15.75">
      <c r="A7" s="7">
        <v>2</v>
      </c>
      <c r="B7" s="470" t="s">
        <v>700</v>
      </c>
      <c r="C7" s="471" t="s">
        <v>701</v>
      </c>
    </row>
    <row r="8" spans="1:8" ht="15.75">
      <c r="A8" s="7">
        <v>3</v>
      </c>
      <c r="B8" s="470" t="s">
        <v>702</v>
      </c>
      <c r="C8" s="471" t="s">
        <v>703</v>
      </c>
    </row>
    <row r="9" spans="1:8" ht="15.75">
      <c r="A9" s="7">
        <v>4</v>
      </c>
      <c r="B9" s="470" t="s">
        <v>704</v>
      </c>
      <c r="C9" s="471" t="s">
        <v>701</v>
      </c>
    </row>
    <row r="10" spans="1:8" ht="15.75">
      <c r="A10" s="7">
        <v>5</v>
      </c>
      <c r="B10" s="470" t="s">
        <v>705</v>
      </c>
      <c r="C10" s="471" t="s">
        <v>703</v>
      </c>
    </row>
    <row r="11" spans="1:8" ht="15.75">
      <c r="A11" s="7">
        <v>6</v>
      </c>
      <c r="B11" s="21"/>
      <c r="C11" s="253"/>
    </row>
    <row r="12" spans="1:8" ht="15.75">
      <c r="A12" s="7">
        <v>7</v>
      </c>
      <c r="B12" s="21"/>
      <c r="C12" s="253"/>
      <c r="H12" s="2"/>
    </row>
    <row r="13" spans="1:8" ht="15.75">
      <c r="A13" s="7">
        <v>8</v>
      </c>
      <c r="B13" s="21"/>
      <c r="C13" s="253"/>
    </row>
    <row r="14" spans="1:8" ht="15.75">
      <c r="A14" s="7">
        <v>9</v>
      </c>
      <c r="B14" s="21"/>
      <c r="C14" s="253"/>
    </row>
    <row r="15" spans="1:8" ht="15.75">
      <c r="A15" s="7">
        <v>10</v>
      </c>
      <c r="B15" s="21"/>
      <c r="C15" s="253"/>
    </row>
    <row r="16" spans="1:8" ht="15.75">
      <c r="A16" s="7"/>
      <c r="B16" s="763"/>
      <c r="C16" s="764"/>
    </row>
    <row r="17" spans="1:3" ht="31.5">
      <c r="A17" s="7"/>
      <c r="B17" s="247" t="s">
        <v>93</v>
      </c>
      <c r="C17" s="258" t="s">
        <v>340</v>
      </c>
    </row>
    <row r="18" spans="1:3" ht="16.5">
      <c r="A18" s="7">
        <v>1</v>
      </c>
      <c r="B18" s="472" t="s">
        <v>706</v>
      </c>
      <c r="C18" s="473" t="s">
        <v>707</v>
      </c>
    </row>
    <row r="19" spans="1:3" ht="16.5">
      <c r="A19" s="7">
        <v>2</v>
      </c>
      <c r="B19" s="472" t="s">
        <v>708</v>
      </c>
      <c r="C19" s="473" t="s">
        <v>709</v>
      </c>
    </row>
    <row r="20" spans="1:3" ht="16.5">
      <c r="A20" s="7">
        <v>3</v>
      </c>
      <c r="B20" s="472"/>
      <c r="C20" s="473"/>
    </row>
    <row r="21" spans="1:3" ht="16.5">
      <c r="A21" s="7">
        <v>4</v>
      </c>
      <c r="B21" s="17"/>
      <c r="C21" s="255"/>
    </row>
    <row r="22" spans="1:3" ht="16.5">
      <c r="A22" s="7">
        <v>5</v>
      </c>
      <c r="B22" s="17"/>
      <c r="C22" s="255"/>
    </row>
    <row r="23" spans="1:3" ht="16.5">
      <c r="A23" s="7">
        <v>6</v>
      </c>
      <c r="B23" s="17"/>
      <c r="C23" s="255"/>
    </row>
    <row r="24" spans="1:3" ht="16.5">
      <c r="A24" s="7">
        <v>7</v>
      </c>
      <c r="B24" s="17"/>
      <c r="C24" s="255"/>
    </row>
    <row r="25" spans="1:3" ht="16.5">
      <c r="A25" s="7">
        <v>8</v>
      </c>
      <c r="B25" s="17"/>
      <c r="C25" s="255"/>
    </row>
    <row r="26" spans="1:3" ht="16.5">
      <c r="A26" s="7">
        <v>9</v>
      </c>
      <c r="B26" s="17"/>
      <c r="C26" s="255"/>
    </row>
    <row r="27" spans="1:3" ht="15.75" customHeight="1">
      <c r="A27" s="7">
        <v>10</v>
      </c>
      <c r="B27" s="17"/>
      <c r="C27" s="256"/>
    </row>
    <row r="28" spans="1:3" ht="15.75" customHeight="1">
      <c r="A28" s="7"/>
      <c r="B28" s="17"/>
      <c r="C28" s="18"/>
    </row>
    <row r="29" spans="1:3" ht="30" customHeight="1">
      <c r="A29" s="7"/>
      <c r="B29" s="765" t="s">
        <v>94</v>
      </c>
      <c r="C29" s="766"/>
    </row>
    <row r="30" spans="1:3" ht="15.75">
      <c r="A30" s="7">
        <v>1</v>
      </c>
      <c r="B30" s="470" t="s">
        <v>726</v>
      </c>
      <c r="C30" s="474">
        <v>1</v>
      </c>
    </row>
    <row r="31" spans="1:3" ht="15.75" customHeight="1">
      <c r="A31" s="7"/>
      <c r="B31" s="21"/>
      <c r="C31" s="22"/>
    </row>
    <row r="32" spans="1:3" ht="29.25" customHeight="1">
      <c r="A32" s="7"/>
      <c r="B32" s="765" t="s">
        <v>174</v>
      </c>
      <c r="C32" s="766"/>
    </row>
    <row r="33" spans="1:3" ht="15.75">
      <c r="A33" s="7">
        <v>1</v>
      </c>
      <c r="B33" s="21" t="s">
        <v>710</v>
      </c>
      <c r="C33" s="561">
        <v>0.183</v>
      </c>
    </row>
    <row r="34" spans="1:3" ht="15.75">
      <c r="A34" s="475">
        <v>2</v>
      </c>
      <c r="B34" s="476" t="s">
        <v>711</v>
      </c>
      <c r="C34" s="562">
        <v>0.13200000000000001</v>
      </c>
    </row>
    <row r="35" spans="1:3" ht="15.75">
      <c r="A35" s="475">
        <v>3</v>
      </c>
      <c r="B35" s="476" t="s">
        <v>712</v>
      </c>
      <c r="C35" s="562">
        <v>0.125</v>
      </c>
    </row>
    <row r="36" spans="1:3" ht="15.75">
      <c r="A36" s="475">
        <v>4</v>
      </c>
      <c r="B36" s="476" t="s">
        <v>720</v>
      </c>
      <c r="C36" s="562">
        <v>8.6999999999999994E-2</v>
      </c>
    </row>
    <row r="37" spans="1:3" ht="15.75">
      <c r="A37" s="475">
        <v>5</v>
      </c>
      <c r="B37" s="476" t="s">
        <v>713</v>
      </c>
      <c r="C37" s="562">
        <v>8.5999999999999993E-2</v>
      </c>
    </row>
    <row r="38" spans="1:3" ht="17.25" thickBot="1">
      <c r="A38" s="8"/>
      <c r="B38" s="23"/>
      <c r="C38" s="254"/>
    </row>
    <row r="40" spans="1:3">
      <c r="C40" s="560"/>
    </row>
    <row r="41" spans="1:3">
      <c r="C41" s="560"/>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5"/>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1" bestFit="1" customWidth="1"/>
    <col min="2" max="2" width="56.28515625" style="1" customWidth="1"/>
    <col min="3" max="3" width="28" style="1" customWidth="1"/>
    <col min="4" max="4" width="35.7109375" style="1" customWidth="1"/>
    <col min="5" max="5" width="30.5703125" style="1" bestFit="1" customWidth="1"/>
  </cols>
  <sheetData>
    <row r="1" spans="1:11" ht="16.5">
      <c r="A1" s="10" t="s">
        <v>108</v>
      </c>
      <c r="B1" s="9" t="str">
        <f>Info!C2</f>
        <v>ს.ს "პროკრედიტ ბანკი"</v>
      </c>
    </row>
    <row r="2" spans="1:11" s="10" customFormat="1" ht="15.75" customHeight="1">
      <c r="A2" s="10" t="s">
        <v>109</v>
      </c>
      <c r="B2" s="268">
        <f>'1. key ratios'!B2</f>
        <v>45291</v>
      </c>
    </row>
    <row r="3" spans="1:11" s="10" customFormat="1" ht="15.75" customHeight="1"/>
    <row r="4" spans="1:11" s="10" customFormat="1" ht="15.75" customHeight="1" thickBot="1">
      <c r="A4" s="138" t="s">
        <v>192</v>
      </c>
      <c r="B4" s="139" t="s">
        <v>168</v>
      </c>
      <c r="C4" s="116"/>
      <c r="D4" s="116"/>
      <c r="E4" s="117" t="s">
        <v>87</v>
      </c>
    </row>
    <row r="5" spans="1:11" s="66" customFormat="1" ht="17.45" customHeight="1">
      <c r="A5" s="191"/>
      <c r="B5" s="192"/>
      <c r="C5" s="115" t="s">
        <v>0</v>
      </c>
      <c r="D5" s="115" t="s">
        <v>1</v>
      </c>
      <c r="E5" s="193" t="s">
        <v>2</v>
      </c>
    </row>
    <row r="6" spans="1:11" ht="14.45" customHeight="1">
      <c r="A6" s="770"/>
      <c r="B6" s="767" t="s">
        <v>144</v>
      </c>
      <c r="C6" s="767" t="s">
        <v>635</v>
      </c>
      <c r="D6" s="768" t="s">
        <v>143</v>
      </c>
      <c r="E6" s="769"/>
    </row>
    <row r="7" spans="1:11" ht="99.6" customHeight="1">
      <c r="A7" s="771"/>
      <c r="B7" s="767"/>
      <c r="C7" s="767"/>
      <c r="D7" s="189" t="s">
        <v>142</v>
      </c>
      <c r="E7" s="190" t="s">
        <v>246</v>
      </c>
    </row>
    <row r="8" spans="1:11" ht="22.5" customHeight="1">
      <c r="A8" s="612">
        <v>1</v>
      </c>
      <c r="B8" s="613" t="s">
        <v>634</v>
      </c>
      <c r="C8" s="614">
        <v>454491062.22530001</v>
      </c>
      <c r="D8" s="614">
        <v>0</v>
      </c>
      <c r="E8" s="478">
        <v>454491062.22530001</v>
      </c>
      <c r="F8" s="465"/>
      <c r="G8" s="465"/>
      <c r="H8" s="465"/>
      <c r="I8" s="465"/>
      <c r="J8" s="465"/>
      <c r="K8" s="465"/>
    </row>
    <row r="9" spans="1:11">
      <c r="A9" s="612">
        <v>1.1000000000000001</v>
      </c>
      <c r="B9" s="615" t="s">
        <v>96</v>
      </c>
      <c r="C9" s="614">
        <v>41320742.256799996</v>
      </c>
      <c r="D9" s="614"/>
      <c r="E9" s="478">
        <v>41320742.256799996</v>
      </c>
      <c r="F9" s="465"/>
      <c r="G9" s="465"/>
      <c r="H9" s="465"/>
      <c r="I9" s="465"/>
      <c r="J9" s="465"/>
      <c r="K9" s="465"/>
    </row>
    <row r="10" spans="1:11">
      <c r="A10" s="612">
        <v>1.2</v>
      </c>
      <c r="B10" s="615" t="s">
        <v>97</v>
      </c>
      <c r="C10" s="614">
        <v>247161098.99179998</v>
      </c>
      <c r="D10" s="614"/>
      <c r="E10" s="478">
        <v>247161098.99179998</v>
      </c>
      <c r="F10" s="465"/>
      <c r="G10" s="465"/>
      <c r="H10" s="465"/>
      <c r="I10" s="465"/>
      <c r="J10" s="465"/>
      <c r="K10" s="465"/>
    </row>
    <row r="11" spans="1:11">
      <c r="A11" s="612">
        <v>1.3</v>
      </c>
      <c r="B11" s="615" t="s">
        <v>98</v>
      </c>
      <c r="C11" s="614">
        <v>166009220.97670001</v>
      </c>
      <c r="D11" s="614"/>
      <c r="E11" s="478">
        <v>166009220.97670001</v>
      </c>
      <c r="F11" s="465"/>
      <c r="G11" s="465"/>
      <c r="H11" s="465"/>
      <c r="I11" s="465"/>
      <c r="J11" s="465"/>
      <c r="K11" s="465"/>
    </row>
    <row r="12" spans="1:11">
      <c r="A12" s="612">
        <v>2</v>
      </c>
      <c r="B12" s="616" t="s">
        <v>521</v>
      </c>
      <c r="C12" s="614">
        <v>3610</v>
      </c>
      <c r="D12" s="614"/>
      <c r="E12" s="478">
        <v>3610</v>
      </c>
      <c r="F12" s="465"/>
      <c r="G12" s="465"/>
      <c r="H12" s="465"/>
      <c r="I12" s="465"/>
      <c r="J12" s="465"/>
      <c r="K12" s="465"/>
    </row>
    <row r="13" spans="1:11">
      <c r="A13" s="612">
        <v>2.1</v>
      </c>
      <c r="B13" s="617" t="s">
        <v>522</v>
      </c>
      <c r="C13" s="614">
        <v>3610</v>
      </c>
      <c r="D13" s="614"/>
      <c r="E13" s="478">
        <v>3610</v>
      </c>
      <c r="F13" s="465"/>
      <c r="G13" s="465"/>
      <c r="H13" s="465"/>
      <c r="I13" s="465"/>
      <c r="J13" s="465"/>
      <c r="K13" s="465"/>
    </row>
    <row r="14" spans="1:11" ht="33.950000000000003" customHeight="1">
      <c r="A14" s="612">
        <v>3</v>
      </c>
      <c r="B14" s="668" t="s">
        <v>523</v>
      </c>
      <c r="C14" s="614">
        <v>0</v>
      </c>
      <c r="D14" s="614"/>
      <c r="E14" s="478">
        <v>0</v>
      </c>
      <c r="F14" s="465"/>
      <c r="G14" s="465"/>
      <c r="H14" s="465"/>
      <c r="I14" s="465"/>
      <c r="J14" s="465"/>
      <c r="K14" s="465"/>
    </row>
    <row r="15" spans="1:11" ht="32.450000000000003" customHeight="1">
      <c r="A15" s="612">
        <v>4</v>
      </c>
      <c r="B15" s="669" t="s">
        <v>524</v>
      </c>
      <c r="C15" s="614">
        <v>0</v>
      </c>
      <c r="D15" s="614"/>
      <c r="E15" s="478">
        <v>0</v>
      </c>
      <c r="F15" s="465"/>
      <c r="G15" s="465"/>
      <c r="H15" s="465"/>
      <c r="I15" s="465"/>
      <c r="J15" s="465"/>
      <c r="K15" s="465"/>
    </row>
    <row r="16" spans="1:11" ht="23.1" customHeight="1">
      <c r="A16" s="612">
        <v>5</v>
      </c>
      <c r="B16" s="669" t="s">
        <v>525</v>
      </c>
      <c r="C16" s="614">
        <v>139527.79999999999</v>
      </c>
      <c r="D16" s="614">
        <v>0</v>
      </c>
      <c r="E16" s="478">
        <v>139527.79999999999</v>
      </c>
      <c r="F16" s="465"/>
      <c r="G16" s="465"/>
      <c r="H16" s="465"/>
      <c r="I16" s="465"/>
      <c r="J16" s="465"/>
      <c r="K16" s="465"/>
    </row>
    <row r="17" spans="1:11">
      <c r="A17" s="612">
        <v>5.0999999999999996</v>
      </c>
      <c r="B17" s="670" t="s">
        <v>526</v>
      </c>
      <c r="C17" s="614">
        <v>139527.79999999999</v>
      </c>
      <c r="D17" s="614"/>
      <c r="E17" s="478">
        <v>139527.79999999999</v>
      </c>
      <c r="F17" s="465"/>
      <c r="G17" s="465"/>
      <c r="H17" s="465"/>
      <c r="I17" s="465"/>
      <c r="J17" s="465"/>
      <c r="K17" s="465"/>
    </row>
    <row r="18" spans="1:11">
      <c r="A18" s="612">
        <v>5.2</v>
      </c>
      <c r="B18" s="670" t="s">
        <v>454</v>
      </c>
      <c r="C18" s="614">
        <v>0</v>
      </c>
      <c r="D18" s="614"/>
      <c r="E18" s="478">
        <v>0</v>
      </c>
      <c r="F18" s="465"/>
      <c r="G18" s="465"/>
      <c r="H18" s="465"/>
      <c r="I18" s="465"/>
      <c r="J18" s="465"/>
      <c r="K18" s="465"/>
    </row>
    <row r="19" spans="1:11">
      <c r="A19" s="612">
        <v>5.3</v>
      </c>
      <c r="B19" s="670" t="s">
        <v>527</v>
      </c>
      <c r="C19" s="614">
        <v>0</v>
      </c>
      <c r="D19" s="614"/>
      <c r="E19" s="478">
        <v>0</v>
      </c>
      <c r="F19" s="465"/>
      <c r="G19" s="465"/>
      <c r="H19" s="465"/>
      <c r="I19" s="465"/>
      <c r="J19" s="465"/>
      <c r="K19" s="465"/>
    </row>
    <row r="20" spans="1:11" ht="21">
      <c r="A20" s="612">
        <v>6</v>
      </c>
      <c r="B20" s="668" t="s">
        <v>528</v>
      </c>
      <c r="C20" s="614">
        <v>1284951062.9681401</v>
      </c>
      <c r="D20" s="614">
        <v>0</v>
      </c>
      <c r="E20" s="478">
        <v>1284951062.9681401</v>
      </c>
      <c r="F20" s="465"/>
      <c r="G20" s="465"/>
      <c r="H20" s="465"/>
      <c r="I20" s="465"/>
      <c r="J20" s="465"/>
      <c r="K20" s="465"/>
    </row>
    <row r="21" spans="1:11">
      <c r="A21" s="612">
        <v>6.1</v>
      </c>
      <c r="B21" s="670" t="s">
        <v>454</v>
      </c>
      <c r="C21" s="614">
        <v>114301507.33</v>
      </c>
      <c r="D21" s="618"/>
      <c r="E21" s="478">
        <v>114301507.33</v>
      </c>
      <c r="F21" s="465"/>
      <c r="G21" s="465"/>
      <c r="H21" s="465"/>
      <c r="I21" s="465"/>
      <c r="J21" s="465"/>
      <c r="K21" s="465"/>
    </row>
    <row r="22" spans="1:11">
      <c r="A22" s="612">
        <v>6.2</v>
      </c>
      <c r="B22" s="670" t="s">
        <v>527</v>
      </c>
      <c r="C22" s="614">
        <v>1170649555.6381402</v>
      </c>
      <c r="D22" s="618"/>
      <c r="E22" s="478">
        <v>1170649555.6381402</v>
      </c>
      <c r="F22" s="465"/>
      <c r="G22" s="465"/>
      <c r="H22" s="465"/>
      <c r="I22" s="465"/>
      <c r="J22" s="465"/>
      <c r="K22" s="465"/>
    </row>
    <row r="23" spans="1:11" ht="21">
      <c r="A23" s="612">
        <v>7</v>
      </c>
      <c r="B23" s="671" t="s">
        <v>529</v>
      </c>
      <c r="C23" s="614">
        <v>8936412.0700000003</v>
      </c>
      <c r="D23" s="618">
        <v>8936412.0700000003</v>
      </c>
      <c r="E23" s="478">
        <v>0</v>
      </c>
      <c r="F23" s="465"/>
      <c r="G23" s="465"/>
      <c r="H23" s="465"/>
      <c r="I23" s="465"/>
      <c r="J23" s="465"/>
      <c r="K23" s="465"/>
    </row>
    <row r="24" spans="1:11" ht="21">
      <c r="A24" s="612">
        <v>8</v>
      </c>
      <c r="B24" s="671" t="s">
        <v>530</v>
      </c>
      <c r="C24" s="614">
        <v>0</v>
      </c>
      <c r="D24" s="618"/>
      <c r="E24" s="478">
        <v>0</v>
      </c>
      <c r="F24" s="465"/>
      <c r="G24" s="465"/>
      <c r="H24" s="465"/>
      <c r="I24" s="465"/>
      <c r="J24" s="465"/>
      <c r="K24" s="465"/>
    </row>
    <row r="25" spans="1:11">
      <c r="A25" s="612">
        <v>9</v>
      </c>
      <c r="B25" s="669" t="s">
        <v>531</v>
      </c>
      <c r="C25" s="618">
        <v>44823558.800000012</v>
      </c>
      <c r="D25" s="618">
        <v>0</v>
      </c>
      <c r="E25" s="478">
        <v>44823558.800000012</v>
      </c>
      <c r="F25" s="465"/>
      <c r="G25" s="465"/>
      <c r="H25" s="465"/>
      <c r="I25" s="465"/>
      <c r="J25" s="465"/>
      <c r="K25" s="465"/>
    </row>
    <row r="26" spans="1:11">
      <c r="A26" s="612">
        <v>9.1</v>
      </c>
      <c r="B26" s="672" t="s">
        <v>532</v>
      </c>
      <c r="C26" s="614">
        <v>40549966.730000012</v>
      </c>
      <c r="D26" s="618"/>
      <c r="E26" s="478">
        <v>40549966.730000012</v>
      </c>
      <c r="F26" s="465"/>
      <c r="G26" s="465"/>
      <c r="H26" s="465"/>
      <c r="I26" s="465"/>
      <c r="J26" s="465"/>
      <c r="K26" s="465"/>
    </row>
    <row r="27" spans="1:11">
      <c r="A27" s="612">
        <v>9.1999999999999993</v>
      </c>
      <c r="B27" s="672" t="s">
        <v>533</v>
      </c>
      <c r="C27" s="614">
        <v>4273592.07</v>
      </c>
      <c r="D27" s="618"/>
      <c r="E27" s="478">
        <v>4273592.07</v>
      </c>
      <c r="F27" s="465"/>
      <c r="G27" s="465"/>
      <c r="H27" s="465"/>
      <c r="I27" s="465"/>
      <c r="J27" s="465"/>
      <c r="K27" s="465"/>
    </row>
    <row r="28" spans="1:11">
      <c r="A28" s="612">
        <v>10</v>
      </c>
      <c r="B28" s="669" t="s">
        <v>36</v>
      </c>
      <c r="C28" s="618">
        <v>1992608.7600000002</v>
      </c>
      <c r="D28" s="618">
        <v>1992608.7600000002</v>
      </c>
      <c r="E28" s="478">
        <v>0</v>
      </c>
      <c r="F28" s="465"/>
      <c r="G28" s="465"/>
      <c r="H28" s="465"/>
      <c r="I28" s="465"/>
      <c r="J28" s="465"/>
      <c r="K28" s="465"/>
    </row>
    <row r="29" spans="1:11">
      <c r="A29" s="612">
        <v>10.1</v>
      </c>
      <c r="B29" s="672" t="s">
        <v>534</v>
      </c>
      <c r="C29" s="614">
        <v>0</v>
      </c>
      <c r="D29" s="618"/>
      <c r="E29" s="478">
        <v>0</v>
      </c>
      <c r="F29" s="465"/>
      <c r="G29" s="465"/>
      <c r="H29" s="465"/>
      <c r="I29" s="465"/>
      <c r="J29" s="465"/>
      <c r="K29" s="465"/>
    </row>
    <row r="30" spans="1:11">
      <c r="A30" s="612">
        <v>10.199999999999999</v>
      </c>
      <c r="B30" s="672" t="s">
        <v>535</v>
      </c>
      <c r="C30" s="614">
        <v>1992608.7600000002</v>
      </c>
      <c r="D30" s="618">
        <v>1992608.7600000002</v>
      </c>
      <c r="E30" s="478">
        <v>0</v>
      </c>
      <c r="F30" s="465"/>
      <c r="G30" s="465"/>
      <c r="H30" s="465"/>
      <c r="I30" s="465"/>
      <c r="J30" s="465"/>
      <c r="K30" s="465"/>
    </row>
    <row r="31" spans="1:11">
      <c r="A31" s="612">
        <v>11</v>
      </c>
      <c r="B31" s="669" t="s">
        <v>536</v>
      </c>
      <c r="C31" s="618">
        <v>0</v>
      </c>
      <c r="D31" s="618">
        <v>0</v>
      </c>
      <c r="E31" s="478">
        <v>0</v>
      </c>
      <c r="F31" s="465"/>
      <c r="G31" s="465"/>
      <c r="H31" s="465"/>
      <c r="I31" s="465"/>
      <c r="J31" s="465"/>
      <c r="K31" s="465"/>
    </row>
    <row r="32" spans="1:11">
      <c r="A32" s="612">
        <v>11.1</v>
      </c>
      <c r="B32" s="672" t="s">
        <v>537</v>
      </c>
      <c r="C32" s="614">
        <v>0</v>
      </c>
      <c r="D32" s="618"/>
      <c r="E32" s="478">
        <v>0</v>
      </c>
      <c r="F32" s="465"/>
      <c r="G32" s="465"/>
      <c r="H32" s="465"/>
      <c r="I32" s="465"/>
      <c r="J32" s="465"/>
      <c r="K32" s="465"/>
    </row>
    <row r="33" spans="1:11">
      <c r="A33" s="612">
        <v>11.2</v>
      </c>
      <c r="B33" s="672" t="s">
        <v>538</v>
      </c>
      <c r="C33" s="614">
        <v>0</v>
      </c>
      <c r="D33" s="618"/>
      <c r="E33" s="478">
        <v>0</v>
      </c>
      <c r="F33" s="465"/>
      <c r="G33" s="465"/>
      <c r="H33" s="465"/>
      <c r="I33" s="465"/>
      <c r="J33" s="465"/>
      <c r="K33" s="465"/>
    </row>
    <row r="34" spans="1:11">
      <c r="A34" s="612">
        <v>13</v>
      </c>
      <c r="B34" s="669" t="s">
        <v>99</v>
      </c>
      <c r="C34" s="614">
        <v>4737856.503159998</v>
      </c>
      <c r="D34" s="618"/>
      <c r="E34" s="478">
        <v>4737856.503159998</v>
      </c>
      <c r="F34" s="465"/>
      <c r="G34" s="465"/>
      <c r="H34" s="465"/>
      <c r="I34" s="465"/>
      <c r="J34" s="465"/>
      <c r="K34" s="465"/>
    </row>
    <row r="35" spans="1:11">
      <c r="A35" s="612">
        <v>13.1</v>
      </c>
      <c r="B35" s="619" t="s">
        <v>539</v>
      </c>
      <c r="C35" s="614">
        <v>68700</v>
      </c>
      <c r="D35" s="618"/>
      <c r="E35" s="478">
        <v>68700</v>
      </c>
      <c r="F35" s="465"/>
      <c r="G35" s="465"/>
      <c r="H35" s="465"/>
      <c r="I35" s="465"/>
      <c r="J35" s="465"/>
      <c r="K35" s="465"/>
    </row>
    <row r="36" spans="1:11">
      <c r="A36" s="612">
        <v>13.2</v>
      </c>
      <c r="B36" s="619" t="s">
        <v>540</v>
      </c>
      <c r="C36" s="614">
        <v>0</v>
      </c>
      <c r="D36" s="618"/>
      <c r="E36" s="478">
        <v>0</v>
      </c>
      <c r="F36" s="465"/>
      <c r="G36" s="465"/>
      <c r="H36" s="465"/>
      <c r="I36" s="465"/>
      <c r="J36" s="465"/>
      <c r="K36" s="465"/>
    </row>
    <row r="37" spans="1:11" ht="39" thickBot="1">
      <c r="A37" s="620"/>
      <c r="B37" s="194" t="s">
        <v>222</v>
      </c>
      <c r="C37" s="621">
        <v>1800075699.1266</v>
      </c>
      <c r="D37" s="621">
        <v>10929020.83</v>
      </c>
      <c r="E37" s="622">
        <v>1789146678.2966001</v>
      </c>
      <c r="F37" s="465"/>
      <c r="G37" s="465"/>
      <c r="H37" s="465"/>
      <c r="I37" s="465"/>
      <c r="J37" s="465"/>
      <c r="K37" s="465"/>
    </row>
    <row r="38" spans="1:11">
      <c r="A38"/>
      <c r="B38"/>
      <c r="C38"/>
      <c r="D38"/>
      <c r="E38"/>
    </row>
    <row r="39" spans="1:11">
      <c r="A39"/>
      <c r="B39"/>
      <c r="C39"/>
      <c r="D39"/>
      <c r="E39"/>
    </row>
    <row r="40" spans="1:11">
      <c r="A40"/>
      <c r="B40"/>
      <c r="C40"/>
      <c r="D40"/>
      <c r="E40"/>
    </row>
    <row r="41" spans="1:11">
      <c r="A41"/>
      <c r="B41"/>
      <c r="C41"/>
      <c r="D41"/>
      <c r="E41"/>
    </row>
    <row r="42" spans="1:11">
      <c r="A42"/>
      <c r="B42"/>
      <c r="C42"/>
      <c r="D42"/>
      <c r="E42"/>
    </row>
    <row r="43" spans="1:11">
      <c r="A43"/>
      <c r="B43"/>
      <c r="C43"/>
      <c r="D43"/>
      <c r="E43"/>
    </row>
    <row r="44" spans="1:11" s="1" customFormat="1">
      <c r="B44"/>
      <c r="C44"/>
      <c r="D44" s="480"/>
    </row>
    <row r="45" spans="1:11" s="1" customFormat="1">
      <c r="B45"/>
      <c r="C45"/>
      <c r="D45" s="481"/>
    </row>
  </sheetData>
  <mergeCells count="4">
    <mergeCell ref="B6:B7"/>
    <mergeCell ref="C6:C7"/>
    <mergeCell ref="D6:E6"/>
    <mergeCell ref="A6:A7"/>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6.5">
      <c r="A1" s="10" t="s">
        <v>108</v>
      </c>
      <c r="B1" s="9" t="str">
        <f>Info!C2</f>
        <v>ს.ს "პროკრედიტ ბანკი"</v>
      </c>
    </row>
    <row r="2" spans="1:6" s="10" customFormat="1" ht="15.75" customHeight="1">
      <c r="A2" s="10" t="s">
        <v>109</v>
      </c>
      <c r="B2" s="268">
        <f>'1. key ratios'!B2</f>
        <v>45291</v>
      </c>
      <c r="C2"/>
      <c r="D2"/>
      <c r="E2"/>
      <c r="F2"/>
    </row>
    <row r="3" spans="1:6" s="10" customFormat="1" ht="15.75" customHeight="1">
      <c r="C3"/>
      <c r="D3"/>
      <c r="E3"/>
      <c r="F3"/>
    </row>
    <row r="4" spans="1:6" s="10" customFormat="1" ht="26.25" thickBot="1">
      <c r="A4" s="10" t="s">
        <v>193</v>
      </c>
      <c r="B4" s="123" t="s">
        <v>171</v>
      </c>
      <c r="C4" s="117" t="s">
        <v>87</v>
      </c>
      <c r="D4"/>
      <c r="E4"/>
      <c r="F4"/>
    </row>
    <row r="5" spans="1:6" ht="15" customHeight="1">
      <c r="A5" s="118">
        <v>1</v>
      </c>
      <c r="B5" s="119" t="s">
        <v>518</v>
      </c>
      <c r="C5" s="623">
        <v>1789146678.2966001</v>
      </c>
      <c r="D5" s="479"/>
    </row>
    <row r="6" spans="1:6">
      <c r="A6" s="65">
        <v>2.1</v>
      </c>
      <c r="B6" s="125" t="s">
        <v>637</v>
      </c>
      <c r="C6" s="624">
        <v>170044828.78817004</v>
      </c>
      <c r="D6" s="479"/>
    </row>
    <row r="7" spans="1:6" s="2" customFormat="1" ht="25.5" outlineLevel="1">
      <c r="A7" s="124">
        <v>2.2000000000000002</v>
      </c>
      <c r="B7" s="120" t="s">
        <v>638</v>
      </c>
      <c r="C7" s="625">
        <v>0</v>
      </c>
      <c r="D7" s="479"/>
    </row>
    <row r="8" spans="1:6" s="2" customFormat="1" ht="26.25">
      <c r="A8" s="124">
        <v>3</v>
      </c>
      <c r="B8" s="121" t="s">
        <v>519</v>
      </c>
      <c r="C8" s="626">
        <v>1959191507.0847702</v>
      </c>
      <c r="D8" s="479"/>
    </row>
    <row r="9" spans="1:6">
      <c r="A9" s="65">
        <v>4</v>
      </c>
      <c r="B9" s="128" t="s">
        <v>169</v>
      </c>
      <c r="C9" s="624"/>
      <c r="D9" s="479"/>
    </row>
    <row r="10" spans="1:6" s="2" customFormat="1" ht="25.5" outlineLevel="1">
      <c r="A10" s="124">
        <v>5.0999999999999996</v>
      </c>
      <c r="B10" s="120" t="s">
        <v>175</v>
      </c>
      <c r="C10" s="625">
        <v>-79540706.073525026</v>
      </c>
      <c r="D10" s="479"/>
    </row>
    <row r="11" spans="1:6" s="2" customFormat="1" ht="25.5" outlineLevel="1">
      <c r="A11" s="124">
        <v>5.2</v>
      </c>
      <c r="B11" s="120" t="s">
        <v>176</v>
      </c>
      <c r="C11" s="625">
        <v>0</v>
      </c>
      <c r="D11" s="479"/>
    </row>
    <row r="12" spans="1:6" s="2" customFormat="1">
      <c r="A12" s="124">
        <v>6</v>
      </c>
      <c r="B12" s="126" t="s">
        <v>328</v>
      </c>
      <c r="C12" s="628"/>
      <c r="D12" s="479"/>
    </row>
    <row r="13" spans="1:6" s="2" customFormat="1" ht="15.75" thickBot="1">
      <c r="A13" s="127">
        <v>7</v>
      </c>
      <c r="B13" s="122" t="s">
        <v>170</v>
      </c>
      <c r="C13" s="627">
        <v>1879650801.0112453</v>
      </c>
      <c r="D13" s="479"/>
    </row>
    <row r="15" spans="1:6">
      <c r="B15" s="14"/>
    </row>
    <row r="17" spans="2:9" s="1" customFormat="1">
      <c r="B17" s="27"/>
      <c r="C17"/>
      <c r="D17"/>
      <c r="E17"/>
      <c r="F17"/>
      <c r="G17"/>
      <c r="H17"/>
      <c r="I17"/>
    </row>
    <row r="18" spans="2:9" s="1" customFormat="1" ht="15.75">
      <c r="B18" s="24"/>
      <c r="C18"/>
      <c r="D18"/>
      <c r="E18"/>
      <c r="F18"/>
      <c r="G18"/>
      <c r="H18"/>
      <c r="I18"/>
    </row>
    <row r="19" spans="2:9" s="1" customFormat="1" ht="15.75">
      <c r="B19" s="24"/>
      <c r="C19"/>
      <c r="D19"/>
      <c r="E19"/>
      <c r="F19"/>
      <c r="G19"/>
      <c r="H19"/>
      <c r="I19"/>
    </row>
    <row r="20" spans="2:9" s="1" customFormat="1">
      <c r="B20" s="26"/>
      <c r="C20"/>
      <c r="D20"/>
      <c r="E20"/>
      <c r="F20"/>
      <c r="G20"/>
      <c r="H20"/>
      <c r="I20"/>
    </row>
    <row r="21" spans="2:9" s="1" customFormat="1" ht="15.75">
      <c r="B21" s="25"/>
      <c r="C21"/>
      <c r="D21"/>
      <c r="E21"/>
      <c r="F21"/>
      <c r="G21"/>
      <c r="H21"/>
      <c r="I21"/>
    </row>
    <row r="22" spans="2:9" s="1" customFormat="1">
      <c r="B22" s="26"/>
      <c r="C22"/>
      <c r="D22"/>
      <c r="E22"/>
      <c r="F22"/>
      <c r="G22"/>
      <c r="H22"/>
      <c r="I22"/>
    </row>
    <row r="23" spans="2:9" s="1" customFormat="1" ht="15.75">
      <c r="B23" s="25"/>
      <c r="C23"/>
      <c r="D23"/>
      <c r="E23"/>
      <c r="F23"/>
      <c r="G23"/>
      <c r="H23"/>
      <c r="I23"/>
    </row>
    <row r="24" spans="2:9" s="1" customFormat="1" ht="15.75">
      <c r="B24" s="25"/>
      <c r="C24"/>
      <c r="D24"/>
      <c r="E24"/>
      <c r="F24"/>
      <c r="G24"/>
      <c r="H24"/>
      <c r="I24"/>
    </row>
    <row r="25" spans="2:9" s="1" customFormat="1" ht="15.75">
      <c r="B25" s="25"/>
      <c r="C25"/>
      <c r="D25"/>
      <c r="E25"/>
      <c r="F25"/>
      <c r="G25"/>
      <c r="H25"/>
      <c r="I25"/>
    </row>
    <row r="26" spans="2:9" s="1" customFormat="1" ht="15.75">
      <c r="B26" s="25"/>
      <c r="C26"/>
      <c r="D26"/>
      <c r="E26"/>
      <c r="F26"/>
      <c r="G26"/>
      <c r="H26"/>
      <c r="I26"/>
    </row>
    <row r="27" spans="2:9" s="1" customFormat="1" ht="15.75">
      <c r="B27" s="25"/>
      <c r="C27"/>
      <c r="D27"/>
      <c r="E27"/>
      <c r="F27"/>
      <c r="G27"/>
      <c r="H27"/>
      <c r="I27"/>
    </row>
    <row r="28" spans="2:9" s="1" customFormat="1">
      <c r="B28" s="26"/>
      <c r="C28"/>
      <c r="D28"/>
      <c r="E28"/>
      <c r="F28"/>
      <c r="G28"/>
      <c r="H28"/>
      <c r="I28"/>
    </row>
    <row r="29" spans="2:9" s="1" customFormat="1">
      <c r="B29" s="26"/>
      <c r="C29"/>
      <c r="D29"/>
      <c r="E29"/>
      <c r="F29"/>
      <c r="G29"/>
      <c r="H29"/>
      <c r="I29"/>
    </row>
    <row r="30" spans="2:9" s="1" customFormat="1">
      <c r="B30" s="26"/>
      <c r="C30"/>
      <c r="D30"/>
      <c r="E30"/>
      <c r="F30"/>
      <c r="G30"/>
      <c r="H30"/>
      <c r="I30"/>
    </row>
    <row r="31" spans="2:9" s="1" customFormat="1">
      <c r="B31" s="26"/>
      <c r="C31"/>
      <c r="D31"/>
      <c r="E31"/>
      <c r="F31"/>
      <c r="G31"/>
      <c r="H31"/>
      <c r="I31"/>
    </row>
    <row r="32" spans="2:9" s="1" customFormat="1">
      <c r="B32" s="26"/>
      <c r="C32"/>
      <c r="D32"/>
      <c r="E32"/>
      <c r="F32"/>
      <c r="G32"/>
      <c r="H32"/>
      <c r="I32"/>
    </row>
    <row r="33" spans="2:9" s="1" customFormat="1">
      <c r="B33" s="26"/>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2024-02-09T10:48:35Z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2023-04-27T13:22:02Z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f50276d7-be79-4df1-8ad9-6d31bb96a2e7</vt:lpwstr>
  </property>
  <property fmtid="{D5CDD505-2E9C-101B-9397-08002B2CF9AE}" pid="13" name="MSIP_Label_78cbde42-0dd4-4942-9b1c-e23a1c4e5874_ContentBits">
    <vt:lpwstr>1</vt:lpwstr>
  </property>
</Properties>
</file>