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13_ncr:1_{A8551DFA-E95B-42D1-A6D2-AACF4B5330B1}" xr6:coauthVersionLast="47" xr6:coauthVersionMax="47" xr10:uidLastSave="{00000000-0000-0000-0000-000000000000}"/>
  <bookViews>
    <workbookView xWindow="28680" yWindow="-120" windowWidth="29040" windowHeight="1572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94" l="1"/>
  <c r="B1" i="93"/>
  <c r="B1" i="92"/>
  <c r="B1" i="104" l="1"/>
  <c r="B1" i="103"/>
  <c r="B1" i="102"/>
  <c r="B1" i="101"/>
  <c r="B1" i="100"/>
  <c r="B1" i="99"/>
  <c r="B1" i="98"/>
  <c r="B1" i="97"/>
  <c r="B1" i="96"/>
  <c r="B1" i="95"/>
  <c r="H7" i="97" l="1"/>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7" i="96"/>
  <c r="H8" i="96"/>
  <c r="H9" i="96"/>
  <c r="H10" i="96"/>
  <c r="H11" i="96"/>
  <c r="H12" i="96"/>
  <c r="H13" i="96"/>
  <c r="H14" i="96"/>
  <c r="H15" i="96"/>
  <c r="H16" i="96"/>
  <c r="H17" i="96"/>
  <c r="H18" i="96"/>
  <c r="H19" i="96"/>
  <c r="H20" i="96"/>
  <c r="H22" i="96"/>
  <c r="H23" i="96"/>
  <c r="H34" i="97" l="1"/>
  <c r="H21" i="96"/>
  <c r="B1" i="80" l="1"/>
  <c r="B1" i="79" l="1"/>
  <c r="B1" i="37"/>
  <c r="B1" i="36"/>
  <c r="B1" i="74"/>
  <c r="B1" i="64"/>
  <c r="B1" i="35"/>
  <c r="B1" i="69"/>
  <c r="B1" i="77"/>
  <c r="B1" i="28"/>
  <c r="B1" i="73"/>
  <c r="B1" i="72"/>
  <c r="B1" i="52"/>
  <c r="B1" i="71"/>
  <c r="B1" i="6"/>
  <c r="E8" i="37" l="1"/>
  <c r="H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G7" i="37"/>
  <c r="G21" i="37" s="1"/>
  <c r="F7" i="37"/>
  <c r="F21" i="37" s="1"/>
  <c r="C7" i="37"/>
  <c r="N14" i="37" l="1"/>
  <c r="E14" i="37"/>
  <c r="E7" i="37"/>
  <c r="C21" i="37"/>
  <c r="N8" i="37"/>
  <c r="E21" i="37" l="1"/>
  <c r="N7" i="37"/>
  <c r="N21" i="37" s="1"/>
  <c r="K7" i="37"/>
  <c r="K21" i="37" s="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sharedStrings.xml><?xml version="1.0" encoding="utf-8"?>
<sst xmlns="http://schemas.openxmlformats.org/spreadsheetml/2006/main" count="1202" uniqueCount="729">
  <si>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</si>
  <si>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</si>
  <si>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</si>
  <si>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</si>
  <si>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</si>
  <si>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</si>
  <si>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</si>
  <si>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</si>
  <si>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</si>
  <si>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</si>
  <si>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</si>
  <si>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</si>
  <si>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</si>
  <si>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</si>
  <si>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</si>
  <si>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</si>
  <si>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</si>
  <si>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</si>
  <si>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</si>
  <si>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</si>
  <si>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</si>
  <si>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</si>
  <si>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</si>
  <si>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</si>
  <si>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</si>
  <si>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</si>
  <si>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</si>
  <si>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</si>
  <si>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</si>
  <si>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</si>
  <si>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</si>
  <si>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</si>
  <si>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</si>
  <si>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</si>
  <si>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</si>
  <si>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</si>
  <si>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</si>
  <si>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</si>
  <si>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</si>
  <si>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</si>
  <si>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</si>
  <si>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</si>
  <si>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</si>
  <si>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</si>
  <si>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</si>
  <si>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</si>
  <si>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</si>
  <si>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</si>
  <si>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</si>
  <si>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</si>
  <si>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</si>
  <si>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</si>
  <si>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</si>
  <si>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</si>
  <si>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</si>
  <si>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</si>
  <si>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</si>
  <si>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</si>
  <si>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</si>
  <si>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</si>
  <si>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</si>
  <si>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</si>
  <si>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</si>
  <si>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</si>
  <si>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</si>
  <si>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</si>
  <si>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</si>
  <si>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</si>
  <si>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</si>
  <si>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</si>
  <si>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</si>
  <si>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</si>
  <si>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</si>
  <si>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</si>
  <si>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</si>
  <si>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</si>
  <si>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</si>
  <si>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</si>
  <si>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</si>
  <si>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</si>
  <si>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</si>
  <si>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</si>
  <si>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</si>
  <si>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</si>
  <si>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</si>
  <si>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</si>
  <si>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</si>
  <si>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</si>
  <si>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</si>
  <si>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</si>
  <si>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</si>
  <si>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</si>
  <si>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</si>
  <si>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</si>
  <si>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</si>
  <si>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</si>
  <si>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</si>
  <si>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</si>
  <si>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</si>
  <si>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</si>
  <si>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</si>
  <si>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</si>
  <si>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</si>
  <si>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</si>
  <si>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</si>
  <si>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</si>
  <si>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</si>
  <si>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</si>
  <si>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</si>
  <si>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</si>
  <si>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</si>
  <si>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</si>
  <si>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</si>
  <si>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</si>
  <si>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</si>
  <si>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</si>
  <si>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</si>
  <si>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</si>
  <si>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</si>
  <si>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</si>
  <si>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</si>
  <si>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</si>
  <si>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</si>
  <si>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</si>
  <si>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</si>
  <si>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</si>
  <si>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</si>
  <si>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</si>
  <si>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</si>
  <si>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</si>
  <si>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</si>
  <si>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</si>
  <si>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</si>
  <si>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</si>
  <si>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</si>
  <si>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</si>
  <si>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</si>
  <si>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</si>
  <si>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</si>
  <si>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</si>
  <si>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</si>
  <si>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</si>
  <si>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</si>
  <si>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</si>
  <si>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</si>
  <si>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</si>
  <si>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</si>
  <si>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</si>
  <si>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</si>
  <si>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</si>
  <si>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</si>
  <si>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</si>
  <si>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</si>
  <si>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</si>
  <si>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</si>
  <si>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</si>
  <si>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</si>
  <si>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</si>
  <si>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</si>
  <si>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</si>
  <si>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</si>
  <si>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</si>
  <si>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</si>
  <si>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</si>
  <si>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</si>
  <si>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</si>
  <si>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</si>
  <si>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</si>
  <si>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</si>
  <si>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</si>
  <si>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</si>
  <si>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</si>
  <si>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</si>
  <si>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</si>
  <si>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</si>
  <si>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</si>
  <si>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</si>
  <si>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</si>
  <si>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</si>
  <si>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</si>
  <si>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</si>
  <si>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</si>
  <si>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</si>
  <si>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</si>
  <si>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</si>
  <si>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</si>
  <si>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</si>
  <si>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</si>
  <si>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</si>
  <si>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</si>
  <si>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</si>
  <si>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</si>
  <si>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</si>
  <si>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</si>
  <si>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</si>
  <si>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</si>
  <si>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</si>
  <si>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</si>
  <si>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</si>
  <si>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</si>
  <si>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</si>
  <si>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</si>
  <si>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</si>
  <si>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</si>
  <si>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</si>
  <si>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</si>
  <si>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</si>
  <si>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</si>
  <si>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</si>
  <si>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</si>
  <si>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</si>
  <si>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</si>
  <si>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</si>
  <si>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</si>
  <si>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</si>
  <si>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</si>
  <si>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</si>
  <si>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</si>
  <si>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</si>
  <si>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</si>
  <si>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</si>
  <si>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</si>
  <si>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</si>
  <si>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</si>
  <si>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</si>
  <si>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</si>
  <si>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</si>
  <si>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</si>
  <si>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</si>
  <si>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</si>
  <si>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</si>
  <si>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</si>
  <si>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</si>
  <si>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</si>
  <si>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</si>
  <si>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</si>
  <si>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</si>
  <si>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</si>
  <si>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</si>
  <si>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</si>
  <si>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</si>
  <si>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</si>
  <si>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</si>
  <si>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</si>
  <si>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</si>
  <si>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</si>
  <si>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</si>
  <si>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</si>
  <si>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</si>
  <si>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</si>
  <si>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</si>
  <si>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</si>
  <si>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</si>
  <si>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</si>
  <si>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</si>
  <si>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</si>
  <si>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</si>
  <si>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</si>
  <si>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</si>
  <si>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</si>
  <si>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</si>
  <si>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</si>
  <si>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</si>
  <si>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</si>
  <si>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</si>
  <si>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</si>
  <si>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</si>
  <si>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</si>
  <si>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</si>
  <si>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</si>
  <si>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</si>
  <si>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</si>
  <si>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</si>
  <si>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</si>
  <si>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</si>
  <si>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</si>
  <si>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</si>
  <si>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</si>
  <si>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</si>
  <si>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</si>
  <si>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</si>
  <si>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</si>
  <si>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</si>
  <si>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</si>
  <si>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</si>
  <si>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</si>
  <si>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</si>
  <si>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</si>
  <si>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</si>
  <si>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</si>
  <si>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</si>
  <si>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</si>
  <si>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</si>
  <si>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</si>
  <si>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</si>
  <si>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</si>
  <si>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</si>
  <si>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</si>
  <si>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</si>
  <si>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</si>
  <si>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</si>
  <si>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</si>
  <si>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</si>
  <si>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</si>
  <si>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</si>
  <si>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</si>
  <si>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</si>
  <si>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</si>
  <si>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</si>
  <si>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</si>
  <si>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</si>
  <si>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</si>
  <si>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</si>
  <si>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</si>
  <si>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</si>
  <si>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</si>
  <si>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</si>
  <si>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</si>
  <si>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</si>
  <si>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</si>
  <si>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</si>
  <si>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</si>
  <si>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</si>
  <si>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</si>
  <si>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</si>
  <si>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</si>
  <si>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</si>
  <si>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</si>
  <si>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</si>
  <si>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</si>
  <si>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</si>
  <si>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საბალანსო ელემენტები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</si>
  <si>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</si>
  <si>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</si>
  <si>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</si>
  <si>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</si>
  <si>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</si>
  <si>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</si>
  <si>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</si>
  <si>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</si>
  <si>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</si>
  <si>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</si>
  <si>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</si>
  <si>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</si>
  <si>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</si>
  <si>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</si>
  <si>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</si>
  <si>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</si>
  <si>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</si>
  <si>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</si>
  <si>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</si>
  <si>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</si>
  <si>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</si>
  <si>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</si>
  <si>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</si>
  <si>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</si>
  <si>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</si>
  <si>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</si>
  <si>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</si>
  <si>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</si>
  <si>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</si>
  <si>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</si>
  <si>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</si>
  <si>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</si>
  <si>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</si>
  <si>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</si>
  <si>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</si>
  <si>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</si>
  <si>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</si>
  <si>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</si>
  <si>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</si>
  <si>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</si>
  <si>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</si>
  <si>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</si>
  <si>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</si>
  <si>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</si>
  <si>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</si>
  <si>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</si>
  <si>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</si>
  <si>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</si>
  <si>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</si>
  <si>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</si>
  <si>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</si>
  <si>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</si>
  <si>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</si>
  <si>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</si>
  <si>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</si>
  <si>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</si>
  <si>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</si>
  <si>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</si>
  <si>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</si>
  <si>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</si>
  <si>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</si>
  <si>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</si>
  <si>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</si>
  <si>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</si>
  <si>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</si>
  <si>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</si>
  <si>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</si>
  <si>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</si>
  <si>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</si>
  <si>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</si>
  <si>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</si>
  <si>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</si>
  <si>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</si>
  <si>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</si>
  <si>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</si>
  <si>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</si>
  <si>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</si>
  <si>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</si>
  <si>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</si>
  <si>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</si>
  <si>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</si>
  <si>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</si>
  <si>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</si>
  <si>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</si>
  <si>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</si>
  <si>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</si>
  <si>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</si>
  <si>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</si>
  <si>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</si>
  <si>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</si>
  <si>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</si>
  <si>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</si>
  <si>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</si>
  <si>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</si>
  <si>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</si>
  <si>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</si>
  <si>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</si>
  <si>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</si>
  <si>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</si>
  <si>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</si>
  <si>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</si>
  <si>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</si>
  <si>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</si>
  <si>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</si>
  <si>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</si>
  <si>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</si>
  <si>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</si>
  <si>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</si>
  <si>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</si>
  <si>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</si>
  <si>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</si>
  <si>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</si>
  <si>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</si>
  <si>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</si>
  <si>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</si>
  <si>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</si>
  <si>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</si>
  <si>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</si>
  <si>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</si>
  <si>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</si>
  <si>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</si>
  <si>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</si>
  <si>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</si>
  <si>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</si>
  <si>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</si>
  <si>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</si>
  <si>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</si>
  <si>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</si>
  <si>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</si>
  <si>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</si>
  <si>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</si>
  <si>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</si>
  <si>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</si>
  <si>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</si>
  <si>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</si>
  <si>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</si>
  <si>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</si>
  <si>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</si>
  <si>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</si>
  <si>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</si>
  <si>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</si>
  <si>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</si>
  <si>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</si>
  <si>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</si>
  <si>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</si>
  <si>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</si>
  <si>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</si>
  <si>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</si>
  <si>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</si>
  <si>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</si>
  <si>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</si>
  <si>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</si>
  <si>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</si>
  <si>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</si>
  <si>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</si>
  <si>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</si>
  <si>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</si>
  <si>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</si>
  <si>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</si>
  <si>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</si>
  <si>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</si>
  <si>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</si>
  <si>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</si>
  <si>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</si>
  <si>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</si>
  <si>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</si>
  <si>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</si>
  <si>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</si>
  <si>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</si>
  <si>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</si>
  <si>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</si>
  <si>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</si>
  <si>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</si>
  <si>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</si>
  <si>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</si>
  <si>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</si>
  <si>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</si>
  <si>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</si>
  <si>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</si>
  <si>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</si>
  <si>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</si>
  <si>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</si>
  <si>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</si>
  <si>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</si>
  <si>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</si>
  <si>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</si>
  <si>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</si>
  <si>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</si>
  <si>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</si>
  <si>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</si>
  <si>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</si>
  <si>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</si>
  <si>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</si>
  <si>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</si>
  <si>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</si>
  <si>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</si>
  <si>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</si>
  <si>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</si>
  <si>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</si>
  <si>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</si>
  <si>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</si>
  <si>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</si>
  <si>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</si>
  <si>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</si>
  <si>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</si>
  <si>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</si>
  <si>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</si>
  <si>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</si>
  <si>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</si>
  <si>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</si>
  <si>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</si>
  <si>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</si>
  <si>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</si>
  <si>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</si>
  <si>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</si>
  <si>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</si>
  <si>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</si>
  <si>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</si>
  <si>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</si>
  <si>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</si>
  <si>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</si>
  <si>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</si>
  <si>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</si>
  <si>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</si>
  <si>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</si>
  <si>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</si>
  <si>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</si>
  <si>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</si>
  <si>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</si>
  <si>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</si>
  <si>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</si>
  <si>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</si>
  <si>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</si>
  <si>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</si>
  <si>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</si>
  <si>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</si>
  <si>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</si>
  <si>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</si>
  <si>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</si>
  <si>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</si>
  <si>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</si>
  <si>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</si>
  <si>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</si>
  <si>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</si>
  <si>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</si>
  <si>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</si>
  <si>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</si>
  <si>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</si>
  <si>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</si>
  <si>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</si>
  <si>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</si>
  <si>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</si>
  <si>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</si>
  <si>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</si>
  <si>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</si>
  <si>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</si>
  <si>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</si>
  <si>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</si>
  <si>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</si>
  <si>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</si>
  <si>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</si>
  <si>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</si>
  <si>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</si>
  <si>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</si>
  <si>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</si>
  <si>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</si>
  <si>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</si>
  <si>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</si>
  <si>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</si>
  <si>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</si>
  <si>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</si>
  <si>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</si>
  <si>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</si>
  <si>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</si>
  <si>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</si>
  <si>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</si>
  <si>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</si>
  <si>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</si>
  <si>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</si>
  <si>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</si>
  <si>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</si>
  <si>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</si>
  <si>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</si>
  <si>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</si>
  <si>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</si>
  <si>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</si>
  <si>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</si>
  <si>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</si>
  <si>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</si>
  <si>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</si>
  <si>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</si>
  <si>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</si>
  <si>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</si>
  <si>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</si>
  <si>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</si>
  <si>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</si>
  <si>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</si>
  <si>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</si>
  <si>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</si>
  <si>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</si>
  <si>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</si>
  <si>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</si>
  <si>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</si>
  <si>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</si>
  <si>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</si>
  <si>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</si>
  <si>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</si>
  <si>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</si>
  <si>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</si>
  <si>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</si>
  <si>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</si>
  <si>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</si>
  <si>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</si>
  <si>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</si>
  <si>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</si>
  <si>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</si>
  <si>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</si>
  <si>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</si>
  <si>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</si>
  <si>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</si>
  <si>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</si>
  <si>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</si>
  <si>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</si>
  <si>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</si>
  <si>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</si>
  <si>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</si>
  <si>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</si>
  <si>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</si>
  <si>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</si>
  <si>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</si>
  <si>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</si>
  <si>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</si>
  <si>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</si>
  <si>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</si>
  <si>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</si>
  <si>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</si>
  <si>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</si>
  <si>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</si>
  <si>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</si>
  <si>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</si>
  <si>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</si>
  <si>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</si>
  <si>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</si>
  <si>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</si>
  <si>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</si>
  <si>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</si>
  <si>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</si>
  <si>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</si>
  <si>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</si>
  <si>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</si>
  <si>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</si>
  <si>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</si>
  <si>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</si>
  <si>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</si>
  <si>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</si>
  <si>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</si>
  <si>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</si>
  <si>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</si>
  <si>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</si>
  <si>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</si>
  <si>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</si>
  <si>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</si>
  <si>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</si>
  <si>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</si>
  <si>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</si>
  <si>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</si>
  <si>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</si>
  <si>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</si>
  <si>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</si>
  <si>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</si>
  <si>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ს.ს "პროკრედიტ ბანკი"</t>
  </si>
  <si>
    <t>მარსელ სებასტიან ცაიტინგერი</t>
  </si>
  <si>
    <t>ალექს მატუა</t>
  </si>
  <si>
    <t>www.procreditbank.ge</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</si>
  <si>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</si>
  <si>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</si>
  <si>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</si>
  <si>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</si>
  <si>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</si>
  <si>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სანდრინე მასიანი</t>
  </si>
  <si>
    <t>ნინო დადუნაშვილი</t>
  </si>
  <si>
    <t>ალექსი მატუა</t>
  </si>
  <si>
    <t>ზეინაბ ლომაშვილი</t>
  </si>
  <si>
    <t>ელენე ცინცაძე</t>
  </si>
  <si>
    <t>ქეთევან ბურდული</t>
  </si>
  <si>
    <t>დირექტორი/საცალო ბანკინგი, ციფრული არხების განვითარება, მარკეტინგი, საინფორმაციო ტექნოლოგიები</t>
  </si>
  <si>
    <t xml:space="preserve">ProCredit Holding AG </t>
  </si>
  <si>
    <t>Zeitinger Invest GmbH</t>
  </si>
  <si>
    <t>KfW - Kreditanstalt für Wiederaufbau</t>
  </si>
  <si>
    <t>DOEN Participaties BV</t>
  </si>
  <si>
    <t>EBRD - European Bank for Reconstruction and Development</t>
  </si>
  <si>
    <t>TIAA-Teachers Insurance and Annuity Association</t>
  </si>
  <si>
    <t>ცხრილი 9 (Capital), N17</t>
  </si>
  <si>
    <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</si>
  <si>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</si>
  <si>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</si>
  <si>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დირექტორი/ფინანსები, ადმინისტრაცია, საკორესპონდენტო ურთიერთობები და ცენტრალიზებული ბექ ოფისი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</si>
</sst>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_-;\-* #,##0_-;_-* &quot;-&quot;??_-;_-@_-"/>
  </numFmts>
  <fonts count="15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sz val="11"/>
      <name val="Vardena"/>
    </font>
    <font>
      <sz val="11"/>
      <color theme="1"/>
      <name val="Vardena"/>
    </font>
    <font>
      <b/>
      <sz val="11"/>
      <color theme="1"/>
      <name val="Vardena"/>
    </font>
    <font>
      <b/>
      <sz val="11"/>
      <name val="Vardena"/>
    </font>
    <font>
      <sz val="9"/>
      <color theme="1"/>
      <name val="Vardena"/>
    </font>
    <font>
      <b/>
      <sz val="9"/>
      <name val="Vardena"/>
    </font>
    <font>
      <sz val="9"/>
      <name val="Vardena"/>
    </font>
    <font>
      <b/>
      <sz val="9"/>
      <color indexed="8"/>
      <name val="Vardena"/>
    </font>
    <font>
      <sz val="9"/>
      <color indexed="8"/>
      <name val="Vardena"/>
    </font>
    <font>
      <b/>
      <sz val="9"/>
      <color rgb="FF000000"/>
      <name val="Vardena"/>
    </font>
    <font>
      <b/>
      <sz val="9"/>
      <color indexed="8"/>
      <name val="Verdana"/>
      <family val="2"/>
    </font>
    <font>
      <sz val="9"/>
      <name val="Verdana"/>
      <family val="2"/>
    </font>
    <font>
      <b/>
      <sz val="9"/>
      <name val="Verdana"/>
      <family val="2"/>
    </font>
    <font>
      <sz val="9"/>
      <color indexed="8"/>
      <name val="Verdana"/>
      <family val="2"/>
    </font>
    <font>
      <i/>
      <sz val="8"/>
      <color indexed="8"/>
      <name val="Verdana"/>
      <family val="2"/>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style="medium">
        <color indexed="64"/>
      </bottom>
      <diagonal/>
    </border>
  </borders>
  <cellStyleXfs count="21415">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72" fontId="25" fillId="37" borderId="0"/>
    <xf numFmtId="173" fontId="25" fillId="37" borderId="0"/>
    <xf numFmtId="172" fontId="25" fillId="37" borderId="0"/>
    <xf numFmtId="0" fontId="26" fillId="38"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172" fontId="27" fillId="47" borderId="0" applyNumberFormat="0" applyBorder="0" applyAlignment="0" applyProtection="0"/>
    <xf numFmtId="173"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172" fontId="30" fillId="46" borderId="0" applyNumberFormat="0" applyBorder="0" applyAlignment="0" applyProtection="0"/>
    <xf numFmtId="173"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172" fontId="30" fillId="51" borderId="0" applyNumberFormat="0" applyBorder="0" applyAlignment="0" applyProtection="0"/>
    <xf numFmtId="173"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172" fontId="30" fillId="54" borderId="0" applyNumberFormat="0" applyBorder="0" applyAlignment="0" applyProtection="0"/>
    <xf numFmtId="173"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172" fontId="30" fillId="58" borderId="0" applyNumberFormat="0" applyBorder="0" applyAlignment="0" applyProtection="0"/>
    <xf numFmtId="173"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172" fontId="30" fillId="60" borderId="0" applyNumberFormat="0" applyBorder="0" applyAlignment="0" applyProtection="0"/>
    <xf numFmtId="173"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172" fontId="30" fillId="63" borderId="0" applyNumberFormat="0" applyBorder="0" applyAlignment="0" applyProtection="0"/>
    <xf numFmtId="173"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172" fontId="33" fillId="39" borderId="0" applyNumberFormat="0" applyBorder="0" applyAlignment="0" applyProtection="0"/>
    <xf numFmtId="173"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174" fontId="34"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5" fontId="36" fillId="0" borderId="0" applyFill="0" applyBorder="0" applyAlignment="0"/>
    <xf numFmtId="175" fontId="36"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9"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37" fillId="64" borderId="36" applyNumberFormat="0" applyAlignment="0" applyProtection="0"/>
    <xf numFmtId="0" fontId="38" fillId="9" borderId="29"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172" fontId="39"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172" fontId="39"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173" fontId="39"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8" fillId="9" borderId="29"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8" fillId="9" borderId="29"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8" fillId="9" borderId="29"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8" fillId="9" borderId="29"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8" fillId="9" borderId="29"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8" fillId="9" borderId="29"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8" fillId="9" borderId="29"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0" fontId="37" fillId="64" borderId="36" applyNumberFormat="0" applyAlignment="0" applyProtection="0"/>
    <xf numFmtId="172" fontId="39" fillId="64" borderId="36" applyNumberFormat="0" applyAlignment="0" applyProtection="0"/>
    <xf numFmtId="173" fontId="39" fillId="64" borderId="36" applyNumberFormat="0" applyAlignment="0" applyProtection="0"/>
    <xf numFmtId="172" fontId="39" fillId="64" borderId="36" applyNumberFormat="0" applyAlignment="0" applyProtection="0"/>
    <xf numFmtId="172" fontId="39" fillId="64" borderId="36" applyNumberFormat="0" applyAlignment="0" applyProtection="0"/>
    <xf numFmtId="173" fontId="39" fillId="64" borderId="36" applyNumberFormat="0" applyAlignment="0" applyProtection="0"/>
    <xf numFmtId="172" fontId="39" fillId="64" borderId="36" applyNumberFormat="0" applyAlignment="0" applyProtection="0"/>
    <xf numFmtId="172" fontId="39" fillId="64" borderId="36" applyNumberFormat="0" applyAlignment="0" applyProtection="0"/>
    <xf numFmtId="173" fontId="39" fillId="64" borderId="36" applyNumberFormat="0" applyAlignment="0" applyProtection="0"/>
    <xf numFmtId="172" fontId="39" fillId="64" borderId="36" applyNumberFormat="0" applyAlignment="0" applyProtection="0"/>
    <xf numFmtId="172" fontId="39" fillId="64" borderId="36" applyNumberFormat="0" applyAlignment="0" applyProtection="0"/>
    <xf numFmtId="173" fontId="39" fillId="64" borderId="36" applyNumberFormat="0" applyAlignment="0" applyProtection="0"/>
    <xf numFmtId="172" fontId="39" fillId="64" borderId="36" applyNumberFormat="0" applyAlignment="0" applyProtection="0"/>
    <xf numFmtId="0" fontId="37" fillId="64" borderId="36" applyNumberFormat="0" applyAlignment="0" applyProtection="0"/>
    <xf numFmtId="0" fontId="40" fillId="65" borderId="37" applyNumberFormat="0" applyAlignment="0" applyProtection="0"/>
    <xf numFmtId="0" fontId="41" fillId="10" borderId="32" applyNumberFormat="0" applyAlignment="0" applyProtection="0"/>
    <xf numFmtId="172"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0" fontId="40"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0" fontId="41" fillId="10" borderId="32"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173" fontId="42" fillId="65" borderId="37" applyNumberFormat="0" applyAlignment="0" applyProtection="0"/>
    <xf numFmtId="172" fontId="42" fillId="65" borderId="37" applyNumberFormat="0" applyAlignment="0" applyProtection="0"/>
    <xf numFmtId="0" fontId="40" fillId="65" borderId="37"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4" fillId="0" borderId="0"/>
    <xf numFmtId="176" fontId="36"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0" borderId="0"/>
    <xf numFmtId="14" fontId="45" fillId="0" borderId="0" applyFill="0" applyBorder="0" applyAlignment="0"/>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38">
      <alignment vertical="center"/>
    </xf>
    <xf numFmtId="38" fontId="25" fillId="0" borderId="0" applyFont="0" applyFill="0" applyBorder="0" applyAlignment="0" applyProtection="0"/>
    <xf numFmtId="184"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172" fontId="2" fillId="0" borderId="0"/>
    <xf numFmtId="0" fontId="2" fillId="0" borderId="0"/>
    <xf numFmtId="172"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172" fontId="52" fillId="40" borderId="0" applyNumberFormat="0" applyBorder="0" applyAlignment="0" applyProtection="0"/>
    <xf numFmtId="173"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8" applyNumberFormat="0" applyAlignment="0" applyProtection="0">
      <alignment horizontal="left" vertical="center"/>
    </xf>
    <xf numFmtId="0" fontId="53" fillId="0" borderId="28" applyNumberFormat="0" applyAlignment="0" applyProtection="0">
      <alignment horizontal="left" vertical="center"/>
    </xf>
    <xf numFmtId="172" fontId="53" fillId="0" borderId="28" applyNumberFormat="0" applyAlignment="0" applyProtection="0">
      <alignment horizontal="left" vertical="center"/>
    </xf>
    <xf numFmtId="0" fontId="53" fillId="0" borderId="9">
      <alignment horizontal="left" vertical="center"/>
    </xf>
    <xf numFmtId="0" fontId="53" fillId="0" borderId="9">
      <alignment horizontal="left" vertical="center"/>
    </xf>
    <xf numFmtId="172" fontId="53" fillId="0" borderId="9">
      <alignment horizontal="left" vertical="center"/>
    </xf>
    <xf numFmtId="0" fontId="54" fillId="0" borderId="39" applyNumberFormat="0" applyFill="0" applyAlignment="0" applyProtection="0"/>
    <xf numFmtId="173" fontId="54" fillId="0" borderId="39" applyNumberFormat="0" applyFill="0" applyAlignment="0" applyProtection="0"/>
    <xf numFmtId="0" fontId="54" fillId="0" borderId="39" applyNumberFormat="0" applyFill="0" applyAlignment="0" applyProtection="0"/>
    <xf numFmtId="172" fontId="54" fillId="0" borderId="39" applyNumberFormat="0" applyFill="0" applyAlignment="0" applyProtection="0"/>
    <xf numFmtId="172" fontId="54" fillId="0" borderId="39" applyNumberFormat="0" applyFill="0" applyAlignment="0" applyProtection="0"/>
    <xf numFmtId="172" fontId="54" fillId="0" borderId="39" applyNumberFormat="0" applyFill="0" applyAlignment="0" applyProtection="0"/>
    <xf numFmtId="173" fontId="54" fillId="0" borderId="39" applyNumberFormat="0" applyFill="0" applyAlignment="0" applyProtection="0"/>
    <xf numFmtId="172" fontId="54" fillId="0" borderId="39" applyNumberFormat="0" applyFill="0" applyAlignment="0" applyProtection="0"/>
    <xf numFmtId="172" fontId="54" fillId="0" borderId="39" applyNumberFormat="0" applyFill="0" applyAlignment="0" applyProtection="0"/>
    <xf numFmtId="173" fontId="54" fillId="0" borderId="39" applyNumberFormat="0" applyFill="0" applyAlignment="0" applyProtection="0"/>
    <xf numFmtId="172" fontId="54" fillId="0" borderId="39" applyNumberFormat="0" applyFill="0" applyAlignment="0" applyProtection="0"/>
    <xf numFmtId="172" fontId="54" fillId="0" borderId="39" applyNumberFormat="0" applyFill="0" applyAlignment="0" applyProtection="0"/>
    <xf numFmtId="173" fontId="54" fillId="0" borderId="39" applyNumberFormat="0" applyFill="0" applyAlignment="0" applyProtection="0"/>
    <xf numFmtId="172" fontId="54" fillId="0" borderId="39" applyNumberFormat="0" applyFill="0" applyAlignment="0" applyProtection="0"/>
    <xf numFmtId="172" fontId="54" fillId="0" borderId="39" applyNumberFormat="0" applyFill="0" applyAlignment="0" applyProtection="0"/>
    <xf numFmtId="173" fontId="54" fillId="0" borderId="39" applyNumberFormat="0" applyFill="0" applyAlignment="0" applyProtection="0"/>
    <xf numFmtId="172" fontId="54" fillId="0" borderId="39" applyNumberFormat="0" applyFill="0" applyAlignment="0" applyProtection="0"/>
    <xf numFmtId="0" fontId="54" fillId="0" borderId="39" applyNumberFormat="0" applyFill="0" applyAlignment="0" applyProtection="0"/>
    <xf numFmtId="0" fontId="55" fillId="0" borderId="40" applyNumberFormat="0" applyFill="0" applyAlignment="0" applyProtection="0"/>
    <xf numFmtId="173" fontId="55" fillId="0" borderId="40" applyNumberFormat="0" applyFill="0" applyAlignment="0" applyProtection="0"/>
    <xf numFmtId="0" fontId="55" fillId="0" borderId="40" applyNumberFormat="0" applyFill="0" applyAlignment="0" applyProtection="0"/>
    <xf numFmtId="172" fontId="55" fillId="0" borderId="40" applyNumberFormat="0" applyFill="0" applyAlignment="0" applyProtection="0"/>
    <xf numFmtId="172" fontId="55" fillId="0" borderId="40" applyNumberFormat="0" applyFill="0" applyAlignment="0" applyProtection="0"/>
    <xf numFmtId="172" fontId="55" fillId="0" borderId="40" applyNumberFormat="0" applyFill="0" applyAlignment="0" applyProtection="0"/>
    <xf numFmtId="173" fontId="55" fillId="0" borderId="40" applyNumberFormat="0" applyFill="0" applyAlignment="0" applyProtection="0"/>
    <xf numFmtId="172" fontId="55" fillId="0" borderId="40" applyNumberFormat="0" applyFill="0" applyAlignment="0" applyProtection="0"/>
    <xf numFmtId="172" fontId="55" fillId="0" borderId="40" applyNumberFormat="0" applyFill="0" applyAlignment="0" applyProtection="0"/>
    <xf numFmtId="173" fontId="55" fillId="0" borderId="40" applyNumberFormat="0" applyFill="0" applyAlignment="0" applyProtection="0"/>
    <xf numFmtId="172" fontId="55" fillId="0" borderId="40" applyNumberFormat="0" applyFill="0" applyAlignment="0" applyProtection="0"/>
    <xf numFmtId="172" fontId="55" fillId="0" borderId="40" applyNumberFormat="0" applyFill="0" applyAlignment="0" applyProtection="0"/>
    <xf numFmtId="173" fontId="55" fillId="0" borderId="40" applyNumberFormat="0" applyFill="0" applyAlignment="0" applyProtection="0"/>
    <xf numFmtId="172" fontId="55" fillId="0" borderId="40" applyNumberFormat="0" applyFill="0" applyAlignment="0" applyProtection="0"/>
    <xf numFmtId="172" fontId="55" fillId="0" borderId="40" applyNumberFormat="0" applyFill="0" applyAlignment="0" applyProtection="0"/>
    <xf numFmtId="173" fontId="55" fillId="0" borderId="40" applyNumberFormat="0" applyFill="0" applyAlignment="0" applyProtection="0"/>
    <xf numFmtId="172" fontId="55" fillId="0" borderId="40"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173" fontId="56" fillId="0" borderId="41" applyNumberFormat="0" applyFill="0" applyAlignment="0" applyProtection="0"/>
    <xf numFmtId="0" fontId="56" fillId="0" borderId="41" applyNumberFormat="0" applyFill="0" applyAlignment="0" applyProtection="0"/>
    <xf numFmtId="172" fontId="56" fillId="0" borderId="41" applyNumberFormat="0" applyFill="0" applyAlignment="0" applyProtection="0"/>
    <xf numFmtId="0" fontId="56" fillId="0" borderId="41" applyNumberFormat="0" applyFill="0" applyAlignment="0" applyProtection="0"/>
    <xf numFmtId="172"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72" fontId="56" fillId="0" borderId="41" applyNumberFormat="0" applyFill="0" applyAlignment="0" applyProtection="0"/>
    <xf numFmtId="173" fontId="56" fillId="0" borderId="41" applyNumberFormat="0" applyFill="0" applyAlignment="0" applyProtection="0"/>
    <xf numFmtId="172" fontId="56" fillId="0" borderId="41" applyNumberFormat="0" applyFill="0" applyAlignment="0" applyProtection="0"/>
    <xf numFmtId="172" fontId="56" fillId="0" borderId="41" applyNumberFormat="0" applyFill="0" applyAlignment="0" applyProtection="0"/>
    <xf numFmtId="173" fontId="56" fillId="0" borderId="41" applyNumberFormat="0" applyFill="0" applyAlignment="0" applyProtection="0"/>
    <xf numFmtId="172" fontId="56" fillId="0" borderId="41" applyNumberFormat="0" applyFill="0" applyAlignment="0" applyProtection="0"/>
    <xf numFmtId="172" fontId="56" fillId="0" borderId="41" applyNumberFormat="0" applyFill="0" applyAlignment="0" applyProtection="0"/>
    <xf numFmtId="173" fontId="56" fillId="0" borderId="41" applyNumberFormat="0" applyFill="0" applyAlignment="0" applyProtection="0"/>
    <xf numFmtId="172" fontId="56" fillId="0" borderId="41" applyNumberFormat="0" applyFill="0" applyAlignment="0" applyProtection="0"/>
    <xf numFmtId="172" fontId="56" fillId="0" borderId="41" applyNumberFormat="0" applyFill="0" applyAlignment="0" applyProtection="0"/>
    <xf numFmtId="173" fontId="56" fillId="0" borderId="41" applyNumberFormat="0" applyFill="0" applyAlignment="0" applyProtection="0"/>
    <xf numFmtId="172" fontId="56" fillId="0" borderId="41"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173" fontId="56" fillId="0" borderId="0" applyNumberFormat="0" applyFill="0" applyBorder="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37" fontId="57" fillId="0" borderId="0"/>
    <xf numFmtId="172" fontId="58" fillId="0" borderId="0"/>
    <xf numFmtId="0" fontId="58" fillId="0" borderId="0"/>
    <xf numFmtId="172" fontId="58" fillId="0" borderId="0"/>
    <xf numFmtId="172" fontId="53" fillId="0" borderId="0"/>
    <xf numFmtId="0" fontId="53" fillId="0" borderId="0"/>
    <xf numFmtId="172" fontId="53" fillId="0" borderId="0"/>
    <xf numFmtId="172" fontId="59" fillId="0" borderId="0"/>
    <xf numFmtId="0" fontId="59" fillId="0" borderId="0"/>
    <xf numFmtId="172" fontId="59"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3" fillId="0" borderId="0" applyNumberFormat="0" applyFill="0" applyBorder="0" applyAlignment="0" applyProtection="0">
      <alignment vertical="top"/>
      <protection locked="0"/>
    </xf>
    <xf numFmtId="173"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2" fontId="64" fillId="0" borderId="0"/>
    <xf numFmtId="0" fontId="65" fillId="43" borderId="36" applyNumberFormat="0" applyAlignment="0" applyProtection="0"/>
    <xf numFmtId="0" fontId="66" fillId="8" borderId="29"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172" fontId="67"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172" fontId="67"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173" fontId="67"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6" fillId="8" borderId="29"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6" fillId="8" borderId="29"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6" fillId="8" borderId="29"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6" fillId="8" borderId="29"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6" fillId="8" borderId="29"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6" fillId="8" borderId="29"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6" fillId="8" borderId="29"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0" fontId="65" fillId="43" borderId="36" applyNumberFormat="0" applyAlignment="0" applyProtection="0"/>
    <xf numFmtId="172" fontId="67" fillId="43" borderId="36" applyNumberFormat="0" applyAlignment="0" applyProtection="0"/>
    <xf numFmtId="173" fontId="67" fillId="43" borderId="36" applyNumberFormat="0" applyAlignment="0" applyProtection="0"/>
    <xf numFmtId="172" fontId="67" fillId="43" borderId="36" applyNumberFormat="0" applyAlignment="0" applyProtection="0"/>
    <xf numFmtId="172" fontId="67" fillId="43" borderId="36" applyNumberFormat="0" applyAlignment="0" applyProtection="0"/>
    <xf numFmtId="173" fontId="67" fillId="43" borderId="36" applyNumberFormat="0" applyAlignment="0" applyProtection="0"/>
    <xf numFmtId="172" fontId="67" fillId="43" borderId="36" applyNumberFormat="0" applyAlignment="0" applyProtection="0"/>
    <xf numFmtId="172" fontId="67" fillId="43" borderId="36" applyNumberFormat="0" applyAlignment="0" applyProtection="0"/>
    <xf numFmtId="173" fontId="67" fillId="43" borderId="36" applyNumberFormat="0" applyAlignment="0" applyProtection="0"/>
    <xf numFmtId="172" fontId="67" fillId="43" borderId="36" applyNumberFormat="0" applyAlignment="0" applyProtection="0"/>
    <xf numFmtId="172" fontId="67" fillId="43" borderId="36" applyNumberFormat="0" applyAlignment="0" applyProtection="0"/>
    <xf numFmtId="173" fontId="67" fillId="43" borderId="36" applyNumberFormat="0" applyAlignment="0" applyProtection="0"/>
    <xf numFmtId="172" fontId="67" fillId="43" borderId="36" applyNumberFormat="0" applyAlignment="0" applyProtection="0"/>
    <xf numFmtId="0" fontId="65" fillId="43" borderId="36" applyNumberFormat="0" applyAlignment="0" applyProtection="0"/>
    <xf numFmtId="3" fontId="2" fillId="72" borderId="3" applyFont="0">
      <alignment horizontal="right" vertical="center"/>
      <protection locked="0"/>
    </xf>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68" fillId="0" borderId="42" applyNumberFormat="0" applyFill="0" applyAlignment="0" applyProtection="0"/>
    <xf numFmtId="0" fontId="69" fillId="0" borderId="31" applyNumberFormat="0" applyFill="0" applyAlignment="0" applyProtection="0"/>
    <xf numFmtId="172" fontId="70" fillId="0" borderId="42" applyNumberFormat="0" applyFill="0" applyAlignment="0" applyProtection="0"/>
    <xf numFmtId="172" fontId="70" fillId="0" borderId="42" applyNumberFormat="0" applyFill="0" applyAlignment="0" applyProtection="0"/>
    <xf numFmtId="173" fontId="70" fillId="0" borderId="42" applyNumberFormat="0" applyFill="0" applyAlignment="0" applyProtection="0"/>
    <xf numFmtId="0" fontId="68" fillId="0" borderId="42"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172" fontId="70" fillId="0" borderId="42" applyNumberFormat="0" applyFill="0" applyAlignment="0" applyProtection="0"/>
    <xf numFmtId="173" fontId="70" fillId="0" borderId="42" applyNumberFormat="0" applyFill="0" applyAlignment="0" applyProtection="0"/>
    <xf numFmtId="172" fontId="70" fillId="0" borderId="42" applyNumberFormat="0" applyFill="0" applyAlignment="0" applyProtection="0"/>
    <xf numFmtId="172" fontId="70" fillId="0" borderId="42" applyNumberFormat="0" applyFill="0" applyAlignment="0" applyProtection="0"/>
    <xf numFmtId="173" fontId="70" fillId="0" borderId="42" applyNumberFormat="0" applyFill="0" applyAlignment="0" applyProtection="0"/>
    <xf numFmtId="172" fontId="70" fillId="0" borderId="42" applyNumberFormat="0" applyFill="0" applyAlignment="0" applyProtection="0"/>
    <xf numFmtId="172" fontId="70" fillId="0" borderId="42" applyNumberFormat="0" applyFill="0" applyAlignment="0" applyProtection="0"/>
    <xf numFmtId="173" fontId="70" fillId="0" borderId="42" applyNumberFormat="0" applyFill="0" applyAlignment="0" applyProtection="0"/>
    <xf numFmtId="172" fontId="70" fillId="0" borderId="42" applyNumberFormat="0" applyFill="0" applyAlignment="0" applyProtection="0"/>
    <xf numFmtId="172" fontId="70" fillId="0" borderId="42" applyNumberFormat="0" applyFill="0" applyAlignment="0" applyProtection="0"/>
    <xf numFmtId="173" fontId="70" fillId="0" borderId="42" applyNumberFormat="0" applyFill="0" applyAlignment="0" applyProtection="0"/>
    <xf numFmtId="172" fontId="70" fillId="0" borderId="42" applyNumberFormat="0" applyFill="0" applyAlignment="0" applyProtection="0"/>
    <xf numFmtId="0" fontId="68" fillId="0" borderId="42"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172" fontId="73" fillId="73" borderId="0" applyNumberFormat="0" applyBorder="0" applyAlignment="0" applyProtection="0"/>
    <xf numFmtId="173"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1" fontId="74" fillId="0" borderId="0" applyProtection="0"/>
    <xf numFmtId="172" fontId="25" fillId="0" borderId="43"/>
    <xf numFmtId="173" fontId="25" fillId="0" borderId="43"/>
    <xf numFmtId="172" fontId="25"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5" fillId="0" borderId="0"/>
    <xf numFmtId="185" fontId="2"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0" fontId="76" fillId="0" borderId="0"/>
    <xf numFmtId="0" fontId="75" fillId="0" borderId="0"/>
    <xf numFmtId="183" fontId="27" fillId="0" borderId="0"/>
    <xf numFmtId="183" fontId="2" fillId="0" borderId="0"/>
    <xf numFmtId="183" fontId="2" fillId="0" borderId="0"/>
    <xf numFmtId="0" fontId="2" fillId="0" borderId="0"/>
    <xf numFmtId="0" fontId="2"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7"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7" fillId="0" borderId="0"/>
    <xf numFmtId="172"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72" fontId="27" fillId="0" borderId="0"/>
    <xf numFmtId="0" fontId="27" fillId="0" borderId="0"/>
    <xf numFmtId="0" fontId="27"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183" fontId="27" fillId="0" borderId="0"/>
    <xf numFmtId="183" fontId="27"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27" fillId="0" borderId="0"/>
    <xf numFmtId="183" fontId="27" fillId="0" borderId="0"/>
    <xf numFmtId="183" fontId="27" fillId="0" borderId="0"/>
    <xf numFmtId="183"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7"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4" fillId="0" borderId="0"/>
    <xf numFmtId="0" fontId="27" fillId="0" borderId="0"/>
    <xf numFmtId="0" fontId="2" fillId="0" borderId="0"/>
    <xf numFmtId="0" fontId="26" fillId="0" borderId="0"/>
    <xf numFmtId="172" fontId="24" fillId="0" borderId="0"/>
    <xf numFmtId="0" fontId="2"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83" fontId="2" fillId="0" borderId="0"/>
    <xf numFmtId="0" fontId="27" fillId="0" borderId="0"/>
    <xf numFmtId="0" fontId="27" fillId="0" borderId="0"/>
    <xf numFmtId="172" fontId="24" fillId="0" borderId="0"/>
    <xf numFmtId="0" fontId="64" fillId="0" borderId="0"/>
    <xf numFmtId="0" fontId="2" fillId="0" borderId="0"/>
    <xf numFmtId="172" fontId="24" fillId="0" borderId="0"/>
    <xf numFmtId="0" fontId="1"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183" fontId="2" fillId="0" borderId="0"/>
    <xf numFmtId="0" fontId="2" fillId="0" borderId="0"/>
    <xf numFmtId="183" fontId="2" fillId="0" borderId="0"/>
    <xf numFmtId="0" fontId="2" fillId="0" borderId="0"/>
    <xf numFmtId="183"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183"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83" fontId="2"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83" fontId="25" fillId="0" borderId="0"/>
    <xf numFmtId="0" fontId="7"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3" fontId="7" fillId="0" borderId="0"/>
    <xf numFmtId="0" fontId="25" fillId="0" borderId="0"/>
    <xf numFmtId="183"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5" fillId="0" borderId="0"/>
    <xf numFmtId="183" fontId="7"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2" fontId="25" fillId="0" borderId="0"/>
    <xf numFmtId="0" fontId="75"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72" fontId="7" fillId="0" borderId="0"/>
    <xf numFmtId="0" fontId="75" fillId="0" borderId="0"/>
    <xf numFmtId="172"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3"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3"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183" fontId="25"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183" fontId="25" fillId="0" borderId="0"/>
    <xf numFmtId="183" fontId="25"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3" fillId="0" borderId="0"/>
    <xf numFmtId="0" fontId="2" fillId="0" borderId="0"/>
    <xf numFmtId="0" fontId="75" fillId="0" borderId="0"/>
    <xf numFmtId="172" fontId="43"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2"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3"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2"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9" fillId="0" borderId="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172" fontId="2" fillId="0" borderId="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 fillId="74" borderId="44" applyNumberFormat="0" applyFont="0" applyAlignment="0" applyProtection="0"/>
    <xf numFmtId="0" fontId="26" fillId="74" borderId="44" applyNumberFormat="0" applyFont="0" applyAlignment="0" applyProtection="0"/>
    <xf numFmtId="172" fontId="2" fillId="0" borderId="0"/>
    <xf numFmtId="0" fontId="26" fillId="74" borderId="44" applyNumberFormat="0" applyFont="0" applyAlignment="0" applyProtection="0"/>
    <xf numFmtId="0" fontId="26"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0" fontId="26" fillId="74" borderId="44" applyNumberFormat="0" applyFont="0" applyAlignment="0" applyProtection="0"/>
    <xf numFmtId="0" fontId="2"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173" fontId="2" fillId="0" borderId="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 fillId="74" borderId="44" applyNumberFormat="0" applyFont="0" applyAlignment="0" applyProtection="0"/>
    <xf numFmtId="0" fontId="2" fillId="0" borderId="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7" fillId="11" borderId="33"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6"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173"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0" fontId="2" fillId="74" borderId="44" applyNumberFormat="0" applyFont="0" applyAlignment="0" applyProtection="0"/>
    <xf numFmtId="173" fontId="2" fillId="0" borderId="0"/>
    <xf numFmtId="172"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0" fontId="2" fillId="74" borderId="44" applyNumberFormat="0" applyFont="0" applyAlignment="0" applyProtection="0"/>
    <xf numFmtId="173"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172" fontId="2" fillId="0" borderId="0"/>
    <xf numFmtId="0" fontId="2" fillId="74" borderId="44" applyNumberFormat="0" applyFont="0" applyAlignment="0" applyProtection="0"/>
    <xf numFmtId="0" fontId="2" fillId="74" borderId="44" applyNumberFormat="0" applyFont="0" applyAlignment="0" applyProtection="0"/>
    <xf numFmtId="173" fontId="2" fillId="0" borderId="0"/>
    <xf numFmtId="172" fontId="2" fillId="0" borderId="0"/>
    <xf numFmtId="172" fontId="2" fillId="0" borderId="0"/>
    <xf numFmtId="0" fontId="2"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0"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81" fillId="0" borderId="0"/>
    <xf numFmtId="0" fontId="81" fillId="0" borderId="0"/>
    <xf numFmtId="172" fontId="81" fillId="0" borderId="0"/>
    <xf numFmtId="0" fontId="82" fillId="64" borderId="45" applyNumberFormat="0" applyAlignment="0" applyProtection="0"/>
    <xf numFmtId="0" fontId="83" fillId="9" borderId="30"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172" fontId="84"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172" fontId="84"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173" fontId="84"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3" fillId="9" borderId="30"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3" fillId="9" borderId="30"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3" fillId="9" borderId="30"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3" fillId="9" borderId="30"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3" fillId="9" borderId="30"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3" fillId="9" borderId="30"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3" fillId="9" borderId="30"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0" fontId="82" fillId="64" borderId="45" applyNumberFormat="0" applyAlignment="0" applyProtection="0"/>
    <xf numFmtId="172" fontId="84" fillId="64" borderId="45" applyNumberFormat="0" applyAlignment="0" applyProtection="0"/>
    <xf numFmtId="173" fontId="84" fillId="64" borderId="45" applyNumberFormat="0" applyAlignment="0" applyProtection="0"/>
    <xf numFmtId="172" fontId="84" fillId="64" borderId="45" applyNumberFormat="0" applyAlignment="0" applyProtection="0"/>
    <xf numFmtId="172" fontId="84" fillId="64" borderId="45" applyNumberFormat="0" applyAlignment="0" applyProtection="0"/>
    <xf numFmtId="173" fontId="84" fillId="64" borderId="45" applyNumberFormat="0" applyAlignment="0" applyProtection="0"/>
    <xf numFmtId="172" fontId="84" fillId="64" borderId="45" applyNumberFormat="0" applyAlignment="0" applyProtection="0"/>
    <xf numFmtId="172" fontId="84" fillId="64" borderId="45" applyNumberFormat="0" applyAlignment="0" applyProtection="0"/>
    <xf numFmtId="173" fontId="84" fillId="64" borderId="45" applyNumberFormat="0" applyAlignment="0" applyProtection="0"/>
    <xf numFmtId="172" fontId="84" fillId="64" borderId="45" applyNumberFormat="0" applyAlignment="0" applyProtection="0"/>
    <xf numFmtId="172" fontId="84" fillId="64" borderId="45" applyNumberFormat="0" applyAlignment="0" applyProtection="0"/>
    <xf numFmtId="173" fontId="84" fillId="64" borderId="45" applyNumberFormat="0" applyAlignment="0" applyProtection="0"/>
    <xf numFmtId="172" fontId="84" fillId="64" borderId="45" applyNumberFormat="0" applyAlignment="0" applyProtection="0"/>
    <xf numFmtId="0" fontId="82" fillId="64" borderId="45" applyNumberFormat="0" applyAlignment="0" applyProtection="0"/>
    <xf numFmtId="0" fontId="24" fillId="0" borderId="0"/>
    <xf numFmtId="179" fontId="36" fillId="0" borderId="0" applyFont="0" applyFill="0" applyBorder="0" applyAlignment="0" applyProtection="0"/>
    <xf numFmtId="190"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xf numFmtId="0" fontId="2" fillId="0" borderId="0"/>
    <xf numFmtId="172" fontId="2" fillId="0" borderId="0"/>
    <xf numFmtId="191"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87" fillId="0" borderId="0"/>
    <xf numFmtId="0" fontId="24" fillId="0" borderId="0"/>
    <xf numFmtId="0" fontId="88" fillId="0" borderId="0"/>
    <xf numFmtId="0" fontId="88" fillId="0" borderId="0"/>
    <xf numFmtId="172" fontId="24" fillId="0" borderId="0"/>
    <xf numFmtId="172"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3" fontId="36" fillId="0" borderId="0" applyFill="0" applyBorder="0" applyAlignment="0"/>
    <xf numFmtId="194" fontId="36" fillId="0" borderId="0" applyFill="0" applyBorder="0" applyAlignment="0"/>
    <xf numFmtId="0" fontId="91" fillId="0" borderId="0">
      <alignment horizontal="center" vertical="top"/>
    </xf>
    <xf numFmtId="0" fontId="92" fillId="0" borderId="0" applyNumberFormat="0" applyFill="0" applyBorder="0" applyAlignment="0" applyProtection="0"/>
    <xf numFmtId="173" fontId="92" fillId="0" borderId="0" applyNumberFormat="0" applyFill="0" applyBorder="0" applyAlignment="0" applyProtection="0"/>
    <xf numFmtId="0"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72"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72"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73" fontId="93"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5" fillId="0" borderId="34"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0" fontId="46" fillId="0" borderId="46" applyNumberFormat="0" applyFill="0" applyAlignment="0" applyProtection="0"/>
    <xf numFmtId="172" fontId="93" fillId="0" borderId="46" applyNumberFormat="0" applyFill="0" applyAlignment="0" applyProtection="0"/>
    <xf numFmtId="173" fontId="93" fillId="0" borderId="46" applyNumberFormat="0" applyFill="0" applyAlignment="0" applyProtection="0"/>
    <xf numFmtId="172" fontId="93" fillId="0" borderId="46" applyNumberFormat="0" applyFill="0" applyAlignment="0" applyProtection="0"/>
    <xf numFmtId="172" fontId="93" fillId="0" borderId="46" applyNumberFormat="0" applyFill="0" applyAlignment="0" applyProtection="0"/>
    <xf numFmtId="173" fontId="93" fillId="0" borderId="46" applyNumberFormat="0" applyFill="0" applyAlignment="0" applyProtection="0"/>
    <xf numFmtId="172" fontId="93" fillId="0" borderId="46" applyNumberFormat="0" applyFill="0" applyAlignment="0" applyProtection="0"/>
    <xf numFmtId="172" fontId="93" fillId="0" borderId="46" applyNumberFormat="0" applyFill="0" applyAlignment="0" applyProtection="0"/>
    <xf numFmtId="173" fontId="93" fillId="0" borderId="46" applyNumberFormat="0" applyFill="0" applyAlignment="0" applyProtection="0"/>
    <xf numFmtId="172" fontId="93" fillId="0" borderId="46" applyNumberFormat="0" applyFill="0" applyAlignment="0" applyProtection="0"/>
    <xf numFmtId="172" fontId="93" fillId="0" borderId="46" applyNumberFormat="0" applyFill="0" applyAlignment="0" applyProtection="0"/>
    <xf numFmtId="173" fontId="93" fillId="0" borderId="46" applyNumberFormat="0" applyFill="0" applyAlignment="0" applyProtection="0"/>
    <xf numFmtId="172" fontId="93" fillId="0" borderId="46" applyNumberFormat="0" applyFill="0" applyAlignment="0" applyProtection="0"/>
    <xf numFmtId="0" fontId="46" fillId="0" borderId="46" applyNumberFormat="0" applyFill="0" applyAlignment="0" applyProtection="0"/>
    <xf numFmtId="0" fontId="24" fillId="0" borderId="47"/>
    <xf numFmtId="189" fontId="80"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5" fillId="0" borderId="0" applyFont="0" applyFill="0" applyBorder="0" applyAlignment="0" applyProtection="0"/>
    <xf numFmtId="196"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7"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166" fontId="97" fillId="0" borderId="0" applyFont="0" applyFill="0" applyBorder="0" applyAlignment="0" applyProtection="0"/>
    <xf numFmtId="168"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2" applyNumberFormat="0" applyFill="0" applyAlignment="0" applyProtection="0"/>
    <xf numFmtId="172" fontId="93" fillId="0" borderId="82" applyNumberFormat="0" applyFill="0" applyAlignment="0" applyProtection="0"/>
    <xf numFmtId="173" fontId="93" fillId="0" borderId="82" applyNumberFormat="0" applyFill="0" applyAlignment="0" applyProtection="0"/>
    <xf numFmtId="172" fontId="93" fillId="0" borderId="82" applyNumberFormat="0" applyFill="0" applyAlignment="0" applyProtection="0"/>
    <xf numFmtId="172" fontId="93" fillId="0" borderId="82" applyNumberFormat="0" applyFill="0" applyAlignment="0" applyProtection="0"/>
    <xf numFmtId="173" fontId="93" fillId="0" borderId="82" applyNumberFormat="0" applyFill="0" applyAlignment="0" applyProtection="0"/>
    <xf numFmtId="172" fontId="93" fillId="0" borderId="82" applyNumberFormat="0" applyFill="0" applyAlignment="0" applyProtection="0"/>
    <xf numFmtId="172" fontId="93" fillId="0" borderId="82" applyNumberFormat="0" applyFill="0" applyAlignment="0" applyProtection="0"/>
    <xf numFmtId="173" fontId="93" fillId="0" borderId="82" applyNumberFormat="0" applyFill="0" applyAlignment="0" applyProtection="0"/>
    <xf numFmtId="172" fontId="93" fillId="0" borderId="82" applyNumberFormat="0" applyFill="0" applyAlignment="0" applyProtection="0"/>
    <xf numFmtId="172" fontId="93" fillId="0" borderId="82" applyNumberFormat="0" applyFill="0" applyAlignment="0" applyProtection="0"/>
    <xf numFmtId="173" fontId="93" fillId="0" borderId="82" applyNumberFormat="0" applyFill="0" applyAlignment="0" applyProtection="0"/>
    <xf numFmtId="172"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73"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72"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72" fontId="93"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0" fontId="46" fillId="0" borderId="82" applyNumberFormat="0" applyFill="0" applyAlignment="0" applyProtection="0"/>
    <xf numFmtId="192" fontId="2" fillId="70" borderId="76" applyFont="0">
      <alignment horizontal="right" vertical="center"/>
    </xf>
    <xf numFmtId="3" fontId="2" fillId="70" borderId="76" applyFont="0">
      <alignment horizontal="right" vertical="center"/>
    </xf>
    <xf numFmtId="0" fontId="82" fillId="64" borderId="81" applyNumberFormat="0" applyAlignment="0" applyProtection="0"/>
    <xf numFmtId="172" fontId="84" fillId="64" borderId="81" applyNumberFormat="0" applyAlignment="0" applyProtection="0"/>
    <xf numFmtId="173" fontId="84" fillId="64" borderId="81" applyNumberFormat="0" applyAlignment="0" applyProtection="0"/>
    <xf numFmtId="172" fontId="84" fillId="64" borderId="81" applyNumberFormat="0" applyAlignment="0" applyProtection="0"/>
    <xf numFmtId="172" fontId="84" fillId="64" borderId="81" applyNumberFormat="0" applyAlignment="0" applyProtection="0"/>
    <xf numFmtId="173" fontId="84" fillId="64" borderId="81" applyNumberFormat="0" applyAlignment="0" applyProtection="0"/>
    <xf numFmtId="172" fontId="84" fillId="64" borderId="81" applyNumberFormat="0" applyAlignment="0" applyProtection="0"/>
    <xf numFmtId="172" fontId="84" fillId="64" borderId="81" applyNumberFormat="0" applyAlignment="0" applyProtection="0"/>
    <xf numFmtId="173" fontId="84" fillId="64" borderId="81" applyNumberFormat="0" applyAlignment="0" applyProtection="0"/>
    <xf numFmtId="172" fontId="84" fillId="64" borderId="81" applyNumberFormat="0" applyAlignment="0" applyProtection="0"/>
    <xf numFmtId="172" fontId="84" fillId="64" borderId="81" applyNumberFormat="0" applyAlignment="0" applyProtection="0"/>
    <xf numFmtId="173" fontId="84" fillId="64" borderId="81" applyNumberFormat="0" applyAlignment="0" applyProtection="0"/>
    <xf numFmtId="172"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173"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172"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172" fontId="84"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0" fontId="82" fillId="64" borderId="81" applyNumberFormat="0" applyAlignment="0" applyProtection="0"/>
    <xf numFmtId="3" fontId="2" fillId="75" borderId="76" applyFont="0">
      <alignment horizontal="right" vertical="center"/>
      <protection locked="0"/>
    </xf>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0" fontId="26" fillId="74" borderId="80" applyNumberFormat="0" applyFont="0" applyAlignment="0" applyProtection="0"/>
    <xf numFmtId="3" fontId="2" fillId="72" borderId="76" applyFont="0">
      <alignment horizontal="right" vertical="center"/>
      <protection locked="0"/>
    </xf>
    <xf numFmtId="0" fontId="65" fillId="43" borderId="79" applyNumberFormat="0" applyAlignment="0" applyProtection="0"/>
    <xf numFmtId="172" fontId="67" fillId="43" borderId="79" applyNumberFormat="0" applyAlignment="0" applyProtection="0"/>
    <xf numFmtId="173" fontId="67" fillId="43" borderId="79" applyNumberFormat="0" applyAlignment="0" applyProtection="0"/>
    <xf numFmtId="172" fontId="67" fillId="43" borderId="79" applyNumberFormat="0" applyAlignment="0" applyProtection="0"/>
    <xf numFmtId="172" fontId="67" fillId="43" borderId="79" applyNumberFormat="0" applyAlignment="0" applyProtection="0"/>
    <xf numFmtId="173" fontId="67" fillId="43" borderId="79" applyNumberFormat="0" applyAlignment="0" applyProtection="0"/>
    <xf numFmtId="172" fontId="67" fillId="43" borderId="79" applyNumberFormat="0" applyAlignment="0" applyProtection="0"/>
    <xf numFmtId="172" fontId="67" fillId="43" borderId="79" applyNumberFormat="0" applyAlignment="0" applyProtection="0"/>
    <xf numFmtId="173" fontId="67" fillId="43" borderId="79" applyNumberFormat="0" applyAlignment="0" applyProtection="0"/>
    <xf numFmtId="172" fontId="67" fillId="43" borderId="79" applyNumberFormat="0" applyAlignment="0" applyProtection="0"/>
    <xf numFmtId="172" fontId="67" fillId="43" borderId="79" applyNumberFormat="0" applyAlignment="0" applyProtection="0"/>
    <xf numFmtId="173" fontId="67" fillId="43" borderId="79" applyNumberFormat="0" applyAlignment="0" applyProtection="0"/>
    <xf numFmtId="172"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173"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172"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172" fontId="67"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65" fillId="43" borderId="79" applyNumberFormat="0" applyAlignment="0" applyProtection="0"/>
    <xf numFmtId="0" fontId="2" fillId="71" borderId="77" applyNumberFormat="0" applyFont="0" applyBorder="0" applyProtection="0">
      <alignment horizontal="left" vertical="center"/>
    </xf>
    <xf numFmtId="9" fontId="2" fillId="71" borderId="76" applyFont="0" applyProtection="0">
      <alignment horizontal="right" vertical="center"/>
    </xf>
    <xf numFmtId="3" fontId="2" fillId="71" borderId="76" applyFont="0" applyProtection="0">
      <alignment horizontal="right" vertical="center"/>
    </xf>
    <xf numFmtId="0" fontId="61" fillId="70" borderId="77" applyFont="0" applyBorder="0">
      <alignment horizontal="center" wrapText="1"/>
    </xf>
    <xf numFmtId="172" fontId="53" fillId="0" borderId="74">
      <alignment horizontal="left" vertical="center"/>
    </xf>
    <xf numFmtId="0" fontId="53" fillId="0" borderId="74">
      <alignment horizontal="left" vertical="center"/>
    </xf>
    <xf numFmtId="0" fontId="53" fillId="0" borderId="74">
      <alignment horizontal="left" vertical="center"/>
    </xf>
    <xf numFmtId="0" fontId="2" fillId="69" borderId="76" applyNumberFormat="0" applyFont="0" applyBorder="0" applyProtection="0">
      <alignment horizontal="center" vertical="center"/>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5" fillId="0" borderId="76" applyNumberFormat="0" applyAlignment="0">
      <alignment horizontal="right"/>
      <protection locked="0"/>
    </xf>
    <xf numFmtId="0" fontId="37" fillId="64" borderId="79" applyNumberFormat="0" applyAlignment="0" applyProtection="0"/>
    <xf numFmtId="172" fontId="39" fillId="64" borderId="79" applyNumberFormat="0" applyAlignment="0" applyProtection="0"/>
    <xf numFmtId="173" fontId="39" fillId="64" borderId="79" applyNumberFormat="0" applyAlignment="0" applyProtection="0"/>
    <xf numFmtId="172" fontId="39" fillId="64" borderId="79" applyNumberFormat="0" applyAlignment="0" applyProtection="0"/>
    <xf numFmtId="172" fontId="39" fillId="64" borderId="79" applyNumberFormat="0" applyAlignment="0" applyProtection="0"/>
    <xf numFmtId="173" fontId="39" fillId="64" borderId="79" applyNumberFormat="0" applyAlignment="0" applyProtection="0"/>
    <xf numFmtId="172" fontId="39" fillId="64" borderId="79" applyNumberFormat="0" applyAlignment="0" applyProtection="0"/>
    <xf numFmtId="172" fontId="39" fillId="64" borderId="79" applyNumberFormat="0" applyAlignment="0" applyProtection="0"/>
    <xf numFmtId="173" fontId="39" fillId="64" borderId="79" applyNumberFormat="0" applyAlignment="0" applyProtection="0"/>
    <xf numFmtId="172" fontId="39" fillId="64" borderId="79" applyNumberFormat="0" applyAlignment="0" applyProtection="0"/>
    <xf numFmtId="172" fontId="39" fillId="64" borderId="79" applyNumberFormat="0" applyAlignment="0" applyProtection="0"/>
    <xf numFmtId="173" fontId="39" fillId="64" borderId="79" applyNumberFormat="0" applyAlignment="0" applyProtection="0"/>
    <xf numFmtId="172"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173"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172"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172" fontId="39"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37" fillId="64" borderId="79" applyNumberFormat="0" applyAlignment="0" applyProtection="0"/>
    <xf numFmtId="0" fontId="1" fillId="0" borderId="0"/>
    <xf numFmtId="173" fontId="25" fillId="37" borderId="0"/>
    <xf numFmtId="0" fontId="2" fillId="0" borderId="0">
      <alignment vertical="center"/>
    </xf>
    <xf numFmtId="43" fontId="1" fillId="0" borderId="0" applyFont="0" applyFill="0" applyBorder="0" applyAlignment="0" applyProtection="0"/>
    <xf numFmtId="0" fontId="124" fillId="0" borderId="0"/>
  </cellStyleXfs>
  <cellXfs count="811">
    <xf numFmtId="0" fontId="0" fillId="0" borderId="0" xfId="0"/>
    <xf numFmtId="0" fontId="4" fillId="0" borderId="0" xfId="0" applyFont="1"/>
    <xf numFmtId="0" fontId="0" fillId="0" borderId="0" xfId="0" applyAlignment="1">
      <alignment wrapText="1"/>
    </xf>
    <xf numFmtId="171" fontId="0" fillId="0" borderId="0" xfId="0" applyNumberFormat="1" applyAlignment="1">
      <alignment horizontal="center"/>
    </xf>
    <xf numFmtId="0" fontId="4" fillId="0" borderId="3" xfId="0" applyFont="1" applyBorder="1"/>
    <xf numFmtId="0" fontId="8" fillId="0" borderId="15" xfId="0" applyFont="1" applyBorder="1"/>
    <xf numFmtId="0" fontId="11" fillId="0" borderId="0" xfId="0" applyFont="1"/>
    <xf numFmtId="0" fontId="8" fillId="0" borderId="0" xfId="0" applyFont="1" applyAlignment="1">
      <alignment horizontal="right" wrapText="1"/>
    </xf>
    <xf numFmtId="0" fontId="8" fillId="0" borderId="18" xfId="0" applyFont="1" applyBorder="1" applyAlignment="1">
      <alignment vertical="center"/>
    </xf>
    <xf numFmtId="0" fontId="8" fillId="0" borderId="21"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11" fillId="0" borderId="0" xfId="0" applyFont="1" applyAlignment="1">
      <alignment horizontal="center"/>
    </xf>
    <xf numFmtId="0" fontId="9" fillId="0" borderId="0" xfId="11" applyFont="1"/>
    <xf numFmtId="0" fontId="8" fillId="0" borderId="8" xfId="0" applyFont="1" applyBorder="1" applyAlignment="1">
      <alignment wrapText="1"/>
    </xf>
    <xf numFmtId="0" fontId="8" fillId="0" borderId="20"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0" xfId="0" applyFont="1" applyBorder="1"/>
    <xf numFmtId="0" fontId="12" fillId="0" borderId="24"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6" borderId="3" xfId="0" applyFont="1" applyFill="1" applyBorder="1" applyAlignment="1">
      <alignment horizontal="left" vertical="top" wrapText="1"/>
    </xf>
    <xf numFmtId="1" fontId="14" fillId="36" borderId="3" xfId="2" applyNumberFormat="1" applyFont="1" applyFill="1" applyBorder="1" applyAlignment="1" applyProtection="1">
      <alignment horizontal="left" vertical="top" wrapText="1"/>
    </xf>
    <xf numFmtId="0" fontId="14" fillId="36" borderId="3" xfId="13" applyFont="1" applyFill="1" applyBorder="1" applyAlignment="1" applyProtection="1">
      <alignment vertical="center" wrapText="1"/>
      <protection locked="0"/>
    </xf>
    <xf numFmtId="0" fontId="4" fillId="0" borderId="18" xfId="0" applyFont="1" applyBorder="1"/>
    <xf numFmtId="0" fontId="22" fillId="0" borderId="3" xfId="0" applyFont="1" applyBorder="1"/>
    <xf numFmtId="0" fontId="21" fillId="0" borderId="0" xfId="0" applyFont="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6" fillId="3" borderId="3" xfId="1" applyNumberFormat="1" applyFont="1" applyFill="1" applyBorder="1" applyAlignment="1" applyProtection="1">
      <alignment horizontal="center" vertical="center" wrapText="1"/>
      <protection locked="0"/>
    </xf>
    <xf numFmtId="169" fontId="6" fillId="3" borderId="18" xfId="1" applyNumberFormat="1" applyFont="1" applyFill="1" applyBorder="1" applyAlignment="1" applyProtection="1">
      <alignment horizontal="center" vertical="center" wrapText="1"/>
      <protection locked="0"/>
    </xf>
    <xf numFmtId="169"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4" fillId="3" borderId="23" xfId="16" applyFont="1" applyFill="1" applyBorder="1" applyProtection="1">
      <protection locked="0"/>
    </xf>
    <xf numFmtId="0" fontId="8" fillId="3" borderId="3" xfId="5" applyFont="1" applyFill="1" applyBorder="1" applyProtection="1">
      <protection locked="0"/>
    </xf>
    <xf numFmtId="0" fontId="8" fillId="0" borderId="3" xfId="13" applyFont="1" applyBorder="1" applyAlignment="1" applyProtection="1">
      <alignment horizontal="center" vertical="center" wrapText="1"/>
      <protection locked="0"/>
    </xf>
    <xf numFmtId="0" fontId="8" fillId="3" borderId="3" xfId="13" applyFont="1" applyFill="1" applyBorder="1" applyAlignment="1" applyProtection="1">
      <alignment horizontal="center" vertical="center" wrapText="1"/>
      <protection locked="0"/>
    </xf>
    <xf numFmtId="3" fontId="8" fillId="3" borderId="3" xfId="1" applyNumberFormat="1" applyFont="1" applyFill="1" applyBorder="1" applyAlignment="1" applyProtection="1">
      <alignment horizontal="center" vertical="center" wrapText="1"/>
      <protection locked="0"/>
    </xf>
    <xf numFmtId="9" fontId="8" fillId="3" borderId="3" xfId="15" applyNumberFormat="1" applyFont="1" applyFill="1" applyBorder="1" applyAlignment="1" applyProtection="1">
      <alignment horizontal="center" vertical="center"/>
      <protection locked="0"/>
    </xf>
    <xf numFmtId="0" fontId="9" fillId="3" borderId="3" xfId="13" applyFont="1" applyFill="1" applyBorder="1" applyAlignment="1" applyProtection="1">
      <alignment wrapText="1"/>
      <protection locked="0"/>
    </xf>
    <xf numFmtId="0" fontId="8" fillId="3" borderId="3" xfId="13" applyFont="1" applyFill="1" applyBorder="1" applyAlignment="1" applyProtection="1">
      <alignment horizontal="left" vertical="center" wrapText="1"/>
      <protection locked="0"/>
    </xf>
    <xf numFmtId="170" fontId="8" fillId="3" borderId="3" xfId="8" applyNumberFormat="1" applyFont="1" applyFill="1" applyBorder="1" applyAlignment="1" applyProtection="1">
      <alignment horizontal="right" wrapText="1"/>
      <protection locked="0"/>
    </xf>
    <xf numFmtId="0" fontId="8" fillId="0" borderId="3" xfId="13" applyFont="1" applyBorder="1" applyAlignment="1" applyProtection="1">
      <alignment horizontal="left" vertical="center" wrapText="1"/>
      <protection locked="0"/>
    </xf>
    <xf numFmtId="170" fontId="8" fillId="4" borderId="3" xfId="8" applyNumberFormat="1" applyFont="1" applyFill="1" applyBorder="1" applyAlignment="1" applyProtection="1">
      <alignment horizontal="right" wrapText="1"/>
      <protection locked="0"/>
    </xf>
    <xf numFmtId="0" fontId="9" fillId="0" borderId="3" xfId="13" applyFont="1" applyBorder="1" applyAlignment="1" applyProtection="1">
      <alignment wrapText="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8" fillId="2" borderId="21" xfId="0" applyFont="1" applyFill="1" applyBorder="1" applyAlignment="1">
      <alignment horizontal="right" vertical="center"/>
    </xf>
    <xf numFmtId="0" fontId="4" fillId="0" borderId="52" xfId="0" applyFont="1" applyBorder="1"/>
    <xf numFmtId="0" fontId="19" fillId="0" borderId="21" xfId="0" applyFont="1" applyBorder="1" applyAlignment="1">
      <alignment horizontal="center" vertical="center" wrapText="1"/>
    </xf>
    <xf numFmtId="0" fontId="4" fillId="0" borderId="53" xfId="0" applyFont="1" applyBorder="1"/>
    <xf numFmtId="0" fontId="6" fillId="0" borderId="15"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9"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4" fillId="36" borderId="22" xfId="13" applyFont="1" applyFill="1" applyBorder="1" applyAlignment="1" applyProtection="1">
      <alignment vertical="center" wrapText="1"/>
      <protection locked="0"/>
    </xf>
    <xf numFmtId="171" fontId="22" fillId="0" borderId="56" xfId="0" applyNumberFormat="1" applyFont="1" applyBorder="1" applyAlignment="1">
      <alignment horizontal="center"/>
    </xf>
    <xf numFmtId="171" fontId="18" fillId="0" borderId="56" xfId="0" applyNumberFormat="1" applyFont="1" applyBorder="1" applyAlignment="1">
      <alignment horizontal="center"/>
    </xf>
    <xf numFmtId="171" fontId="22" fillId="0" borderId="58" xfId="0" applyNumberFormat="1" applyFont="1" applyBorder="1" applyAlignment="1">
      <alignment horizontal="center"/>
    </xf>
    <xf numFmtId="171" fontId="22" fillId="0" borderId="59"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60"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14"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8" fillId="3" borderId="18" xfId="5" applyFont="1" applyFill="1" applyBorder="1" applyAlignment="1" applyProtection="1">
      <alignment horizontal="left" vertical="center"/>
      <protection locked="0"/>
    </xf>
    <xf numFmtId="0" fontId="8" fillId="3" borderId="19" xfId="13" applyFont="1" applyFill="1" applyBorder="1" applyAlignment="1" applyProtection="1">
      <alignment horizontal="center" vertical="center" wrapText="1"/>
      <protection locked="0"/>
    </xf>
    <xf numFmtId="0" fontId="8" fillId="3" borderId="18" xfId="5" applyFont="1" applyFill="1" applyBorder="1" applyAlignment="1" applyProtection="1">
      <alignment horizontal="right" vertical="center"/>
      <protection locked="0"/>
    </xf>
    <xf numFmtId="3" fontId="8" fillId="36" borderId="19" xfId="5" applyNumberFormat="1" applyFont="1" applyFill="1" applyBorder="1" applyProtection="1">
      <protection locked="0"/>
    </xf>
    <xf numFmtId="0" fontId="8" fillId="3" borderId="21" xfId="9" applyFont="1" applyFill="1" applyBorder="1" applyAlignment="1" applyProtection="1">
      <alignment horizontal="right" vertical="center"/>
      <protection locked="0"/>
    </xf>
    <xf numFmtId="0" fontId="9" fillId="3" borderId="22" xfId="16" applyFont="1" applyFill="1" applyBorder="1" applyProtection="1">
      <protection locked="0"/>
    </xf>
    <xf numFmtId="3" fontId="9" fillId="36" borderId="22" xfId="16" applyNumberFormat="1" applyFont="1" applyFill="1" applyBorder="1" applyProtection="1">
      <protection locked="0"/>
    </xf>
    <xf numFmtId="169" fontId="9" fillId="36" borderId="23" xfId="1" applyNumberFormat="1" applyFont="1" applyFill="1" applyBorder="1" applyAlignment="1" applyProtection="1">
      <protection locked="0"/>
    </xf>
    <xf numFmtId="0" fontId="4" fillId="0" borderId="52" xfId="0" applyFont="1" applyBorder="1" applyAlignment="1">
      <alignment horizontal="center"/>
    </xf>
    <xf numFmtId="0" fontId="4" fillId="0" borderId="53"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6"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5" xfId="0" applyBorder="1" applyAlignment="1">
      <alignment horizontal="center" vertical="center"/>
    </xf>
    <xf numFmtId="0" fontId="5" fillId="36" borderId="26" xfId="0" applyFont="1" applyFill="1" applyBorder="1" applyAlignment="1">
      <alignment wrapText="1"/>
    </xf>
    <xf numFmtId="0" fontId="4" fillId="0" borderId="9" xfId="0" applyFont="1" applyBorder="1" applyAlignment="1">
      <alignment vertical="center" wrapText="1"/>
    </xf>
    <xf numFmtId="0" fontId="5" fillId="36" borderId="9" xfId="0" applyFont="1" applyFill="1" applyBorder="1" applyAlignment="1">
      <alignment wrapText="1"/>
    </xf>
    <xf numFmtId="0" fontId="5" fillId="36" borderId="65" xfId="0" applyFont="1" applyFill="1" applyBorder="1" applyAlignment="1">
      <alignment wrapText="1"/>
    </xf>
    <xf numFmtId="0" fontId="14"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6"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1" xfId="0" applyFont="1" applyBorder="1" applyAlignment="1">
      <alignment horizontal="center" vertical="center"/>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7" fontId="8" fillId="2" borderId="22" xfId="0" applyNumberFormat="1" applyFont="1" applyFill="1" applyBorder="1" applyAlignment="1" applyProtection="1">
      <alignment vertical="center"/>
      <protection locked="0"/>
    </xf>
    <xf numFmtId="3" fontId="20" fillId="36" borderId="22" xfId="0" applyNumberFormat="1" applyFont="1" applyFill="1" applyBorder="1" applyAlignment="1">
      <alignment vertical="center" wrapText="1"/>
    </xf>
    <xf numFmtId="3" fontId="20" fillId="36" borderId="23" xfId="0" applyNumberFormat="1" applyFont="1" applyFill="1" applyBorder="1" applyAlignment="1">
      <alignment vertical="center" wrapText="1"/>
    </xf>
    <xf numFmtId="197" fontId="0" fillId="36" borderId="17" xfId="0" applyNumberFormat="1" applyFill="1" applyBorder="1" applyAlignment="1">
      <alignment horizontal="center" vertical="center"/>
    </xf>
    <xf numFmtId="197" fontId="0" fillId="0" borderId="19" xfId="0" applyNumberFormat="1" applyBorder="1"/>
    <xf numFmtId="197" fontId="0" fillId="0" borderId="19" xfId="0" applyNumberFormat="1" applyBorder="1" applyAlignment="1">
      <alignment wrapText="1"/>
    </xf>
    <xf numFmtId="197" fontId="0" fillId="36" borderId="19" xfId="0" applyNumberFormat="1" applyFill="1" applyBorder="1" applyAlignment="1">
      <alignment horizontal="center" vertical="center" wrapText="1"/>
    </xf>
    <xf numFmtId="197" fontId="0" fillId="36" borderId="23" xfId="0" applyNumberFormat="1" applyFill="1" applyBorder="1" applyAlignment="1">
      <alignment horizontal="center" vertical="center" wrapText="1"/>
    </xf>
    <xf numFmtId="197" fontId="6" fillId="36" borderId="19" xfId="2" applyNumberFormat="1" applyFont="1" applyFill="1" applyBorder="1" applyAlignment="1" applyProtection="1">
      <alignment vertical="top"/>
    </xf>
    <xf numFmtId="197" fontId="6" fillId="3" borderId="19" xfId="2" applyNumberFormat="1" applyFont="1" applyFill="1" applyBorder="1" applyAlignment="1" applyProtection="1">
      <alignment vertical="top"/>
      <protection locked="0"/>
    </xf>
    <xf numFmtId="197" fontId="6" fillId="36" borderId="19" xfId="2" applyNumberFormat="1" applyFont="1" applyFill="1" applyBorder="1" applyAlignment="1" applyProtection="1">
      <alignment vertical="top" wrapText="1"/>
    </xf>
    <xf numFmtId="197" fontId="6" fillId="3" borderId="19" xfId="2" applyNumberFormat="1" applyFont="1" applyFill="1" applyBorder="1" applyAlignment="1" applyProtection="1">
      <alignment vertical="top" wrapText="1"/>
      <protection locked="0"/>
    </xf>
    <xf numFmtId="197" fontId="6" fillId="36" borderId="19" xfId="2" applyNumberFormat="1" applyFont="1" applyFill="1" applyBorder="1" applyAlignment="1" applyProtection="1">
      <alignment vertical="top" wrapText="1"/>
      <protection locked="0"/>
    </xf>
    <xf numFmtId="197" fontId="6" fillId="36" borderId="23" xfId="2" applyNumberFormat="1" applyFont="1" applyFill="1" applyBorder="1" applyAlignment="1" applyProtection="1">
      <alignment vertical="top" wrapText="1"/>
    </xf>
    <xf numFmtId="197" fontId="4" fillId="0" borderId="3" xfId="0" applyNumberFormat="1" applyFont="1" applyBorder="1"/>
    <xf numFmtId="197" fontId="4" fillId="36" borderId="22" xfId="0" applyNumberFormat="1" applyFont="1" applyFill="1" applyBorder="1"/>
    <xf numFmtId="197" fontId="4" fillId="0" borderId="18" xfId="0" applyNumberFormat="1" applyFont="1" applyBorder="1"/>
    <xf numFmtId="197" fontId="4" fillId="0" borderId="19" xfId="0" applyNumberFormat="1" applyFont="1" applyBorder="1"/>
    <xf numFmtId="197" fontId="4" fillId="36" borderId="49" xfId="0" applyNumberFormat="1" applyFont="1" applyFill="1" applyBorder="1"/>
    <xf numFmtId="197" fontId="4" fillId="36" borderId="21" xfId="0" applyNumberFormat="1" applyFont="1" applyFill="1" applyBorder="1"/>
    <xf numFmtId="197" fontId="4" fillId="36" borderId="23" xfId="0" applyNumberFormat="1" applyFont="1" applyFill="1" applyBorder="1"/>
    <xf numFmtId="197" fontId="4" fillId="36" borderId="50" xfId="0" applyNumberFormat="1" applyFont="1" applyFill="1" applyBorder="1"/>
    <xf numFmtId="197" fontId="8" fillId="36" borderId="3" xfId="5" applyNumberFormat="1" applyFont="1" applyFill="1" applyBorder="1" applyProtection="1">
      <protection locked="0"/>
    </xf>
    <xf numFmtId="197" fontId="8" fillId="3" borderId="3" xfId="5" applyNumberFormat="1" applyFont="1" applyFill="1" applyBorder="1" applyProtection="1">
      <protection locked="0"/>
    </xf>
    <xf numFmtId="197" fontId="9" fillId="36" borderId="22" xfId="16" applyNumberFormat="1" applyFont="1" applyFill="1" applyBorder="1" applyProtection="1">
      <protection locked="0"/>
    </xf>
    <xf numFmtId="197" fontId="8" fillId="36" borderId="3" xfId="1" applyNumberFormat="1" applyFont="1" applyFill="1" applyBorder="1" applyProtection="1">
      <protection locked="0"/>
    </xf>
    <xf numFmtId="197" fontId="8" fillId="0" borderId="3" xfId="1" applyNumberFormat="1" applyFont="1" applyFill="1" applyBorder="1" applyProtection="1">
      <protection locked="0"/>
    </xf>
    <xf numFmtId="197" fontId="9" fillId="36" borderId="22" xfId="1" applyNumberFormat="1" applyFont="1" applyFill="1" applyBorder="1" applyAlignment="1" applyProtection="1">
      <protection locked="0"/>
    </xf>
    <xf numFmtId="197" fontId="8" fillId="3" borderId="22" xfId="5" applyNumberFormat="1" applyFont="1" applyFill="1" applyBorder="1" applyProtection="1">
      <protection locked="0"/>
    </xf>
    <xf numFmtId="197" fontId="22" fillId="0" borderId="0" xfId="0" applyNumberFormat="1" applyFont="1"/>
    <xf numFmtId="0" fontId="4" fillId="0" borderId="25" xfId="0" applyFont="1" applyBorder="1" applyAlignment="1">
      <alignment horizontal="center" vertical="center"/>
    </xf>
    <xf numFmtId="197" fontId="4" fillId="0" borderId="8" xfId="0" applyNumberFormat="1" applyFont="1" applyBorder="1"/>
    <xf numFmtId="0" fontId="4" fillId="0" borderId="25" xfId="0" applyFont="1" applyBorder="1" applyAlignment="1">
      <alignment wrapText="1"/>
    </xf>
    <xf numFmtId="197" fontId="4" fillId="0" borderId="20" xfId="0" applyNumberFormat="1" applyFont="1" applyBorder="1"/>
    <xf numFmtId="197" fontId="4" fillId="0" borderId="20" xfId="0" applyNumberFormat="1" applyFont="1" applyBorder="1" applyAlignment="1">
      <alignment wrapText="1"/>
    </xf>
    <xf numFmtId="0" fontId="4" fillId="0" borderId="3" xfId="0" applyFont="1" applyBorder="1" applyAlignment="1">
      <alignment horizontal="center" vertical="center" wrapText="1"/>
    </xf>
    <xf numFmtId="9" fontId="105" fillId="0" borderId="3" xfId="0" applyNumberFormat="1" applyFont="1" applyBorder="1" applyAlignment="1">
      <alignment horizontal="center" vertical="center"/>
    </xf>
    <xf numFmtId="0" fontId="5" fillId="0" borderId="0" xfId="0" applyFont="1" applyAlignment="1">
      <alignment horizontal="center" wrapText="1"/>
    </xf>
    <xf numFmtId="9" fontId="4" fillId="0" borderId="19" xfId="20961" applyFont="1" applyBorder="1"/>
    <xf numFmtId="9" fontId="4" fillId="36" borderId="23" xfId="20961" applyFont="1" applyFill="1" applyBorder="1"/>
    <xf numFmtId="171" fontId="4" fillId="0" borderId="19" xfId="0" applyNumberFormat="1" applyFont="1" applyBorder="1"/>
    <xf numFmtId="171" fontId="5" fillId="36" borderId="22" xfId="0" applyNumberFormat="1" applyFont="1" applyFill="1" applyBorder="1" applyAlignment="1">
      <alignment horizontal="center" vertical="center"/>
    </xf>
    <xf numFmtId="0" fontId="8" fillId="0" borderId="15" xfId="0" applyFont="1" applyBorder="1" applyAlignment="1">
      <alignment horizontal="right" vertical="center" wrapText="1"/>
    </xf>
    <xf numFmtId="0" fontId="6" fillId="0" borderId="16" xfId="0" applyFont="1" applyBorder="1" applyAlignment="1">
      <alignment vertical="center" wrapText="1"/>
    </xf>
    <xf numFmtId="173" fontId="25" fillId="37" borderId="0" xfId="20"/>
    <xf numFmtId="173" fontId="25" fillId="37" borderId="69" xfId="20" applyBorder="1"/>
    <xf numFmtId="0" fontId="4" fillId="0" borderId="7" xfId="0" applyFont="1" applyBorder="1" applyAlignment="1">
      <alignment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6" xfId="0" applyFont="1" applyBorder="1" applyAlignment="1">
      <alignment vertical="center"/>
    </xf>
    <xf numFmtId="0" fontId="4" fillId="0" borderId="71" xfId="0" applyFont="1" applyBorder="1" applyAlignment="1">
      <alignment vertical="center"/>
    </xf>
    <xf numFmtId="0" fontId="4" fillId="0" borderId="73" xfId="0" applyFont="1" applyBorder="1" applyAlignment="1">
      <alignment vertical="center"/>
    </xf>
    <xf numFmtId="0" fontId="4" fillId="0" borderId="15" xfId="0" applyFont="1" applyBorder="1" applyAlignment="1">
      <alignment horizontal="center" vertical="center"/>
    </xf>
    <xf numFmtId="0" fontId="4" fillId="0" borderId="84" xfId="0" applyFont="1" applyBorder="1" applyAlignment="1">
      <alignment horizontal="center" vertical="center"/>
    </xf>
    <xf numFmtId="0" fontId="4" fillId="0" borderId="86" xfId="0" applyFont="1" applyBorder="1" applyAlignment="1">
      <alignment horizontal="center" vertical="center"/>
    </xf>
    <xf numFmtId="173" fontId="25" fillId="37" borderId="28" xfId="20" applyBorder="1"/>
    <xf numFmtId="173" fontId="25" fillId="37" borderId="88" xfId="20" applyBorder="1"/>
    <xf numFmtId="173" fontId="25" fillId="37" borderId="78" xfId="20" applyBorder="1"/>
    <xf numFmtId="173" fontId="25" fillId="37" borderId="53" xfId="20" applyBorder="1"/>
    <xf numFmtId="0" fontId="4" fillId="3" borderId="60" xfId="0" applyFont="1" applyFill="1" applyBorder="1" applyAlignment="1">
      <alignment horizontal="center" vertical="center"/>
    </xf>
    <xf numFmtId="0" fontId="4" fillId="3" borderId="0" xfId="0" applyFont="1" applyFill="1" applyAlignment="1">
      <alignment vertical="center"/>
    </xf>
    <xf numFmtId="0" fontId="4" fillId="0" borderId="66" xfId="0" applyFont="1" applyBorder="1" applyAlignment="1">
      <alignment horizontal="center" vertical="center"/>
    </xf>
    <xf numFmtId="0" fontId="4" fillId="3" borderId="74" xfId="0" applyFont="1" applyFill="1" applyBorder="1" applyAlignment="1">
      <alignment vertical="center"/>
    </xf>
    <xf numFmtId="0" fontId="13" fillId="3" borderId="89" xfId="0" applyFont="1" applyFill="1" applyBorder="1" applyAlignment="1">
      <alignment horizontal="left"/>
    </xf>
    <xf numFmtId="0" fontId="13" fillId="3" borderId="90" xfId="0" applyFont="1" applyFill="1" applyBorder="1" applyAlignment="1">
      <alignment horizontal="left"/>
    </xf>
    <xf numFmtId="0" fontId="4" fillId="0" borderId="76" xfId="0" applyFont="1" applyBorder="1" applyAlignment="1">
      <alignment horizontal="center" vertical="center" wrapText="1"/>
    </xf>
    <xf numFmtId="0" fontId="4" fillId="0" borderId="91" xfId="0" applyFont="1" applyBorder="1" applyAlignment="1">
      <alignment horizontal="center" vertical="center" wrapText="1"/>
    </xf>
    <xf numFmtId="0" fontId="5" fillId="3" borderId="92" xfId="0" applyFont="1" applyFill="1" applyBorder="1" applyAlignment="1">
      <alignment vertical="center"/>
    </xf>
    <xf numFmtId="0" fontId="4" fillId="3" borderId="20" xfId="0" applyFont="1" applyFill="1" applyBorder="1" applyAlignment="1">
      <alignment vertical="center"/>
    </xf>
    <xf numFmtId="0" fontId="4" fillId="0" borderId="93" xfId="0" applyFont="1" applyBorder="1" applyAlignment="1">
      <alignment horizontal="center" vertical="center"/>
    </xf>
    <xf numFmtId="0" fontId="5" fillId="0" borderId="22" xfId="0" applyFont="1" applyBorder="1" applyAlignment="1">
      <alignment vertical="center"/>
    </xf>
    <xf numFmtId="173" fontId="25" fillId="37" borderId="24" xfId="20" applyBorder="1"/>
    <xf numFmtId="0" fontId="4" fillId="0" borderId="7" xfId="0" applyFont="1" applyBorder="1" applyAlignment="1">
      <alignment horizontal="center" vertical="center" wrapText="1"/>
    </xf>
    <xf numFmtId="0" fontId="4" fillId="0" borderId="61" xfId="0" applyFont="1" applyBorder="1" applyAlignment="1">
      <alignment horizontal="center" vertical="center" wrapText="1"/>
    </xf>
    <xf numFmtId="0" fontId="6" fillId="0" borderId="15" xfId="11" applyFont="1" applyBorder="1" applyAlignment="1">
      <alignment vertical="center"/>
    </xf>
    <xf numFmtId="0" fontId="6" fillId="0" borderId="16" xfId="11" applyFont="1" applyBorder="1" applyAlignment="1">
      <alignment vertical="center"/>
    </xf>
    <xf numFmtId="0" fontId="14" fillId="0" borderId="17" xfId="11" applyFont="1" applyBorder="1" applyAlignment="1">
      <alignment horizontal="center" vertical="center"/>
    </xf>
    <xf numFmtId="0" fontId="0" fillId="0" borderId="93" xfId="0" applyBorder="1"/>
    <xf numFmtId="0" fontId="0" fillId="0" borderId="21" xfId="0" applyBorder="1"/>
    <xf numFmtId="0" fontId="5" fillId="36" borderId="94" xfId="0" applyFont="1" applyFill="1" applyBorder="1" applyAlignment="1">
      <alignment vertical="center" wrapText="1"/>
    </xf>
    <xf numFmtId="0" fontId="6" fillId="0" borderId="0" xfId="0" applyFont="1" applyAlignment="1">
      <alignment wrapText="1"/>
    </xf>
    <xf numFmtId="0" fontId="5" fillId="36" borderId="16" xfId="0" applyFont="1" applyFill="1" applyBorder="1" applyAlignment="1">
      <alignment horizontal="center" vertical="center" wrapText="1"/>
    </xf>
    <xf numFmtId="0" fontId="5" fillId="36" borderId="17" xfId="0" applyFont="1" applyFill="1" applyBorder="1" applyAlignment="1">
      <alignment horizontal="center" vertical="center" wrapText="1"/>
    </xf>
    <xf numFmtId="0" fontId="5" fillId="36" borderId="93" xfId="0" applyFont="1" applyFill="1" applyBorder="1" applyAlignment="1">
      <alignment horizontal="left" vertical="center" wrapText="1"/>
    </xf>
    <xf numFmtId="0" fontId="5" fillId="36" borderId="76" xfId="0" applyFont="1" applyFill="1" applyBorder="1" applyAlignment="1">
      <alignment horizontal="left" vertical="center" wrapText="1"/>
    </xf>
    <xf numFmtId="0" fontId="5" fillId="36" borderId="91" xfId="0" applyFont="1" applyFill="1" applyBorder="1" applyAlignment="1">
      <alignment horizontal="left" vertical="center" wrapText="1"/>
    </xf>
    <xf numFmtId="0" fontId="4" fillId="0" borderId="93" xfId="0" applyFont="1" applyBorder="1" applyAlignment="1">
      <alignment horizontal="right" vertical="center" wrapText="1"/>
    </xf>
    <xf numFmtId="0" fontId="4" fillId="0" borderId="76" xfId="0" applyFont="1" applyBorder="1" applyAlignment="1">
      <alignment horizontal="left" vertical="center" wrapText="1"/>
    </xf>
    <xf numFmtId="0" fontId="106" fillId="0" borderId="93" xfId="0" applyFont="1" applyBorder="1" applyAlignment="1">
      <alignment horizontal="right" vertical="center" wrapText="1"/>
    </xf>
    <xf numFmtId="0" fontId="106" fillId="0" borderId="76" xfId="0" applyFont="1" applyBorder="1" applyAlignment="1">
      <alignment horizontal="left" vertical="center" wrapText="1"/>
    </xf>
    <xf numFmtId="0" fontId="5" fillId="0" borderId="93"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6" fillId="0" borderId="0" xfId="0" applyFont="1" applyAlignment="1">
      <alignment horizontal="left" vertical="center"/>
    </xf>
    <xf numFmtId="49" fontId="107" fillId="0" borderId="21" xfId="5" applyNumberFormat="1" applyFont="1" applyBorder="1" applyAlignment="1" applyProtection="1">
      <alignment horizontal="left" vertical="center"/>
      <protection locked="0"/>
    </xf>
    <xf numFmtId="0" fontId="108" fillId="0" borderId="22" xfId="9" applyFont="1" applyBorder="1" applyAlignment="1" applyProtection="1">
      <alignment horizontal="left" vertical="center" wrapText="1"/>
      <protection locked="0"/>
    </xf>
    <xf numFmtId="0" fontId="19" fillId="0" borderId="93" xfId="0" applyFont="1" applyBorder="1" applyAlignment="1">
      <alignment horizontal="center" vertical="center" wrapText="1"/>
    </xf>
    <xf numFmtId="3" fontId="20" fillId="36" borderId="76" xfId="0" applyNumberFormat="1" applyFont="1" applyFill="1" applyBorder="1" applyAlignment="1">
      <alignment vertical="center" wrapText="1"/>
    </xf>
    <xf numFmtId="3" fontId="20" fillId="36" borderId="91" xfId="0" applyNumberFormat="1" applyFont="1" applyFill="1" applyBorder="1" applyAlignment="1">
      <alignment vertical="center" wrapText="1"/>
    </xf>
    <xf numFmtId="14" fontId="6" fillId="3" borderId="76" xfId="8" quotePrefix="1" applyNumberFormat="1" applyFont="1" applyFill="1" applyBorder="1" applyAlignment="1" applyProtection="1">
      <alignment horizontal="left" vertical="center" wrapText="1" indent="2"/>
      <protection locked="0"/>
    </xf>
    <xf numFmtId="3" fontId="20" fillId="0" borderId="76" xfId="0" applyNumberFormat="1" applyFont="1" applyBorder="1" applyAlignment="1">
      <alignment vertical="center" wrapText="1"/>
    </xf>
    <xf numFmtId="14" fontId="6" fillId="3" borderId="76" xfId="8" quotePrefix="1" applyNumberFormat="1" applyFont="1" applyFill="1" applyBorder="1" applyAlignment="1" applyProtection="1">
      <alignment horizontal="left" vertical="center" wrapText="1" indent="3"/>
      <protection locked="0"/>
    </xf>
    <xf numFmtId="0" fontId="10" fillId="0" borderId="76" xfId="17" applyFill="1" applyBorder="1" applyAlignment="1" applyProtection="1"/>
    <xf numFmtId="49" fontId="106" fillId="0" borderId="93" xfId="0" applyNumberFormat="1" applyFont="1" applyBorder="1" applyAlignment="1">
      <alignment horizontal="right" vertical="center" wrapText="1"/>
    </xf>
    <xf numFmtId="0" fontId="6" fillId="3" borderId="76" xfId="20960" applyFont="1" applyFill="1" applyBorder="1"/>
    <xf numFmtId="0" fontId="102" fillId="0" borderId="76" xfId="20960" applyFont="1" applyBorder="1" applyAlignment="1">
      <alignment horizontal="center" vertical="center"/>
    </xf>
    <xf numFmtId="0" fontId="4" fillId="0" borderId="76" xfId="0" applyFont="1" applyBorder="1"/>
    <xf numFmtId="0" fontId="10" fillId="0" borderId="76" xfId="17" applyFill="1" applyBorder="1" applyAlignment="1" applyProtection="1">
      <alignment horizontal="left" vertical="center" wrapText="1"/>
    </xf>
    <xf numFmtId="49" fontId="106" fillId="0" borderId="76" xfId="0" applyNumberFormat="1" applyFont="1" applyBorder="1" applyAlignment="1">
      <alignment horizontal="right" vertical="center" wrapText="1"/>
    </xf>
    <xf numFmtId="0" fontId="10" fillId="0" borderId="76" xfId="17" applyFill="1" applyBorder="1" applyAlignment="1" applyProtection="1">
      <alignment horizontal="left" vertical="center"/>
    </xf>
    <xf numFmtId="0" fontId="109" fillId="76" borderId="77" xfId="21412" applyFont="1" applyFill="1" applyBorder="1" applyAlignment="1" applyProtection="1">
      <alignment vertical="center" wrapText="1"/>
      <protection locked="0"/>
    </xf>
    <xf numFmtId="0" fontId="110" fillId="70" borderId="71" xfId="21412" applyFont="1" applyFill="1" applyBorder="1" applyAlignment="1" applyProtection="1">
      <alignment horizontal="center" vertical="center"/>
      <protection locked="0"/>
    </xf>
    <xf numFmtId="0" fontId="109" fillId="77" borderId="76" xfId="21412" applyFont="1" applyFill="1" applyBorder="1" applyAlignment="1" applyProtection="1">
      <alignment horizontal="center" vertical="center"/>
      <protection locked="0"/>
    </xf>
    <xf numFmtId="0" fontId="109" fillId="76" borderId="77" xfId="21412" applyFont="1" applyFill="1" applyBorder="1" applyProtection="1">
      <alignment vertical="center"/>
      <protection locked="0"/>
    </xf>
    <xf numFmtId="0" fontId="111" fillId="70" borderId="71" xfId="21412" applyFont="1" applyFill="1" applyBorder="1" applyAlignment="1" applyProtection="1">
      <alignment horizontal="center" vertical="center"/>
      <protection locked="0"/>
    </xf>
    <xf numFmtId="0" fontId="111" fillId="3" borderId="71" xfId="21412" applyFont="1" applyFill="1" applyBorder="1" applyAlignment="1" applyProtection="1">
      <alignment horizontal="center" vertical="center"/>
      <protection locked="0"/>
    </xf>
    <xf numFmtId="0" fontId="111" fillId="0" borderId="71" xfId="21412" applyFont="1" applyBorder="1" applyAlignment="1" applyProtection="1">
      <alignment horizontal="center" vertical="center"/>
      <protection locked="0"/>
    </xf>
    <xf numFmtId="0" fontId="112" fillId="77" borderId="76" xfId="21412" applyFont="1" applyFill="1" applyBorder="1" applyAlignment="1" applyProtection="1">
      <alignment horizontal="center" vertical="center"/>
      <protection locked="0"/>
    </xf>
    <xf numFmtId="0" fontId="109" fillId="76" borderId="77" xfId="21412" applyFont="1" applyFill="1" applyBorder="1" applyAlignment="1" applyProtection="1">
      <alignment horizontal="center" vertical="center"/>
      <protection locked="0"/>
    </xf>
    <xf numFmtId="0" fontId="61" fillId="76" borderId="77" xfId="21412" applyFont="1" applyFill="1" applyBorder="1" applyProtection="1">
      <alignment vertical="center"/>
      <protection locked="0"/>
    </xf>
    <xf numFmtId="0" fontId="111" fillId="70" borderId="76" xfId="21412" applyFont="1" applyFill="1" applyBorder="1" applyAlignment="1" applyProtection="1">
      <alignment horizontal="center" vertical="center"/>
      <protection locked="0"/>
    </xf>
    <xf numFmtId="0" fontId="35" fillId="70" borderId="76" xfId="21412" applyFont="1" applyFill="1" applyBorder="1" applyAlignment="1" applyProtection="1">
      <alignment horizontal="center" vertical="center"/>
      <protection locked="0"/>
    </xf>
    <xf numFmtId="0" fontId="61" fillId="76" borderId="75" xfId="21412" applyFont="1" applyFill="1" applyBorder="1" applyProtection="1">
      <alignment vertical="center"/>
      <protection locked="0"/>
    </xf>
    <xf numFmtId="0" fontId="110" fillId="0" borderId="75" xfId="21412" applyFont="1" applyBorder="1" applyAlignment="1" applyProtection="1">
      <alignment horizontal="left" vertical="center" wrapText="1"/>
      <protection locked="0"/>
    </xf>
    <xf numFmtId="169" fontId="110" fillId="0" borderId="76" xfId="948" applyNumberFormat="1" applyFont="1" applyFill="1" applyBorder="1" applyAlignment="1" applyProtection="1">
      <alignment horizontal="right" vertical="center"/>
      <protection locked="0"/>
    </xf>
    <xf numFmtId="0" fontId="109" fillId="77" borderId="75" xfId="21412" applyFont="1" applyFill="1" applyBorder="1" applyAlignment="1" applyProtection="1">
      <alignment vertical="top" wrapText="1"/>
      <protection locked="0"/>
    </xf>
    <xf numFmtId="169" fontId="110" fillId="77" borderId="76" xfId="948" applyNumberFormat="1" applyFont="1" applyFill="1" applyBorder="1" applyAlignment="1" applyProtection="1">
      <alignment horizontal="right" vertical="center"/>
    </xf>
    <xf numFmtId="169" fontId="61" fillId="76" borderId="75" xfId="948" applyNumberFormat="1" applyFont="1" applyFill="1" applyBorder="1" applyAlignment="1" applyProtection="1">
      <alignment horizontal="right" vertical="center"/>
      <protection locked="0"/>
    </xf>
    <xf numFmtId="0" fontId="110" fillId="70" borderId="75" xfId="21412" applyFont="1" applyFill="1" applyBorder="1" applyAlignment="1" applyProtection="1">
      <alignment vertical="center" wrapText="1"/>
      <protection locked="0"/>
    </xf>
    <xf numFmtId="0" fontId="110" fillId="70" borderId="75" xfId="21412" applyFont="1" applyFill="1" applyBorder="1" applyAlignment="1" applyProtection="1">
      <alignment horizontal="left" vertical="center" wrapText="1"/>
      <protection locked="0"/>
    </xf>
    <xf numFmtId="0" fontId="110" fillId="0" borderId="75" xfId="21412" applyFont="1" applyBorder="1" applyAlignment="1" applyProtection="1">
      <alignment vertical="center" wrapText="1"/>
      <protection locked="0"/>
    </xf>
    <xf numFmtId="0" fontId="110" fillId="3" borderId="75" xfId="21412" applyFont="1" applyFill="1" applyBorder="1" applyAlignment="1" applyProtection="1">
      <alignment horizontal="left" vertical="center" wrapText="1"/>
      <protection locked="0"/>
    </xf>
    <xf numFmtId="0" fontId="109" fillId="77" borderId="75" xfId="21412" applyFont="1" applyFill="1" applyBorder="1" applyAlignment="1" applyProtection="1">
      <alignment vertical="center" wrapText="1"/>
      <protection locked="0"/>
    </xf>
    <xf numFmtId="169" fontId="109" fillId="76" borderId="75" xfId="948" applyNumberFormat="1" applyFont="1" applyFill="1" applyBorder="1" applyAlignment="1" applyProtection="1">
      <alignment horizontal="right" vertical="center"/>
      <protection locked="0"/>
    </xf>
    <xf numFmtId="169" fontId="110" fillId="3" borderId="76" xfId="948" applyNumberFormat="1" applyFont="1" applyFill="1" applyBorder="1" applyAlignment="1" applyProtection="1">
      <alignment horizontal="right" vertical="center"/>
      <protection locked="0"/>
    </xf>
    <xf numFmtId="1" fontId="5" fillId="36" borderId="91" xfId="0" applyNumberFormat="1" applyFont="1" applyFill="1" applyBorder="1" applyAlignment="1">
      <alignment horizontal="right" vertical="center" wrapText="1"/>
    </xf>
    <xf numFmtId="1" fontId="5" fillId="36" borderId="91" xfId="0" applyNumberFormat="1" applyFont="1" applyFill="1" applyBorder="1" applyAlignment="1">
      <alignment horizontal="center" vertical="center" wrapText="1"/>
    </xf>
    <xf numFmtId="10" fontId="6" fillId="0" borderId="76" xfId="20961" applyNumberFormat="1" applyFont="1" applyFill="1" applyBorder="1" applyAlignment="1">
      <alignment horizontal="left" vertical="center" wrapText="1"/>
    </xf>
    <xf numFmtId="10" fontId="4" fillId="0" borderId="76" xfId="20961" applyNumberFormat="1" applyFont="1" applyFill="1" applyBorder="1" applyAlignment="1">
      <alignment horizontal="left" vertical="center" wrapText="1"/>
    </xf>
    <xf numFmtId="10" fontId="5" fillId="36" borderId="76" xfId="0" applyNumberFormat="1" applyFont="1" applyFill="1" applyBorder="1" applyAlignment="1">
      <alignment horizontal="left" vertical="center" wrapText="1"/>
    </xf>
    <xf numFmtId="10" fontId="106" fillId="0" borderId="76" xfId="20961" applyNumberFormat="1" applyFont="1" applyFill="1" applyBorder="1" applyAlignment="1">
      <alignment horizontal="left" vertical="center" wrapText="1"/>
    </xf>
    <xf numFmtId="10" fontId="5" fillId="36" borderId="76" xfId="20961" applyNumberFormat="1" applyFont="1" applyFill="1" applyBorder="1" applyAlignment="1">
      <alignment horizontal="left" vertical="center" wrapText="1"/>
    </xf>
    <xf numFmtId="10" fontId="5" fillId="36" borderId="76" xfId="0" applyNumberFormat="1" applyFont="1" applyFill="1" applyBorder="1" applyAlignment="1">
      <alignment horizontal="center" vertical="center" wrapText="1"/>
    </xf>
    <xf numFmtId="10" fontId="108" fillId="0" borderId="22" xfId="20961" applyNumberFormat="1" applyFont="1" applyFill="1" applyBorder="1" applyAlignment="1" applyProtection="1">
      <alignment horizontal="left" vertical="center"/>
    </xf>
    <xf numFmtId="168" fontId="6" fillId="0" borderId="0" xfId="7" applyFont="1"/>
    <xf numFmtId="0" fontId="105" fillId="0" borderId="0" xfId="0" applyFont="1" applyAlignment="1">
      <alignment wrapText="1"/>
    </xf>
    <xf numFmtId="0" fontId="9" fillId="0" borderId="25" xfId="0" applyFont="1" applyBorder="1" applyAlignment="1">
      <alignment horizontal="center" wrapText="1"/>
    </xf>
    <xf numFmtId="0" fontId="9" fillId="0" borderId="8" xfId="0" applyFont="1" applyBorder="1" applyAlignment="1">
      <alignment horizontal="center" vertical="center" wrapText="1"/>
    </xf>
    <xf numFmtId="0" fontId="8" fillId="0" borderId="93" xfId="0" applyFont="1" applyBorder="1" applyAlignment="1">
      <alignment horizontal="right" vertical="center" wrapText="1"/>
    </xf>
    <xf numFmtId="0" fontId="6" fillId="0" borderId="76" xfId="0" applyFont="1" applyBorder="1" applyAlignment="1">
      <alignment vertical="center" wrapText="1"/>
    </xf>
    <xf numFmtId="0" fontId="4" fillId="0" borderId="76" xfId="0" applyFont="1" applyBorder="1" applyAlignment="1">
      <alignment vertical="center" wrapText="1"/>
    </xf>
    <xf numFmtId="0" fontId="4" fillId="0" borderId="76" xfId="0" applyFont="1" applyBorder="1" applyAlignment="1">
      <alignment horizontal="left" vertical="center" wrapText="1" indent="2"/>
    </xf>
    <xf numFmtId="3" fontId="20" fillId="36" borderId="77" xfId="0" applyNumberFormat="1" applyFont="1" applyFill="1" applyBorder="1" applyAlignment="1">
      <alignment vertical="center" wrapText="1"/>
    </xf>
    <xf numFmtId="3" fontId="20" fillId="36" borderId="20" xfId="0" applyNumberFormat="1" applyFont="1" applyFill="1" applyBorder="1" applyAlignment="1">
      <alignment vertical="center" wrapText="1"/>
    </xf>
    <xf numFmtId="3" fontId="20" fillId="0" borderId="77" xfId="0" applyNumberFormat="1" applyFont="1" applyBorder="1" applyAlignment="1">
      <alignment vertical="center" wrapText="1"/>
    </xf>
    <xf numFmtId="3" fontId="20" fillId="0" borderId="20" xfId="0" applyNumberFormat="1" applyFont="1" applyBorder="1" applyAlignment="1">
      <alignment vertical="center" wrapText="1"/>
    </xf>
    <xf numFmtId="3" fontId="20" fillId="36" borderId="24" xfId="0" applyNumberFormat="1" applyFont="1" applyFill="1" applyBorder="1" applyAlignment="1">
      <alignment vertical="center" wrapText="1"/>
    </xf>
    <xf numFmtId="3" fontId="20" fillId="36" borderId="35" xfId="0" applyNumberFormat="1" applyFont="1" applyFill="1" applyBorder="1" applyAlignment="1">
      <alignment vertical="center" wrapText="1"/>
    </xf>
    <xf numFmtId="0" fontId="5" fillId="0" borderId="22" xfId="0" applyFont="1" applyBorder="1" applyAlignment="1">
      <alignment vertical="center" wrapText="1"/>
    </xf>
    <xf numFmtId="0" fontId="4" fillId="0" borderId="91" xfId="0" applyFont="1" applyBorder="1"/>
    <xf numFmtId="0" fontId="4" fillId="0" borderId="23" xfId="0" applyFont="1" applyBorder="1"/>
    <xf numFmtId="0" fontId="8" fillId="0" borderId="91" xfId="0" applyFont="1" applyBorder="1"/>
    <xf numFmtId="0" fontId="8" fillId="0" borderId="91" xfId="0" applyFont="1" applyBorder="1" applyAlignment="1">
      <alignment wrapText="1"/>
    </xf>
    <xf numFmtId="0" fontId="9" fillId="0" borderId="17" xfId="0" applyFont="1" applyBorder="1" applyAlignment="1">
      <alignment horizontal="center"/>
    </xf>
    <xf numFmtId="0" fontId="9" fillId="0" borderId="91"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0" fontId="8" fillId="0" borderId="93" xfId="0" applyFont="1" applyBorder="1" applyAlignment="1">
      <alignment horizontal="center" vertical="center" wrapText="1"/>
    </xf>
    <xf numFmtId="0" fontId="14" fillId="0" borderId="76" xfId="0" applyFont="1" applyBorder="1" applyAlignment="1">
      <alignment horizontal="center" vertical="center" wrapText="1"/>
    </xf>
    <xf numFmtId="0" fontId="15" fillId="0" borderId="76" xfId="0" applyFont="1" applyBorder="1" applyAlignment="1">
      <alignment horizontal="left" vertical="center" wrapText="1"/>
    </xf>
    <xf numFmtId="197" fontId="6" fillId="0" borderId="76" xfId="0" applyNumberFormat="1" applyFont="1" applyBorder="1" applyAlignment="1" applyProtection="1">
      <alignment vertical="center" wrapText="1"/>
      <protection locked="0"/>
    </xf>
    <xf numFmtId="197" fontId="4" fillId="0" borderId="76" xfId="0" applyNumberFormat="1" applyFont="1" applyBorder="1" applyAlignment="1" applyProtection="1">
      <alignment vertical="center" wrapText="1"/>
      <protection locked="0"/>
    </xf>
    <xf numFmtId="197" fontId="4" fillId="0" borderId="91" xfId="0" applyNumberFormat="1" applyFont="1" applyBorder="1" applyAlignment="1" applyProtection="1">
      <alignment vertical="center" wrapText="1"/>
      <protection locked="0"/>
    </xf>
    <xf numFmtId="197" fontId="6" fillId="0" borderId="76" xfId="0" applyNumberFormat="1" applyFont="1" applyBorder="1" applyAlignment="1" applyProtection="1">
      <alignment horizontal="right" vertical="center" wrapText="1"/>
      <protection locked="0"/>
    </xf>
    <xf numFmtId="0" fontId="8" fillId="2" borderId="93" xfId="0" applyFont="1" applyFill="1" applyBorder="1" applyAlignment="1">
      <alignment horizontal="right" vertical="center"/>
    </xf>
    <xf numFmtId="0" fontId="8" fillId="2" borderId="76" xfId="0" applyFont="1" applyFill="1" applyBorder="1" applyAlignment="1">
      <alignment vertical="center"/>
    </xf>
    <xf numFmtId="197" fontId="8" fillId="2" borderId="76" xfId="0" applyNumberFormat="1" applyFont="1" applyFill="1" applyBorder="1" applyAlignment="1" applyProtection="1">
      <alignment vertical="center"/>
      <protection locked="0"/>
    </xf>
    <xf numFmtId="197" fontId="16" fillId="2" borderId="76" xfId="0" applyNumberFormat="1" applyFont="1" applyFill="1" applyBorder="1" applyAlignment="1" applyProtection="1">
      <alignment vertical="center"/>
      <protection locked="0"/>
    </xf>
    <xf numFmtId="197" fontId="16" fillId="2" borderId="91" xfId="0" applyNumberFormat="1" applyFont="1" applyFill="1" applyBorder="1" applyAlignment="1" applyProtection="1">
      <alignment vertical="center"/>
      <protection locked="0"/>
    </xf>
    <xf numFmtId="197" fontId="8" fillId="2" borderId="91" xfId="0" applyNumberFormat="1" applyFont="1" applyFill="1" applyBorder="1" applyAlignment="1" applyProtection="1">
      <alignment vertical="center"/>
      <protection locked="0"/>
    </xf>
    <xf numFmtId="0" fontId="14" fillId="0" borderId="93" xfId="0" applyFont="1" applyBorder="1" applyAlignment="1">
      <alignment horizontal="center" vertical="center" wrapText="1"/>
    </xf>
    <xf numFmtId="14" fontId="4" fillId="0" borderId="0" xfId="0" applyNumberFormat="1" applyFont="1"/>
    <xf numFmtId="10" fontId="4" fillId="0" borderId="76" xfId="20961" applyNumberFormat="1" applyFont="1" applyFill="1" applyBorder="1" applyAlignment="1" applyProtection="1">
      <alignment horizontal="right" vertical="center" wrapText="1"/>
      <protection locked="0"/>
    </xf>
    <xf numFmtId="10" fontId="4" fillId="0" borderId="76" xfId="20961" applyNumberFormat="1" applyFont="1" applyBorder="1" applyAlignment="1" applyProtection="1">
      <alignment vertical="center" wrapText="1"/>
      <protection locked="0"/>
    </xf>
    <xf numFmtId="10" fontId="4" fillId="0" borderId="91" xfId="20961" applyNumberFormat="1" applyFont="1" applyBorder="1" applyAlignment="1" applyProtection="1">
      <alignment vertical="center" wrapText="1"/>
      <protection locked="0"/>
    </xf>
    <xf numFmtId="0" fontId="4" fillId="3" borderId="52" xfId="0" applyFont="1" applyFill="1" applyBorder="1"/>
    <xf numFmtId="0" fontId="4" fillId="3" borderId="96" xfId="0" applyFont="1" applyFill="1" applyBorder="1" applyAlignment="1">
      <alignment wrapText="1"/>
    </xf>
    <xf numFmtId="0" fontId="4" fillId="3" borderId="97" xfId="0" applyFont="1" applyFill="1" applyBorder="1"/>
    <xf numFmtId="0" fontId="5" fillId="3" borderId="11" xfId="0" applyFont="1" applyFill="1" applyBorder="1" applyAlignment="1">
      <alignment horizontal="center" wrapText="1"/>
    </xf>
    <xf numFmtId="0" fontId="4" fillId="0" borderId="76" xfId="0" applyFont="1" applyBorder="1" applyAlignment="1">
      <alignment horizontal="center"/>
    </xf>
    <xf numFmtId="0" fontId="4" fillId="3" borderId="60"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69" xfId="0" applyFont="1" applyFill="1" applyBorder="1" applyAlignment="1">
      <alignment horizontal="center" vertical="center" wrapText="1"/>
    </xf>
    <xf numFmtId="0" fontId="4" fillId="0" borderId="93" xfId="0" applyFont="1" applyBorder="1"/>
    <xf numFmtId="0" fontId="4" fillId="0" borderId="76" xfId="0" applyFont="1" applyBorder="1" applyAlignment="1">
      <alignment wrapText="1"/>
    </xf>
    <xf numFmtId="169" fontId="4" fillId="0" borderId="76" xfId="7" applyNumberFormat="1" applyFont="1" applyBorder="1"/>
    <xf numFmtId="169" fontId="4" fillId="0" borderId="91" xfId="7" applyNumberFormat="1" applyFont="1" applyBorder="1"/>
    <xf numFmtId="0" fontId="13" fillId="0" borderId="76" xfId="0" applyFont="1" applyBorder="1" applyAlignment="1">
      <alignment horizontal="left" wrapText="1" indent="2"/>
    </xf>
    <xf numFmtId="173" fontId="25" fillId="37" borderId="76" xfId="20" applyBorder="1"/>
    <xf numFmtId="169" fontId="4" fillId="0" borderId="76" xfId="7" applyNumberFormat="1" applyFont="1" applyBorder="1" applyAlignment="1">
      <alignment vertical="center"/>
    </xf>
    <xf numFmtId="0" fontId="5" fillId="0" borderId="93" xfId="0" applyFont="1" applyBorder="1"/>
    <xf numFmtId="0" fontId="5" fillId="0" borderId="76" xfId="0" applyFont="1" applyBorder="1" applyAlignment="1">
      <alignment wrapText="1"/>
    </xf>
    <xf numFmtId="169" fontId="5" fillId="0" borderId="91" xfId="7" applyNumberFormat="1" applyFont="1" applyBorder="1"/>
    <xf numFmtId="0" fontId="3" fillId="3" borderId="60"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69" xfId="7" applyNumberFormat="1" applyFont="1" applyFill="1" applyBorder="1"/>
    <xf numFmtId="169" fontId="4" fillId="0" borderId="76" xfId="7" applyNumberFormat="1" applyFont="1" applyFill="1" applyBorder="1"/>
    <xf numFmtId="169" fontId="4" fillId="0" borderId="76" xfId="7" applyNumberFormat="1" applyFont="1" applyFill="1" applyBorder="1" applyAlignment="1">
      <alignment vertical="center"/>
    </xf>
    <xf numFmtId="0" fontId="13" fillId="0" borderId="76"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69" xfId="0" applyFont="1" applyFill="1" applyBorder="1"/>
    <xf numFmtId="0" fontId="5" fillId="0" borderId="21" xfId="0" applyFont="1" applyBorder="1"/>
    <xf numFmtId="0" fontId="5" fillId="0" borderId="22" xfId="0" applyFont="1" applyBorder="1" applyAlignment="1">
      <alignment wrapText="1"/>
    </xf>
    <xf numFmtId="173" fontId="25" fillId="37" borderId="94" xfId="20" applyBorder="1"/>
    <xf numFmtId="10" fontId="5" fillId="0" borderId="23" xfId="20961" applyNumberFormat="1" applyFont="1" applyBorder="1"/>
    <xf numFmtId="0" fontId="8" fillId="2" borderId="84" xfId="0" applyFont="1" applyFill="1" applyBorder="1" applyAlignment="1">
      <alignment horizontal="right" vertical="center"/>
    </xf>
    <xf numFmtId="0" fontId="8" fillId="2" borderId="71" xfId="0" applyFont="1" applyFill="1" applyBorder="1" applyAlignment="1">
      <alignment vertical="center"/>
    </xf>
    <xf numFmtId="197" fontId="8" fillId="2" borderId="71" xfId="0" applyNumberFormat="1" applyFont="1" applyFill="1" applyBorder="1" applyAlignment="1" applyProtection="1">
      <alignment vertical="center"/>
      <protection locked="0"/>
    </xf>
    <xf numFmtId="197" fontId="16" fillId="2" borderId="71" xfId="0" applyNumberFormat="1" applyFont="1" applyFill="1" applyBorder="1" applyAlignment="1" applyProtection="1">
      <alignment vertical="center"/>
      <protection locked="0"/>
    </xf>
    <xf numFmtId="197" fontId="16" fillId="2" borderId="85" xfId="0" applyNumberFormat="1" applyFont="1" applyFill="1" applyBorder="1" applyAlignment="1" applyProtection="1">
      <alignment vertical="center"/>
      <protection locked="0"/>
    </xf>
    <xf numFmtId="0" fontId="8" fillId="0" borderId="76" xfId="0" applyFont="1" applyBorder="1" applyAlignment="1">
      <alignment horizontal="left" vertical="center" wrapText="1"/>
    </xf>
    <xf numFmtId="0" fontId="5" fillId="3" borderId="0" xfId="0" applyFont="1" applyFill="1" applyAlignment="1">
      <alignment horizontal="center"/>
    </xf>
    <xf numFmtId="0" fontId="113" fillId="0" borderId="0" xfId="11" applyFont="1"/>
    <xf numFmtId="0" fontId="114" fillId="0" borderId="0" xfId="0" applyFont="1"/>
    <xf numFmtId="0" fontId="115" fillId="0" borderId="0" xfId="11" applyFont="1"/>
    <xf numFmtId="14" fontId="114" fillId="0" borderId="0" xfId="0" applyNumberFormat="1" applyFont="1"/>
    <xf numFmtId="0" fontId="114" fillId="0" borderId="0" xfId="0" applyFont="1" applyAlignment="1">
      <alignment wrapText="1"/>
    </xf>
    <xf numFmtId="0" fontId="117" fillId="0" borderId="0" xfId="0" applyFont="1"/>
    <xf numFmtId="0" fontId="114" fillId="0" borderId="0" xfId="0" applyFont="1" applyAlignment="1">
      <alignment horizontal="left"/>
    </xf>
    <xf numFmtId="0" fontId="116" fillId="0" borderId="107" xfId="0" applyFont="1" applyBorder="1" applyAlignment="1">
      <alignment horizontal="left" vertical="center" wrapText="1"/>
    </xf>
    <xf numFmtId="0" fontId="122" fillId="0" borderId="0" xfId="0" applyFont="1"/>
    <xf numFmtId="0" fontId="114" fillId="0" borderId="0" xfId="0" applyFont="1" applyAlignment="1">
      <alignment horizontal="left" vertical="top" wrapText="1"/>
    </xf>
    <xf numFmtId="197" fontId="6" fillId="3" borderId="91" xfId="2" applyNumberFormat="1" applyFont="1" applyFill="1" applyBorder="1" applyAlignment="1" applyProtection="1">
      <alignment vertical="top" wrapText="1"/>
      <protection locked="0"/>
    </xf>
    <xf numFmtId="0" fontId="125" fillId="3" borderId="76" xfId="21414" applyFont="1" applyFill="1" applyBorder="1" applyAlignment="1">
      <alignment horizontal="left" vertical="center" wrapText="1"/>
    </xf>
    <xf numFmtId="0" fontId="126" fillId="0" borderId="76" xfId="21414" applyFont="1" applyBorder="1" applyAlignment="1">
      <alignment horizontal="left" vertical="center" wrapText="1" indent="1"/>
    </xf>
    <xf numFmtId="0" fontId="127" fillId="3" borderId="76" xfId="21414" applyFont="1" applyFill="1" applyBorder="1" applyAlignment="1">
      <alignment horizontal="left" vertical="center" wrapText="1"/>
    </xf>
    <xf numFmtId="0" fontId="126" fillId="3" borderId="76" xfId="21414" applyFont="1" applyFill="1" applyBorder="1" applyAlignment="1">
      <alignment horizontal="left" vertical="center" wrapText="1" indent="1"/>
    </xf>
    <xf numFmtId="0" fontId="125" fillId="0" borderId="114" xfId="0" applyFont="1" applyBorder="1" applyAlignment="1">
      <alignment horizontal="left" vertical="center" wrapText="1"/>
    </xf>
    <xf numFmtId="0" fontId="127" fillId="0" borderId="114" xfId="0" applyFont="1" applyBorder="1" applyAlignment="1">
      <alignment horizontal="left" vertical="center" wrapText="1"/>
    </xf>
    <xf numFmtId="0" fontId="128" fillId="3" borderId="114" xfId="0" applyFont="1" applyFill="1" applyBorder="1" applyAlignment="1">
      <alignment horizontal="left" vertical="center" wrapText="1" indent="1"/>
    </xf>
    <xf numFmtId="0" fontId="127" fillId="3" borderId="114" xfId="0" applyFont="1" applyFill="1" applyBorder="1" applyAlignment="1">
      <alignment horizontal="left" vertical="center" wrapText="1"/>
    </xf>
    <xf numFmtId="0" fontId="127" fillId="3" borderId="115" xfId="0" applyFont="1" applyFill="1" applyBorder="1" applyAlignment="1">
      <alignment horizontal="left" vertical="center" wrapText="1"/>
    </xf>
    <xf numFmtId="0" fontId="128" fillId="0" borderId="114" xfId="0" applyFont="1" applyBorder="1" applyAlignment="1">
      <alignment horizontal="left" vertical="center" wrapText="1" indent="1"/>
    </xf>
    <xf numFmtId="0" fontId="128" fillId="0" borderId="76" xfId="21414" applyFont="1" applyBorder="1" applyAlignment="1">
      <alignment horizontal="left" vertical="center" wrapText="1" indent="1"/>
    </xf>
    <xf numFmtId="0" fontId="127" fillId="3" borderId="116" xfId="0" applyFont="1" applyFill="1" applyBorder="1" applyAlignment="1">
      <alignment horizontal="left" vertical="center" wrapText="1"/>
    </xf>
    <xf numFmtId="0" fontId="126" fillId="3" borderId="114" xfId="0" applyFont="1" applyFill="1" applyBorder="1" applyAlignment="1">
      <alignment horizontal="left" vertical="center" wrapText="1" indent="1"/>
    </xf>
    <xf numFmtId="0" fontId="8" fillId="0" borderId="117" xfId="0" applyFont="1" applyBorder="1" applyAlignment="1">
      <alignment horizontal="center" vertical="center" wrapText="1"/>
    </xf>
    <xf numFmtId="0" fontId="8" fillId="0" borderId="91" xfId="0" applyFont="1" applyBorder="1" applyAlignment="1">
      <alignment horizontal="center" vertical="center" wrapText="1"/>
    </xf>
    <xf numFmtId="0" fontId="0" fillId="0" borderId="117" xfId="0" applyBorder="1" applyAlignment="1">
      <alignment horizontal="center"/>
    </xf>
    <xf numFmtId="0" fontId="14" fillId="0" borderId="117" xfId="0" applyFont="1" applyBorder="1" applyAlignment="1">
      <alignment vertical="center" wrapText="1"/>
    </xf>
    <xf numFmtId="0" fontId="6" fillId="0" borderId="117" xfId="0" applyFont="1" applyBorder="1" applyAlignment="1">
      <alignment horizontal="left" vertical="center" wrapText="1" indent="1"/>
    </xf>
    <xf numFmtId="0" fontId="3" fillId="0" borderId="117" xfId="0" applyFont="1" applyBorder="1" applyAlignment="1">
      <alignment vertical="center"/>
    </xf>
    <xf numFmtId="0" fontId="131" fillId="0" borderId="117" xfId="0" applyFont="1" applyBorder="1" applyAlignment="1" applyProtection="1">
      <alignment horizontal="left" vertical="center" indent="1"/>
      <protection locked="0"/>
    </xf>
    <xf numFmtId="0" fontId="132" fillId="0" borderId="117" xfId="0" applyFont="1" applyBorder="1" applyAlignment="1" applyProtection="1">
      <alignment horizontal="left" vertical="center" indent="3"/>
      <protection locked="0"/>
    </xf>
    <xf numFmtId="0" fontId="133" fillId="0" borderId="117" xfId="0" applyFont="1" applyBorder="1" applyAlignment="1" applyProtection="1">
      <alignment horizontal="left" vertical="center" indent="3"/>
      <protection locked="0"/>
    </xf>
    <xf numFmtId="0" fontId="3" fillId="0" borderId="117" xfId="0" applyFont="1" applyBorder="1"/>
    <xf numFmtId="0" fontId="0" fillId="0" borderId="0" xfId="0" applyAlignment="1">
      <alignment horizontal="center"/>
    </xf>
    <xf numFmtId="197" fontId="8" fillId="0" borderId="0" xfId="0" applyNumberFormat="1" applyFont="1" applyAlignment="1">
      <alignment horizontal="right"/>
    </xf>
    <xf numFmtId="0" fontId="0" fillId="0" borderId="117" xfId="0" applyBorder="1" applyAlignment="1">
      <alignment horizontal="center" vertical="center"/>
    </xf>
    <xf numFmtId="171" fontId="21" fillId="0" borderId="54" xfId="0" applyNumberFormat="1" applyFont="1" applyBorder="1" applyAlignment="1">
      <alignment horizontal="center"/>
    </xf>
    <xf numFmtId="171" fontId="17" fillId="0" borderId="56" xfId="0" applyNumberFormat="1" applyFont="1" applyBorder="1" applyAlignment="1">
      <alignment horizontal="center"/>
    </xf>
    <xf numFmtId="0" fontId="117" fillId="0" borderId="117" xfId="0" applyFont="1" applyBorder="1"/>
    <xf numFmtId="49" fontId="119" fillId="0" borderId="117" xfId="5" applyNumberFormat="1" applyFont="1" applyBorder="1" applyAlignment="1" applyProtection="1">
      <alignment horizontal="right" vertical="center"/>
      <protection locked="0"/>
    </xf>
    <xf numFmtId="0" fontId="118" fillId="3" borderId="117" xfId="13" applyFont="1" applyFill="1" applyBorder="1" applyAlignment="1" applyProtection="1">
      <alignment horizontal="left" vertical="center" wrapText="1"/>
      <protection locked="0"/>
    </xf>
    <xf numFmtId="49" fontId="118" fillId="3" borderId="117" xfId="5" applyNumberFormat="1" applyFont="1" applyFill="1" applyBorder="1" applyAlignment="1" applyProtection="1">
      <alignment horizontal="right" vertical="center"/>
      <protection locked="0"/>
    </xf>
    <xf numFmtId="0" fontId="118" fillId="0" borderId="117" xfId="13" applyFont="1" applyBorder="1" applyAlignment="1" applyProtection="1">
      <alignment horizontal="left" vertical="center" wrapText="1"/>
      <protection locked="0"/>
    </xf>
    <xf numFmtId="49" fontId="118" fillId="0" borderId="117" xfId="5" applyNumberFormat="1" applyFont="1" applyBorder="1" applyAlignment="1" applyProtection="1">
      <alignment horizontal="right" vertical="center"/>
      <protection locked="0"/>
    </xf>
    <xf numFmtId="0" fontId="120" fillId="0" borderId="117" xfId="13" applyFont="1" applyBorder="1" applyAlignment="1" applyProtection="1">
      <alignment horizontal="left" vertical="center" wrapText="1"/>
      <protection locked="0"/>
    </xf>
    <xf numFmtId="0" fontId="117" fillId="0" borderId="117" xfId="0" applyFont="1" applyBorder="1" applyAlignment="1">
      <alignment horizontal="center" vertical="center" wrapText="1"/>
    </xf>
    <xf numFmtId="0" fontId="113" fillId="0" borderId="125" xfId="0" applyFont="1" applyBorder="1"/>
    <xf numFmtId="0" fontId="113" fillId="0" borderId="125" xfId="0" applyFont="1" applyBorder="1" applyAlignment="1">
      <alignment horizontal="left" indent="8"/>
    </xf>
    <xf numFmtId="0" fontId="113" fillId="0" borderId="125" xfId="0" applyFont="1" applyBorder="1" applyAlignment="1">
      <alignment wrapText="1"/>
    </xf>
    <xf numFmtId="0" fontId="116" fillId="0" borderId="125" xfId="0" applyFont="1" applyBorder="1"/>
    <xf numFmtId="49" fontId="119" fillId="0" borderId="125" xfId="5" applyNumberFormat="1" applyFont="1" applyBorder="1" applyAlignment="1" applyProtection="1">
      <alignment horizontal="right" vertical="center" wrapText="1"/>
      <protection locked="0"/>
    </xf>
    <xf numFmtId="49" fontId="118" fillId="3" borderId="125" xfId="5" applyNumberFormat="1" applyFont="1" applyFill="1" applyBorder="1" applyAlignment="1" applyProtection="1">
      <alignment horizontal="right" vertical="center" wrapText="1"/>
      <protection locked="0"/>
    </xf>
    <xf numFmtId="49" fontId="118" fillId="0" borderId="125" xfId="5" applyNumberFormat="1" applyFont="1" applyBorder="1" applyAlignment="1" applyProtection="1">
      <alignment horizontal="right" vertical="center" wrapText="1"/>
      <protection locked="0"/>
    </xf>
    <xf numFmtId="0" fontId="113" fillId="0" borderId="125" xfId="0" applyFont="1" applyBorder="1" applyAlignment="1">
      <alignment horizontal="center" vertical="center" wrapText="1"/>
    </xf>
    <xf numFmtId="0" fontId="113" fillId="0" borderId="126" xfId="0" applyFont="1" applyBorder="1" applyAlignment="1">
      <alignment horizontal="center" vertical="center" wrapText="1"/>
    </xf>
    <xf numFmtId="0" fontId="113" fillId="0" borderId="125"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3" fillId="0" borderId="125" xfId="0" applyFont="1" applyBorder="1" applyAlignment="1">
      <alignment horizontal="left" vertical="center" wrapText="1"/>
    </xf>
    <xf numFmtId="0" fontId="117" fillId="0" borderId="125" xfId="0" applyFont="1" applyBorder="1"/>
    <xf numFmtId="0" fontId="116" fillId="0" borderId="125" xfId="0" applyFont="1" applyBorder="1" applyAlignment="1">
      <alignment horizontal="left" wrapText="1" indent="1"/>
    </xf>
    <xf numFmtId="0" fontId="116" fillId="0" borderId="125" xfId="0" applyFont="1" applyBorder="1" applyAlignment="1">
      <alignment horizontal="left" vertical="center" indent="1"/>
    </xf>
    <xf numFmtId="0" fontId="114" fillId="0" borderId="125" xfId="0" applyFont="1" applyBorder="1"/>
    <xf numFmtId="0" fontId="113" fillId="0" borderId="125" xfId="0" applyFont="1" applyBorder="1" applyAlignment="1">
      <alignment horizontal="left" wrapText="1" indent="1"/>
    </xf>
    <xf numFmtId="0" fontId="113" fillId="0" borderId="125" xfId="0" applyFont="1" applyBorder="1" applyAlignment="1">
      <alignment horizontal="left" indent="1"/>
    </xf>
    <xf numFmtId="0" fontId="113" fillId="0" borderId="125" xfId="0" applyFont="1" applyBorder="1" applyAlignment="1">
      <alignment horizontal="left" wrapText="1" indent="4"/>
    </xf>
    <xf numFmtId="0" fontId="113" fillId="0" borderId="125" xfId="0" applyFont="1" applyBorder="1" applyAlignment="1">
      <alignment horizontal="left" indent="3"/>
    </xf>
    <xf numFmtId="0" fontId="116" fillId="0" borderId="125" xfId="0" applyFont="1" applyBorder="1" applyAlignment="1">
      <alignment horizontal="left" indent="1"/>
    </xf>
    <xf numFmtId="0" fontId="117" fillId="0" borderId="125" xfId="0" applyFont="1" applyBorder="1" applyAlignment="1">
      <alignment horizontal="center" vertical="center" wrapText="1"/>
    </xf>
    <xf numFmtId="0" fontId="113" fillId="78" borderId="125" xfId="0" applyFont="1" applyFill="1" applyBorder="1"/>
    <xf numFmtId="0" fontId="116" fillId="0" borderId="7" xfId="0" applyFont="1" applyBorder="1"/>
    <xf numFmtId="0" fontId="113" fillId="0" borderId="125" xfId="0" applyFont="1" applyBorder="1" applyAlignment="1">
      <alignment horizontal="left" wrapText="1" indent="2"/>
    </xf>
    <xf numFmtId="0" fontId="113" fillId="0" borderId="125" xfId="0" applyFont="1" applyBorder="1" applyAlignment="1">
      <alignment horizontal="left" wrapText="1"/>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1" xfId="0" applyFont="1" applyBorder="1" applyAlignment="1">
      <alignment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124" xfId="0" applyFont="1" applyBorder="1" applyAlignment="1">
      <alignment horizontal="center" vertical="center" wrapText="1"/>
    </xf>
    <xf numFmtId="0" fontId="113" fillId="0" borderId="127" xfId="0" applyFont="1" applyBorder="1" applyAlignment="1">
      <alignment horizontal="center" vertical="center" wrapText="1"/>
    </xf>
    <xf numFmtId="0" fontId="113" fillId="0" borderId="123" xfId="0" applyFont="1" applyBorder="1" applyAlignment="1">
      <alignment horizontal="center" vertical="center" wrapText="1"/>
    </xf>
    <xf numFmtId="49" fontId="113" fillId="0" borderId="131" xfId="0" applyNumberFormat="1" applyFont="1" applyBorder="1" applyAlignment="1">
      <alignment horizontal="left" wrapText="1" indent="1"/>
    </xf>
    <xf numFmtId="0" fontId="113" fillId="0" borderId="133" xfId="0" applyFont="1" applyBorder="1" applyAlignment="1">
      <alignment horizontal="left" wrapText="1" indent="1"/>
    </xf>
    <xf numFmtId="49" fontId="113" fillId="0" borderId="134" xfId="0" applyNumberFormat="1" applyFont="1" applyBorder="1" applyAlignment="1">
      <alignment horizontal="left" wrapText="1" indent="1"/>
    </xf>
    <xf numFmtId="0" fontId="113" fillId="0" borderId="135" xfId="0" applyFont="1" applyBorder="1" applyAlignment="1">
      <alignment horizontal="left" wrapText="1" indent="1"/>
    </xf>
    <xf numFmtId="49" fontId="113" fillId="0" borderId="135" xfId="0" applyNumberFormat="1" applyFont="1" applyBorder="1" applyAlignment="1">
      <alignment horizontal="left" wrapText="1" indent="3"/>
    </xf>
    <xf numFmtId="49" fontId="113" fillId="0" borderId="134" xfId="0" applyNumberFormat="1" applyFont="1" applyBorder="1" applyAlignment="1">
      <alignment horizontal="left" wrapText="1" indent="3"/>
    </xf>
    <xf numFmtId="49" fontId="113" fillId="0" borderId="135" xfId="0" applyNumberFormat="1" applyFont="1" applyBorder="1" applyAlignment="1">
      <alignment horizontal="left" wrapText="1" indent="2"/>
    </xf>
    <xf numFmtId="49" fontId="113" fillId="0" borderId="134" xfId="0" applyNumberFormat="1" applyFont="1" applyBorder="1" applyAlignment="1">
      <alignment horizontal="left" wrapText="1" indent="2"/>
    </xf>
    <xf numFmtId="49" fontId="113" fillId="0" borderId="134" xfId="0" applyNumberFormat="1" applyFont="1" applyBorder="1" applyAlignment="1">
      <alignment horizontal="left" vertical="top" wrapText="1" indent="2"/>
    </xf>
    <xf numFmtId="49" fontId="113" fillId="0" borderId="134" xfId="0" applyNumberFormat="1" applyFont="1" applyBorder="1" applyAlignment="1">
      <alignment horizontal="left" indent="1"/>
    </xf>
    <xf numFmtId="0" fontId="113" fillId="0" borderId="135" xfId="0" applyFont="1" applyBorder="1" applyAlignment="1">
      <alignment horizontal="left" indent="1"/>
    </xf>
    <xf numFmtId="49" fontId="113" fillId="0" borderId="135" xfId="0" applyNumberFormat="1" applyFont="1" applyBorder="1" applyAlignment="1">
      <alignment horizontal="left" indent="1"/>
    </xf>
    <xf numFmtId="49" fontId="113" fillId="0" borderId="135" xfId="0" applyNumberFormat="1" applyFont="1" applyBorder="1" applyAlignment="1">
      <alignment horizontal="left" indent="3"/>
    </xf>
    <xf numFmtId="49" fontId="113" fillId="0" borderId="134" xfId="0" applyNumberFormat="1" applyFont="1" applyBorder="1" applyAlignment="1">
      <alignment horizontal="left" indent="3"/>
    </xf>
    <xf numFmtId="0" fontId="113" fillId="0" borderId="135" xfId="0" applyFont="1" applyBorder="1" applyAlignment="1">
      <alignment horizontal="left" indent="2"/>
    </xf>
    <xf numFmtId="0" fontId="113" fillId="0" borderId="134" xfId="0" applyFont="1" applyBorder="1" applyAlignment="1">
      <alignment horizontal="left" indent="2"/>
    </xf>
    <xf numFmtId="0" fontId="113" fillId="0" borderId="134" xfId="0" applyFont="1" applyBorder="1" applyAlignment="1">
      <alignment horizontal="left" indent="1"/>
    </xf>
    <xf numFmtId="0" fontId="116" fillId="0" borderId="66" xfId="0" applyFont="1" applyBorder="1"/>
    <xf numFmtId="0" fontId="116" fillId="0" borderId="61" xfId="0" applyFont="1" applyBorder="1"/>
    <xf numFmtId="0" fontId="113" fillId="0" borderId="0" xfId="0" applyFont="1" applyAlignment="1">
      <alignment horizontal="left"/>
    </xf>
    <xf numFmtId="0" fontId="116" fillId="0" borderId="125" xfId="0" applyFont="1" applyBorder="1" applyAlignment="1">
      <alignment horizontal="left" vertical="center" wrapText="1"/>
    </xf>
    <xf numFmtId="0" fontId="8" fillId="0" borderId="0" xfId="0" applyFont="1" applyAlignment="1">
      <alignment wrapText="1"/>
    </xf>
    <xf numFmtId="0" fontId="118" fillId="0" borderId="125" xfId="0" applyFont="1" applyBorder="1"/>
    <xf numFmtId="0" fontId="116" fillId="0" borderId="125"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4" fillId="0" borderId="0" xfId="0" applyFont="1"/>
    <xf numFmtId="0" fontId="113" fillId="0" borderId="112" xfId="0" applyFont="1" applyBorder="1" applyAlignment="1">
      <alignment horizontal="left" vertical="center" wrapText="1" indent="1" readingOrder="1"/>
    </xf>
    <xf numFmtId="0" fontId="118" fillId="0" borderId="125" xfId="0" applyFont="1" applyBorder="1" applyAlignment="1">
      <alignment horizontal="left" indent="3"/>
    </xf>
    <xf numFmtId="0" fontId="116" fillId="0" borderId="125" xfId="0" applyFont="1" applyBorder="1" applyAlignment="1">
      <alignment vertical="center" wrapText="1" readingOrder="1"/>
    </xf>
    <xf numFmtId="0" fontId="118" fillId="0" borderId="125" xfId="0" applyFont="1" applyBorder="1" applyAlignment="1">
      <alignment horizontal="left" indent="2"/>
    </xf>
    <xf numFmtId="0" fontId="118" fillId="0" borderId="126" xfId="0" applyFont="1" applyBorder="1"/>
    <xf numFmtId="0" fontId="113" fillId="0" borderId="113" xfId="0" applyFont="1" applyBorder="1" applyAlignment="1">
      <alignment vertical="center" wrapText="1" readingOrder="1"/>
    </xf>
    <xf numFmtId="0" fontId="118" fillId="0" borderId="126" xfId="0" applyFont="1" applyBorder="1" applyAlignment="1">
      <alignment horizontal="left" indent="2"/>
    </xf>
    <xf numFmtId="0" fontId="113" fillId="0" borderId="112" xfId="0" applyFont="1" applyBorder="1" applyAlignment="1">
      <alignment vertical="center" wrapText="1" readingOrder="1"/>
    </xf>
    <xf numFmtId="0" fontId="113" fillId="0" borderId="111" xfId="0" applyFont="1" applyBorder="1" applyAlignment="1">
      <alignment vertical="center" wrapText="1" readingOrder="1"/>
    </xf>
    <xf numFmtId="0" fontId="134" fillId="0" borderId="7" xfId="0" applyFont="1" applyBorder="1"/>
    <xf numFmtId="171" fontId="18" fillId="81" borderId="55" xfId="0" applyNumberFormat="1" applyFont="1" applyFill="1" applyBorder="1" applyAlignment="1">
      <alignment horizontal="center"/>
    </xf>
    <xf numFmtId="0" fontId="10" fillId="0" borderId="76" xfId="17" applyFill="1" applyBorder="1" applyAlignment="1" applyProtection="1">
      <alignment horizontal="left" vertical="top" wrapText="1"/>
    </xf>
    <xf numFmtId="10" fontId="8" fillId="2" borderId="76" xfId="20961" applyNumberFormat="1" applyFont="1" applyFill="1" applyBorder="1" applyAlignment="1" applyProtection="1">
      <alignment vertical="center"/>
      <protection locked="0"/>
    </xf>
    <xf numFmtId="10" fontId="16" fillId="2" borderId="76" xfId="20961" applyNumberFormat="1" applyFont="1" applyFill="1" applyBorder="1" applyAlignment="1" applyProtection="1">
      <alignment vertical="center"/>
      <protection locked="0"/>
    </xf>
    <xf numFmtId="10" fontId="16" fillId="2" borderId="91" xfId="20961" applyNumberFormat="1" applyFont="1" applyFill="1" applyBorder="1" applyAlignment="1" applyProtection="1">
      <alignment vertical="center"/>
      <protection locked="0"/>
    </xf>
    <xf numFmtId="10" fontId="25" fillId="37" borderId="0" xfId="20961" applyNumberFormat="1" applyFont="1" applyFill="1"/>
    <xf numFmtId="10" fontId="25" fillId="37" borderId="69" xfId="20961" applyNumberFormat="1" applyFont="1" applyFill="1" applyBorder="1"/>
    <xf numFmtId="10" fontId="8" fillId="2" borderId="91" xfId="20961" applyNumberFormat="1" applyFont="1" applyFill="1" applyBorder="1" applyAlignment="1" applyProtection="1">
      <alignment vertical="center"/>
      <protection locked="0"/>
    </xf>
    <xf numFmtId="169" fontId="0" fillId="0" borderId="117" xfId="7" applyNumberFormat="1" applyFont="1" applyBorder="1"/>
    <xf numFmtId="169" fontId="0" fillId="36" borderId="117" xfId="7" applyNumberFormat="1" applyFont="1" applyFill="1" applyBorder="1"/>
    <xf numFmtId="169" fontId="3" fillId="0" borderId="117" xfId="7" applyNumberFormat="1" applyFont="1" applyBorder="1"/>
    <xf numFmtId="169" fontId="3" fillId="36" borderId="117" xfId="7" applyNumberFormat="1" applyFont="1" applyFill="1" applyBorder="1"/>
    <xf numFmtId="169" fontId="3" fillId="0" borderId="76" xfId="7" applyNumberFormat="1" applyFont="1" applyBorder="1"/>
    <xf numFmtId="169" fontId="3" fillId="36" borderId="76" xfId="7" applyNumberFormat="1" applyFont="1" applyFill="1" applyBorder="1"/>
    <xf numFmtId="169" fontId="3" fillId="0" borderId="76" xfId="7" applyNumberFormat="1" applyFont="1" applyBorder="1" applyAlignment="1">
      <alignment vertical="center"/>
    </xf>
    <xf numFmtId="169" fontId="3" fillId="36" borderId="76" xfId="7" applyNumberFormat="1" applyFont="1" applyFill="1" applyBorder="1" applyAlignment="1">
      <alignment vertical="center"/>
    </xf>
    <xf numFmtId="0" fontId="136" fillId="0" borderId="0" xfId="11" applyFont="1"/>
    <xf numFmtId="168" fontId="136" fillId="0" borderId="0" xfId="7" applyFont="1"/>
    <xf numFmtId="0" fontId="136" fillId="0" borderId="0" xfId="0" applyFont="1"/>
    <xf numFmtId="0" fontId="137" fillId="0" borderId="0" xfId="0" applyFont="1"/>
    <xf numFmtId="14" fontId="137" fillId="0" borderId="0" xfId="0" applyNumberFormat="1" applyFont="1"/>
    <xf numFmtId="0" fontId="136" fillId="0" borderId="76" xfId="0" applyFont="1" applyBorder="1" applyAlignment="1">
      <alignment horizontal="center" vertical="center" wrapText="1"/>
    </xf>
    <xf numFmtId="0" fontId="138" fillId="0" borderId="76" xfId="0" applyFont="1" applyBorder="1" applyAlignment="1">
      <alignment horizontal="center" vertical="center"/>
    </xf>
    <xf numFmtId="0" fontId="137" fillId="0" borderId="0" xfId="0" applyFont="1" applyAlignment="1">
      <alignment horizontal="center"/>
    </xf>
    <xf numFmtId="0" fontId="137" fillId="0" borderId="0" xfId="0" applyFont="1" applyAlignment="1">
      <alignment horizontal="left" vertical="center"/>
    </xf>
    <xf numFmtId="169" fontId="1" fillId="0" borderId="76" xfId="7" applyNumberFormat="1" applyFont="1" applyBorder="1"/>
    <xf numFmtId="169" fontId="1" fillId="36" borderId="76" xfId="7" applyNumberFormat="1" applyFont="1" applyFill="1" applyBorder="1"/>
    <xf numFmtId="169" fontId="1" fillId="0" borderId="117" xfId="7" applyNumberFormat="1" applyFont="1" applyBorder="1"/>
    <xf numFmtId="169" fontId="1" fillId="36" borderId="117" xfId="7" applyNumberFormat="1" applyFont="1" applyFill="1" applyBorder="1"/>
    <xf numFmtId="0" fontId="140" fillId="0" borderId="117" xfId="0" applyFont="1" applyBorder="1" applyAlignment="1">
      <alignment horizontal="center"/>
    </xf>
    <xf numFmtId="0" fontId="141" fillId="3" borderId="76" xfId="21414" applyFont="1" applyFill="1" applyBorder="1" applyAlignment="1">
      <alignment horizontal="left" vertical="center" wrapText="1"/>
    </xf>
    <xf numFmtId="0" fontId="142" fillId="0" borderId="76" xfId="21414" applyFont="1" applyBorder="1" applyAlignment="1">
      <alignment horizontal="left" vertical="center" wrapText="1" indent="1"/>
    </xf>
    <xf numFmtId="0" fontId="143" fillId="3" borderId="76" xfId="21414" applyFont="1" applyFill="1" applyBorder="1" applyAlignment="1">
      <alignment horizontal="left" vertical="center" wrapText="1"/>
    </xf>
    <xf numFmtId="0" fontId="142" fillId="3" borderId="76" xfId="21414" applyFont="1" applyFill="1" applyBorder="1" applyAlignment="1">
      <alignment horizontal="left" vertical="center" wrapText="1" indent="1"/>
    </xf>
    <xf numFmtId="0" fontId="141" fillId="0" borderId="114" xfId="0" applyFont="1" applyBorder="1" applyAlignment="1">
      <alignment horizontal="left" vertical="center" wrapText="1"/>
    </xf>
    <xf numFmtId="0" fontId="143" fillId="0" borderId="114" xfId="0" applyFont="1" applyBorder="1" applyAlignment="1">
      <alignment horizontal="left" vertical="center" wrapText="1"/>
    </xf>
    <xf numFmtId="0" fontId="144" fillId="3" borderId="114" xfId="0" applyFont="1" applyFill="1" applyBorder="1" applyAlignment="1">
      <alignment horizontal="left" vertical="center" wrapText="1" indent="1"/>
    </xf>
    <xf numFmtId="0" fontId="143" fillId="3" borderId="114" xfId="0" applyFont="1" applyFill="1" applyBorder="1" applyAlignment="1">
      <alignment horizontal="left" vertical="center" wrapText="1"/>
    </xf>
    <xf numFmtId="0" fontId="143" fillId="3" borderId="115" xfId="0" applyFont="1" applyFill="1" applyBorder="1" applyAlignment="1">
      <alignment horizontal="left" vertical="center" wrapText="1"/>
    </xf>
    <xf numFmtId="0" fontId="144" fillId="0" borderId="114" xfId="0" applyFont="1" applyBorder="1" applyAlignment="1">
      <alignment horizontal="left" vertical="center" wrapText="1" indent="1"/>
    </xf>
    <xf numFmtId="0" fontId="144" fillId="0" borderId="76" xfId="21414" applyFont="1" applyBorder="1" applyAlignment="1">
      <alignment horizontal="left" vertical="center" wrapText="1" indent="1"/>
    </xf>
    <xf numFmtId="0" fontId="143" fillId="0" borderId="76" xfId="21414" applyFont="1" applyBorder="1" applyAlignment="1">
      <alignment horizontal="left" vertical="center" wrapText="1"/>
    </xf>
    <xf numFmtId="0" fontId="143" fillId="0" borderId="76" xfId="21414" applyFont="1" applyBorder="1" applyAlignment="1">
      <alignment horizontal="center" vertical="center" wrapText="1"/>
    </xf>
    <xf numFmtId="0" fontId="143" fillId="3" borderId="116" xfId="0" applyFont="1" applyFill="1" applyBorder="1" applyAlignment="1">
      <alignment horizontal="left" vertical="center" wrapText="1"/>
    </xf>
    <xf numFmtId="0" fontId="142" fillId="3" borderId="117" xfId="21414" applyFont="1" applyFill="1" applyBorder="1" applyAlignment="1">
      <alignment horizontal="left" vertical="center" wrapText="1" indent="1"/>
    </xf>
    <xf numFmtId="0" fontId="142" fillId="3" borderId="114" xfId="0" applyFont="1" applyFill="1" applyBorder="1" applyAlignment="1">
      <alignment horizontal="left" vertical="center" wrapText="1" indent="1"/>
    </xf>
    <xf numFmtId="0" fontId="142" fillId="0" borderId="117" xfId="21414" applyFont="1" applyBorder="1" applyAlignment="1">
      <alignment horizontal="left" vertical="center" wrapText="1" indent="1"/>
    </xf>
    <xf numFmtId="0" fontId="142" fillId="0" borderId="114" xfId="0" applyFont="1" applyBorder="1" applyAlignment="1">
      <alignment horizontal="left" vertical="center" wrapText="1" indent="1"/>
    </xf>
    <xf numFmtId="0" fontId="142" fillId="0" borderId="115" xfId="0" applyFont="1" applyBorder="1" applyAlignment="1">
      <alignment horizontal="left" vertical="center" wrapText="1" indent="1"/>
    </xf>
    <xf numFmtId="0" fontId="143" fillId="0" borderId="117" xfId="21414" applyFont="1" applyBorder="1" applyAlignment="1">
      <alignment horizontal="left" vertical="center" wrapText="1"/>
    </xf>
    <xf numFmtId="0" fontId="143" fillId="3" borderId="117" xfId="21414" applyFont="1" applyFill="1" applyBorder="1" applyAlignment="1">
      <alignment horizontal="left" vertical="center" wrapText="1"/>
    </xf>
    <xf numFmtId="0" fontId="143" fillId="0" borderId="117" xfId="21414" applyFont="1" applyBorder="1" applyAlignment="1">
      <alignment horizontal="center" vertical="center" wrapText="1"/>
    </xf>
    <xf numFmtId="0" fontId="145" fillId="0" borderId="117" xfId="0" applyFont="1" applyBorder="1" applyAlignment="1">
      <alignment horizontal="left"/>
    </xf>
    <xf numFmtId="0" fontId="143" fillId="0" borderId="117" xfId="0" applyFont="1" applyBorder="1" applyAlignment="1">
      <alignment horizontal="left" vertical="center" wrapText="1"/>
    </xf>
    <xf numFmtId="0" fontId="146" fillId="0" borderId="122" xfId="0" applyFont="1" applyBorder="1" applyAlignment="1">
      <alignment horizontal="justify" vertical="center" wrapText="1"/>
    </xf>
    <xf numFmtId="0" fontId="147" fillId="0" borderId="116" xfId="0" applyFont="1" applyBorder="1" applyAlignment="1">
      <alignment horizontal="left" vertical="center" wrapText="1" indent="1"/>
    </xf>
    <xf numFmtId="0" fontId="147" fillId="0" borderId="114" xfId="0" applyFont="1" applyBorder="1" applyAlignment="1">
      <alignment horizontal="left" vertical="center" wrapText="1" indent="1"/>
    </xf>
    <xf numFmtId="0" fontId="147" fillId="0" borderId="115" xfId="0" applyFont="1" applyBorder="1" applyAlignment="1">
      <alignment horizontal="left" vertical="center" wrapText="1" indent="1"/>
    </xf>
    <xf numFmtId="0" fontId="146" fillId="0" borderId="114" xfId="0" applyFont="1" applyBorder="1" applyAlignment="1">
      <alignment horizontal="justify" vertical="center" wrapText="1"/>
    </xf>
    <xf numFmtId="0" fontId="148" fillId="0" borderId="114" xfId="0" applyFont="1" applyBorder="1" applyAlignment="1">
      <alignment horizontal="justify" vertical="center" wrapText="1"/>
    </xf>
    <xf numFmtId="0" fontId="146" fillId="3" borderId="114" xfId="0" applyFont="1" applyFill="1" applyBorder="1" applyAlignment="1">
      <alignment horizontal="justify" vertical="center" wrapText="1"/>
    </xf>
    <xf numFmtId="0" fontId="146" fillId="0" borderId="115" xfId="0" applyFont="1" applyBorder="1" applyAlignment="1">
      <alignment horizontal="justify" vertical="center" wrapText="1"/>
    </xf>
    <xf numFmtId="0" fontId="146" fillId="0" borderId="116" xfId="0" applyFont="1" applyBorder="1" applyAlignment="1">
      <alignment horizontal="justify" vertical="center" wrapText="1"/>
    </xf>
    <xf numFmtId="0" fontId="149" fillId="0" borderId="114" xfId="0" applyFont="1" applyBorder="1" applyAlignment="1">
      <alignment horizontal="left" vertical="center" wrapText="1" indent="1"/>
    </xf>
    <xf numFmtId="0" fontId="146" fillId="0" borderId="117" xfId="21414" applyFont="1" applyBorder="1" applyAlignment="1">
      <alignment horizontal="justify" vertical="center" wrapText="1"/>
    </xf>
    <xf numFmtId="0" fontId="146" fillId="0" borderId="114" xfId="0" applyFont="1" applyBorder="1" applyAlignment="1">
      <alignment horizontal="left" vertical="center" wrapText="1"/>
    </xf>
    <xf numFmtId="0" fontId="149" fillId="0" borderId="108" xfId="0" applyFont="1" applyBorder="1" applyAlignment="1">
      <alignment horizontal="left" vertical="center" wrapText="1" indent="1"/>
    </xf>
    <xf numFmtId="0" fontId="148" fillId="0" borderId="114" xfId="0" applyFont="1" applyBorder="1" applyAlignment="1">
      <alignment vertical="center" wrapText="1"/>
    </xf>
    <xf numFmtId="0" fontId="146" fillId="0" borderId="114" xfId="0" applyFont="1" applyBorder="1" applyAlignment="1">
      <alignment vertical="center" wrapText="1"/>
    </xf>
    <xf numFmtId="0" fontId="146" fillId="0" borderId="117" xfId="21414" applyFont="1" applyBorder="1" applyAlignment="1">
      <alignment vertical="center" wrapText="1"/>
    </xf>
    <xf numFmtId="169" fontId="137" fillId="0" borderId="0" xfId="0" applyNumberFormat="1" applyFont="1"/>
    <xf numFmtId="169" fontId="8" fillId="0" borderId="117" xfId="7" applyNumberFormat="1" applyFont="1" applyBorder="1" applyAlignment="1">
      <alignment horizontal="right"/>
    </xf>
    <xf numFmtId="169" fontId="8" fillId="36" borderId="117" xfId="7" applyNumberFormat="1" applyFont="1" applyFill="1" applyBorder="1" applyAlignment="1">
      <alignment horizontal="right"/>
    </xf>
    <xf numFmtId="169" fontId="8" fillId="36" borderId="91" xfId="7" applyNumberFormat="1" applyFont="1" applyFill="1" applyBorder="1" applyAlignment="1">
      <alignment horizontal="right"/>
    </xf>
    <xf numFmtId="3" fontId="11" fillId="0" borderId="0" xfId="0" applyNumberFormat="1" applyFont="1"/>
    <xf numFmtId="9" fontId="4" fillId="0" borderId="20" xfId="20961" applyFont="1" applyBorder="1"/>
    <xf numFmtId="0" fontId="8" fillId="0" borderId="84" xfId="0" applyFont="1" applyBorder="1" applyAlignment="1">
      <alignment vertical="center"/>
    </xf>
    <xf numFmtId="0" fontId="12" fillId="0" borderId="124" xfId="0" applyFont="1" applyBorder="1" applyAlignment="1">
      <alignment wrapText="1"/>
    </xf>
    <xf numFmtId="10" fontId="4" fillId="0" borderId="91" xfId="20961" applyNumberFormat="1" applyFont="1" applyBorder="1"/>
    <xf numFmtId="10" fontId="4" fillId="0" borderId="85" xfId="20961" applyNumberFormat="1" applyFont="1" applyBorder="1"/>
    <xf numFmtId="169" fontId="4" fillId="0" borderId="117" xfId="7" applyNumberFormat="1" applyFont="1" applyFill="1" applyBorder="1" applyAlignment="1">
      <alignment vertical="center" wrapText="1"/>
    </xf>
    <xf numFmtId="169" fontId="4" fillId="0" borderId="117" xfId="7" applyNumberFormat="1" applyFont="1" applyBorder="1" applyAlignment="1">
      <alignment vertical="center"/>
    </xf>
    <xf numFmtId="171" fontId="0" fillId="0" borderId="0" xfId="0" applyNumberFormat="1"/>
    <xf numFmtId="0" fontId="6" fillId="0" borderId="125" xfId="13" applyFont="1" applyBorder="1" applyAlignment="1" applyProtection="1">
      <alignment wrapText="1"/>
      <protection locked="0"/>
    </xf>
    <xf numFmtId="0" fontId="6" fillId="0" borderId="3" xfId="13" applyFont="1" applyBorder="1" applyAlignment="1" applyProtection="1">
      <alignment vertical="center" wrapText="1"/>
      <protection locked="0"/>
    </xf>
    <xf numFmtId="168" fontId="4" fillId="0" borderId="0" xfId="7" applyFont="1" applyAlignment="1">
      <alignment horizontal="left" vertical="center"/>
    </xf>
    <xf numFmtId="0" fontId="0" fillId="0" borderId="125" xfId="0" applyBorder="1" applyAlignment="1">
      <alignment horizontal="center"/>
    </xf>
    <xf numFmtId="0" fontId="125" fillId="3" borderId="125" xfId="21414" applyFont="1" applyFill="1" applyBorder="1" applyAlignment="1">
      <alignment horizontal="left" vertical="center" wrapText="1"/>
    </xf>
    <xf numFmtId="169" fontId="21" fillId="0" borderId="140" xfId="7" applyNumberFormat="1" applyFont="1" applyBorder="1" applyAlignment="1">
      <alignment horizontal="center" vertical="center"/>
    </xf>
    <xf numFmtId="171" fontId="22" fillId="0" borderId="141" xfId="0" applyNumberFormat="1" applyFont="1" applyBorder="1" applyAlignment="1">
      <alignment horizontal="center"/>
    </xf>
    <xf numFmtId="0" fontId="126" fillId="0" borderId="125" xfId="21414" applyFont="1" applyBorder="1" applyAlignment="1">
      <alignment horizontal="left" vertical="center" wrapText="1" indent="1"/>
    </xf>
    <xf numFmtId="169" fontId="22" fillId="0" borderId="12" xfId="7" applyNumberFormat="1" applyFont="1" applyBorder="1" applyAlignment="1">
      <alignment horizontal="center" vertical="center"/>
    </xf>
    <xf numFmtId="0" fontId="127" fillId="3" borderId="125" xfId="21414" applyFont="1" applyFill="1" applyBorder="1" applyAlignment="1">
      <alignment horizontal="left" vertical="center" wrapText="1"/>
    </xf>
    <xf numFmtId="0" fontId="126" fillId="3" borderId="125" xfId="21414" applyFont="1" applyFill="1" applyBorder="1" applyAlignment="1">
      <alignment horizontal="left" vertical="center" wrapText="1" indent="1"/>
    </xf>
    <xf numFmtId="0" fontId="150" fillId="3" borderId="115" xfId="0" applyFont="1" applyFill="1" applyBorder="1" applyAlignment="1">
      <alignment horizontal="right" vertical="center" wrapText="1"/>
    </xf>
    <xf numFmtId="169" fontId="18" fillId="0" borderId="12" xfId="7" applyNumberFormat="1" applyFont="1" applyBorder="1" applyAlignment="1">
      <alignment horizontal="center" vertical="center"/>
    </xf>
    <xf numFmtId="171" fontId="17" fillId="81" borderId="56" xfId="0" applyNumberFormat="1" applyFont="1" applyFill="1" applyBorder="1" applyAlignment="1">
      <alignment horizontal="center"/>
    </xf>
    <xf numFmtId="169" fontId="103" fillId="0" borderId="12" xfId="7" applyNumberFormat="1" applyFont="1" applyBorder="1" applyAlignment="1">
      <alignment horizontal="center" vertical="center"/>
    </xf>
    <xf numFmtId="169" fontId="21" fillId="0" borderId="12" xfId="7" applyNumberFormat="1" applyFont="1" applyBorder="1" applyAlignment="1">
      <alignment horizontal="center" vertical="center"/>
    </xf>
    <xf numFmtId="169" fontId="21" fillId="0" borderId="14" xfId="7" applyNumberFormat="1" applyFont="1" applyBorder="1" applyAlignment="1">
      <alignment horizontal="center" vertical="center"/>
    </xf>
    <xf numFmtId="0" fontId="128" fillId="0" borderId="125" xfId="21414" applyFont="1" applyBorder="1" applyAlignment="1">
      <alignment horizontal="left" vertical="center" wrapText="1" indent="1"/>
    </xf>
    <xf numFmtId="0" fontId="127" fillId="0" borderId="125" xfId="21414" applyFont="1" applyBorder="1" applyAlignment="1">
      <alignment horizontal="left" vertical="center" wrapText="1"/>
    </xf>
    <xf numFmtId="169" fontId="21" fillId="0" borderId="13" xfId="7" applyNumberFormat="1" applyFont="1" applyBorder="1" applyAlignment="1">
      <alignment horizontal="center" vertical="center"/>
    </xf>
    <xf numFmtId="0" fontId="129" fillId="0" borderId="125" xfId="21414" applyFont="1" applyBorder="1" applyAlignment="1">
      <alignment horizontal="center" vertical="center" wrapText="1"/>
    </xf>
    <xf numFmtId="169" fontId="18" fillId="0" borderId="13" xfId="7" applyNumberFormat="1" applyFont="1" applyBorder="1" applyAlignment="1">
      <alignment horizontal="center" vertical="center"/>
    </xf>
    <xf numFmtId="0" fontId="0" fillId="0" borderId="126" xfId="0" applyBorder="1" applyAlignment="1">
      <alignment horizontal="center"/>
    </xf>
    <xf numFmtId="0" fontId="126" fillId="0" borderId="126" xfId="21414" applyFont="1" applyBorder="1" applyAlignment="1">
      <alignment horizontal="left" vertical="center" wrapText="1" indent="1"/>
    </xf>
    <xf numFmtId="0" fontId="126" fillId="3" borderId="125" xfId="0" applyFont="1" applyFill="1" applyBorder="1" applyAlignment="1">
      <alignment horizontal="left" vertical="center" wrapText="1" indent="1"/>
    </xf>
    <xf numFmtId="0" fontId="127" fillId="0" borderId="125" xfId="0" applyFont="1" applyBorder="1" applyAlignment="1">
      <alignment horizontal="left" vertical="center" wrapText="1"/>
    </xf>
    <xf numFmtId="169" fontId="21" fillId="0" borderId="125" xfId="7" applyNumberFormat="1" applyFont="1" applyBorder="1" applyAlignment="1">
      <alignment horizontal="center"/>
    </xf>
    <xf numFmtId="0" fontId="126" fillId="0" borderId="125" xfId="0" applyFont="1" applyBorder="1" applyAlignment="1">
      <alignment horizontal="left" vertical="center" wrapText="1" indent="1"/>
    </xf>
    <xf numFmtId="169" fontId="22" fillId="0" borderId="125" xfId="7" applyNumberFormat="1" applyFont="1" applyBorder="1" applyAlignment="1">
      <alignment horizontal="center"/>
    </xf>
    <xf numFmtId="169" fontId="21" fillId="0" borderId="125" xfId="7" applyNumberFormat="1" applyFont="1" applyBorder="1" applyAlignment="1">
      <alignment horizontal="center" vertical="center"/>
    </xf>
    <xf numFmtId="0" fontId="128" fillId="3" borderId="125" xfId="0" applyFont="1" applyFill="1" applyBorder="1" applyAlignment="1">
      <alignment horizontal="left" vertical="center" wrapText="1" indent="1"/>
    </xf>
    <xf numFmtId="0" fontId="128" fillId="0" borderId="125" xfId="0" applyFont="1" applyBorder="1" applyAlignment="1">
      <alignment horizontal="left" vertical="center" wrapText="1" indent="1"/>
    </xf>
    <xf numFmtId="0" fontId="130" fillId="0" borderId="125" xfId="0" applyFont="1" applyBorder="1" applyAlignment="1">
      <alignment horizontal="left"/>
    </xf>
    <xf numFmtId="0" fontId="0" fillId="0" borderId="132" xfId="0" applyBorder="1" applyAlignment="1">
      <alignment horizontal="center"/>
    </xf>
    <xf numFmtId="0" fontId="127" fillId="0" borderId="132" xfId="0" applyFont="1" applyBorder="1" applyAlignment="1">
      <alignment horizontal="left" vertical="center" wrapText="1"/>
    </xf>
    <xf numFmtId="169" fontId="21" fillId="0" borderId="132" xfId="7" applyNumberFormat="1" applyFont="1" applyBorder="1" applyAlignment="1">
      <alignment horizontal="center" vertical="center"/>
    </xf>
    <xf numFmtId="171" fontId="22" fillId="0" borderId="142" xfId="0" applyNumberFormat="1" applyFont="1" applyBorder="1" applyAlignment="1">
      <alignment horizontal="center"/>
    </xf>
    <xf numFmtId="169" fontId="25" fillId="37" borderId="0" xfId="7" applyNumberFormat="1" applyFont="1" applyFill="1"/>
    <xf numFmtId="169" fontId="4" fillId="0" borderId="51" xfId="7" applyNumberFormat="1" applyFont="1" applyBorder="1" applyAlignment="1">
      <alignment vertical="center"/>
    </xf>
    <xf numFmtId="169" fontId="4" fillId="0" borderId="61" xfId="7" applyNumberFormat="1" applyFont="1" applyBorder="1" applyAlignment="1">
      <alignment vertical="center"/>
    </xf>
    <xf numFmtId="169" fontId="4" fillId="3" borderId="74" xfId="7" applyNumberFormat="1" applyFont="1" applyFill="1" applyBorder="1" applyAlignment="1">
      <alignment vertical="center"/>
    </xf>
    <xf numFmtId="169" fontId="4" fillId="3" borderId="20" xfId="7" applyNumberFormat="1" applyFont="1" applyFill="1" applyBorder="1" applyAlignment="1">
      <alignment vertical="center"/>
    </xf>
    <xf numFmtId="169" fontId="4" fillId="0" borderId="77" xfId="7" applyNumberFormat="1" applyFont="1" applyBorder="1" applyAlignment="1">
      <alignment vertical="center"/>
    </xf>
    <xf numFmtId="169" fontId="4" fillId="0" borderId="91" xfId="7" applyNumberFormat="1" applyFont="1" applyBorder="1" applyAlignment="1">
      <alignment vertical="center"/>
    </xf>
    <xf numFmtId="169" fontId="4" fillId="0" borderId="22" xfId="7" applyNumberFormat="1" applyFont="1" applyBorder="1" applyAlignment="1">
      <alignment vertical="center"/>
    </xf>
    <xf numFmtId="169" fontId="4" fillId="0" borderId="24" xfId="7" applyNumberFormat="1" applyFont="1" applyBorder="1" applyAlignment="1">
      <alignment vertical="center"/>
    </xf>
    <xf numFmtId="169" fontId="4" fillId="0" borderId="23" xfId="7" applyNumberFormat="1" applyFont="1" applyBorder="1" applyAlignment="1">
      <alignment vertical="center"/>
    </xf>
    <xf numFmtId="169" fontId="4" fillId="0" borderId="25" xfId="7" applyNumberFormat="1" applyFont="1" applyBorder="1" applyAlignment="1">
      <alignment vertical="center"/>
    </xf>
    <xf numFmtId="169" fontId="4" fillId="0" borderId="17" xfId="7" applyNumberFormat="1" applyFont="1" applyBorder="1" applyAlignment="1">
      <alignment vertical="center"/>
    </xf>
    <xf numFmtId="169" fontId="4" fillId="0" borderId="72" xfId="7" applyNumberFormat="1" applyFont="1" applyBorder="1" applyAlignment="1">
      <alignment vertical="center"/>
    </xf>
    <xf numFmtId="169" fontId="4" fillId="0" borderId="85" xfId="7" applyNumberFormat="1" applyFont="1" applyBorder="1" applyAlignment="1">
      <alignment vertical="center"/>
    </xf>
    <xf numFmtId="10" fontId="4" fillId="0" borderId="70" xfId="20961" applyNumberFormat="1" applyFont="1" applyBorder="1" applyAlignment="1">
      <alignment vertical="center"/>
    </xf>
    <xf numFmtId="10" fontId="4" fillId="0" borderId="87" xfId="20961" applyNumberFormat="1" applyFont="1" applyBorder="1" applyAlignment="1">
      <alignment vertical="center"/>
    </xf>
    <xf numFmtId="10" fontId="110" fillId="77" borderId="76" xfId="20961" applyNumberFormat="1" applyFont="1" applyFill="1" applyBorder="1" applyAlignment="1" applyProtection="1">
      <alignment horizontal="right" vertical="center"/>
    </xf>
    <xf numFmtId="169" fontId="117" fillId="0" borderId="117" xfId="7" applyNumberFormat="1" applyFont="1" applyBorder="1"/>
    <xf numFmtId="169" fontId="114" fillId="0" borderId="117" xfId="7" applyNumberFormat="1" applyFont="1" applyBorder="1"/>
    <xf numFmtId="169" fontId="113" fillId="0" borderId="125" xfId="7" applyNumberFormat="1" applyFont="1" applyBorder="1"/>
    <xf numFmtId="169" fontId="113" fillId="36" borderId="125" xfId="7" applyNumberFormat="1" applyFont="1" applyFill="1" applyBorder="1"/>
    <xf numFmtId="169" fontId="116" fillId="0" borderId="125" xfId="7" applyNumberFormat="1" applyFont="1" applyBorder="1"/>
    <xf numFmtId="169" fontId="116" fillId="36" borderId="125" xfId="7" applyNumberFormat="1" applyFont="1" applyFill="1" applyBorder="1"/>
    <xf numFmtId="169" fontId="114" fillId="0" borderId="125" xfId="7" applyNumberFormat="1" applyFont="1" applyBorder="1"/>
    <xf numFmtId="169" fontId="117" fillId="0" borderId="125" xfId="7" applyNumberFormat="1" applyFont="1" applyBorder="1"/>
    <xf numFmtId="169" fontId="113" fillId="0" borderId="125" xfId="7" applyNumberFormat="1" applyFont="1" applyBorder="1" applyAlignment="1">
      <alignment horizontal="left" indent="1"/>
    </xf>
    <xf numFmtId="169" fontId="116" fillId="80" borderId="125" xfId="7" applyNumberFormat="1" applyFont="1" applyFill="1" applyBorder="1"/>
    <xf numFmtId="169" fontId="113" fillId="80" borderId="125" xfId="7" applyNumberFormat="1" applyFont="1" applyFill="1" applyBorder="1"/>
    <xf numFmtId="0" fontId="116" fillId="0" borderId="125" xfId="0" applyFont="1" applyBorder="1" applyAlignment="1">
      <alignment horizontal="center"/>
    </xf>
    <xf numFmtId="0" fontId="116" fillId="0" borderId="0" xfId="0" applyFont="1"/>
    <xf numFmtId="169" fontId="116" fillId="0" borderId="66" xfId="7" applyNumberFormat="1" applyFont="1" applyBorder="1"/>
    <xf numFmtId="169" fontId="113" fillId="0" borderId="134" xfId="7" applyNumberFormat="1" applyFont="1" applyBorder="1"/>
    <xf numFmtId="169" fontId="113" fillId="0" borderId="135" xfId="7" applyNumberFormat="1" applyFont="1" applyBorder="1" applyAlignment="1">
      <alignment horizontal="left" indent="1"/>
    </xf>
    <xf numFmtId="169" fontId="113" fillId="0" borderId="135" xfId="7" applyNumberFormat="1" applyFont="1" applyBorder="1" applyAlignment="1">
      <alignment horizontal="left" indent="2"/>
    </xf>
    <xf numFmtId="169" fontId="113" fillId="0" borderId="135" xfId="7" applyNumberFormat="1" applyFont="1" applyBorder="1" applyAlignment="1">
      <alignment horizontal="left" indent="3"/>
    </xf>
    <xf numFmtId="169" fontId="113" fillId="79" borderId="135" xfId="7" applyNumberFormat="1" applyFont="1" applyFill="1" applyBorder="1"/>
    <xf numFmtId="169" fontId="113" fillId="79" borderId="125" xfId="7" applyNumberFormat="1" applyFont="1" applyFill="1" applyBorder="1"/>
    <xf numFmtId="169" fontId="113" fillId="79" borderId="134" xfId="7" applyNumberFormat="1" applyFont="1" applyFill="1" applyBorder="1"/>
    <xf numFmtId="169" fontId="113" fillId="0" borderId="135" xfId="7" applyNumberFormat="1" applyFont="1" applyBorder="1" applyAlignment="1">
      <alignment horizontal="left" vertical="top" wrapText="1" indent="2"/>
    </xf>
    <xf numFmtId="169" fontId="113" fillId="0" borderId="135" xfId="7" applyNumberFormat="1" applyFont="1" applyBorder="1" applyAlignment="1">
      <alignment horizontal="left" wrapText="1" indent="3"/>
    </xf>
    <xf numFmtId="169" fontId="113" fillId="0" borderId="135" xfId="7" applyNumberFormat="1" applyFont="1" applyBorder="1" applyAlignment="1">
      <alignment horizontal="left" wrapText="1" indent="2"/>
    </xf>
    <xf numFmtId="169" fontId="113" fillId="0" borderId="135" xfId="7" applyNumberFormat="1" applyFont="1" applyBorder="1" applyAlignment="1">
      <alignment horizontal="left" wrapText="1" indent="1"/>
    </xf>
    <xf numFmtId="169" fontId="113" fillId="0" borderId="133" xfId="7" applyNumberFormat="1" applyFont="1" applyBorder="1" applyAlignment="1">
      <alignment horizontal="left" wrapText="1" indent="1"/>
    </xf>
    <xf numFmtId="169" fontId="113" fillId="0" borderId="132" xfId="7" applyNumberFormat="1" applyFont="1" applyBorder="1"/>
    <xf numFmtId="169" fontId="113" fillId="0" borderId="131" xfId="7" applyNumberFormat="1" applyFont="1" applyBorder="1"/>
    <xf numFmtId="169" fontId="116" fillId="0" borderId="134" xfId="7" applyNumberFormat="1" applyFont="1" applyBorder="1"/>
    <xf numFmtId="169" fontId="116" fillId="0" borderId="125" xfId="7" applyNumberFormat="1" applyFont="1" applyBorder="1" applyAlignment="1">
      <alignment horizontal="left" vertical="center" wrapText="1"/>
    </xf>
    <xf numFmtId="169" fontId="116" fillId="0" borderId="125" xfId="7" applyNumberFormat="1" applyFont="1" applyBorder="1" applyAlignment="1">
      <alignment horizontal="center" vertical="center"/>
    </xf>
    <xf numFmtId="169" fontId="113" fillId="0" borderId="125" xfId="7" applyNumberFormat="1" applyFont="1" applyBorder="1" applyAlignment="1">
      <alignment horizontal="right" vertical="center" wrapText="1"/>
    </xf>
    <xf numFmtId="169" fontId="113" fillId="0" borderId="125" xfId="7" applyNumberFormat="1" applyFont="1" applyBorder="1" applyAlignment="1">
      <alignment horizontal="right"/>
    </xf>
    <xf numFmtId="169" fontId="113" fillId="0" borderId="125" xfId="7" applyNumberFormat="1" applyFont="1" applyBorder="1" applyAlignment="1">
      <alignment horizontal="right" vertical="center"/>
    </xf>
    <xf numFmtId="169" fontId="118" fillId="0" borderId="125" xfId="7" applyNumberFormat="1" applyFont="1" applyBorder="1"/>
    <xf numFmtId="169" fontId="118" fillId="0" borderId="126" xfId="7" applyNumberFormat="1" applyFont="1" applyBorder="1"/>
    <xf numFmtId="10" fontId="118" fillId="0" borderId="125" xfId="20961" applyNumberFormat="1" applyFont="1" applyBorder="1"/>
    <xf numFmtId="10" fontId="118" fillId="0" borderId="126" xfId="20961" applyNumberFormat="1" applyFont="1" applyBorder="1"/>
    <xf numFmtId="9" fontId="8" fillId="2" borderId="22" xfId="20961" applyFont="1" applyFill="1" applyBorder="1" applyAlignment="1" applyProtection="1">
      <alignment vertical="center"/>
      <protection locked="0"/>
    </xf>
    <xf numFmtId="9" fontId="16" fillId="2" borderId="22" xfId="20961" applyFont="1" applyFill="1" applyBorder="1" applyAlignment="1" applyProtection="1">
      <alignment vertical="center"/>
      <protection locked="0"/>
    </xf>
    <xf numFmtId="9" fontId="16" fillId="2" borderId="23" xfId="20961" applyFont="1" applyFill="1" applyBorder="1" applyAlignment="1" applyProtection="1">
      <alignment vertical="center"/>
      <protection locked="0"/>
    </xf>
    <xf numFmtId="169" fontId="4" fillId="0" borderId="91" xfId="7" applyNumberFormat="1" applyFont="1" applyBorder="1" applyAlignment="1">
      <alignment horizontal="right" vertical="center" wrapText="1"/>
    </xf>
    <xf numFmtId="169" fontId="106" fillId="0" borderId="91" xfId="7" applyNumberFormat="1" applyFont="1" applyBorder="1" applyAlignment="1">
      <alignment horizontal="right" vertical="center" wrapText="1"/>
    </xf>
    <xf numFmtId="169" fontId="6" fillId="0" borderId="23" xfId="7" applyNumberFormat="1" applyFont="1" applyFill="1" applyBorder="1" applyAlignment="1" applyProtection="1">
      <alignment horizontal="right" vertical="center"/>
    </xf>
    <xf numFmtId="169" fontId="4" fillId="36" borderId="23" xfId="7" applyNumberFormat="1" applyFont="1" applyFill="1" applyBorder="1"/>
    <xf numFmtId="198" fontId="113" fillId="36" borderId="125" xfId="21413" applyNumberFormat="1" applyFont="1" applyFill="1" applyBorder="1"/>
    <xf numFmtId="0" fontId="1" fillId="0" borderId="118" xfId="0" applyFont="1" applyBorder="1"/>
    <xf numFmtId="0" fontId="1" fillId="0" borderId="119" xfId="0" applyFont="1" applyBorder="1"/>
    <xf numFmtId="0" fontId="1" fillId="0" borderId="120" xfId="0" applyFont="1" applyBorder="1"/>
    <xf numFmtId="0" fontId="1" fillId="0" borderId="77" xfId="0" applyFont="1" applyBorder="1"/>
    <xf numFmtId="0" fontId="1" fillId="0" borderId="74" xfId="0" applyFont="1" applyBorder="1"/>
    <xf numFmtId="0" fontId="1" fillId="0" borderId="75" xfId="0" applyFont="1" applyBorder="1"/>
    <xf numFmtId="197" fontId="0" fillId="0" borderId="0" xfId="0" applyNumberFormat="1"/>
    <xf numFmtId="169" fontId="0" fillId="0" borderId="0" xfId="0" applyNumberFormat="1"/>
    <xf numFmtId="197" fontId="4" fillId="0" borderId="0" xfId="0" applyNumberFormat="1" applyFont="1"/>
    <xf numFmtId="197" fontId="11" fillId="0" borderId="0" xfId="0" applyNumberFormat="1" applyFont="1"/>
    <xf numFmtId="169" fontId="4" fillId="0" borderId="0" xfId="0" applyNumberFormat="1" applyFont="1"/>
    <xf numFmtId="169" fontId="114" fillId="0" borderId="0" xfId="0" applyNumberFormat="1" applyFont="1"/>
    <xf numFmtId="169" fontId="113" fillId="0" borderId="0" xfId="0" applyNumberFormat="1" applyFont="1"/>
    <xf numFmtId="169" fontId="122" fillId="0" borderId="0" xfId="0" applyNumberFormat="1" applyFont="1"/>
    <xf numFmtId="169" fontId="134" fillId="0" borderId="0" xfId="0" applyNumberFormat="1" applyFont="1"/>
    <xf numFmtId="168" fontId="0" fillId="0" borderId="0" xfId="7" applyFont="1"/>
    <xf numFmtId="0" fontId="103" fillId="0" borderId="63" xfId="0" applyFont="1" applyBorder="1" applyAlignment="1">
      <alignment horizontal="left" vertical="center" wrapText="1"/>
    </xf>
    <xf numFmtId="0" fontId="103" fillId="0" borderId="62" xfId="0" applyFont="1" applyBorder="1" applyAlignment="1">
      <alignment horizontal="left" vertical="center" wrapText="1"/>
    </xf>
    <xf numFmtId="0" fontId="135" fillId="0" borderId="138" xfId="0" applyFont="1" applyBorder="1" applyAlignment="1">
      <alignment horizontal="center" vertical="center"/>
    </xf>
    <xf numFmtId="0" fontId="135" fillId="0" borderId="28" xfId="0" applyFont="1" applyBorder="1" applyAlignment="1">
      <alignment horizontal="center" vertical="center"/>
    </xf>
    <xf numFmtId="0" fontId="135" fillId="0" borderId="139" xfId="0" applyFont="1" applyBorder="1" applyAlignment="1">
      <alignment horizontal="center" vertical="center"/>
    </xf>
    <xf numFmtId="0" fontId="137" fillId="0" borderId="117" xfId="0" applyFont="1" applyBorder="1" applyAlignment="1">
      <alignment horizontal="center" vertical="center"/>
    </xf>
    <xf numFmtId="0" fontId="138" fillId="0" borderId="71" xfId="0" applyFont="1" applyBorder="1" applyAlignment="1">
      <alignment horizontal="center" vertical="center"/>
    </xf>
    <xf numFmtId="0" fontId="138" fillId="0" borderId="7" xfId="0" applyFont="1" applyBorder="1" applyAlignment="1">
      <alignment horizontal="center" vertical="center"/>
    </xf>
    <xf numFmtId="0" fontId="139" fillId="0" borderId="16" xfId="0" applyFont="1" applyBorder="1" applyAlignment="1">
      <alignment horizontal="center" vertical="center"/>
    </xf>
    <xf numFmtId="0" fontId="139" fillId="0" borderId="17" xfId="0" applyFont="1" applyBorder="1" applyAlignment="1">
      <alignment horizontal="center" vertical="center"/>
    </xf>
    <xf numFmtId="0" fontId="137" fillId="0" borderId="77" xfId="0" applyFont="1" applyBorder="1" applyAlignment="1">
      <alignment horizontal="center"/>
    </xf>
    <xf numFmtId="0" fontId="137" fillId="0" borderId="74" xfId="0" applyFont="1" applyBorder="1" applyAlignment="1">
      <alignment horizontal="center"/>
    </xf>
    <xf numFmtId="0" fontId="137" fillId="0" borderId="75" xfId="0" applyFont="1" applyBorder="1" applyAlignment="1">
      <alignment horizontal="center"/>
    </xf>
    <xf numFmtId="0" fontId="123" fillId="0" borderId="121" xfId="0" applyFont="1" applyBorder="1" applyAlignment="1">
      <alignment horizontal="center" vertical="center" wrapText="1"/>
    </xf>
    <xf numFmtId="0" fontId="123" fillId="0" borderId="7" xfId="0" applyFont="1" applyBorder="1" applyAlignment="1">
      <alignment horizontal="center"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07" xfId="0" applyBorder="1" applyAlignment="1">
      <alignment horizontal="center" vertical="center"/>
    </xf>
    <xf numFmtId="0" fontId="0" fillId="0" borderId="11" xfId="0" applyBorder="1" applyAlignment="1">
      <alignment horizontal="center" vertical="center"/>
    </xf>
    <xf numFmtId="0" fontId="0" fillId="0" borderId="117" xfId="0" applyBorder="1" applyAlignment="1">
      <alignment horizontal="center" vertical="center"/>
    </xf>
    <xf numFmtId="0" fontId="0" fillId="0" borderId="117" xfId="0" applyBorder="1" applyAlignment="1">
      <alignment horizontal="center" vertical="center" wrapText="1"/>
    </xf>
    <xf numFmtId="0" fontId="9" fillId="0" borderId="16" xfId="0" applyFont="1" applyBorder="1" applyAlignment="1">
      <alignment horizontal="center"/>
    </xf>
    <xf numFmtId="0" fontId="9" fillId="0" borderId="17" xfId="0" applyFont="1" applyBorder="1" applyAlignment="1">
      <alignment horizontal="center"/>
    </xf>
    <xf numFmtId="0" fontId="12" fillId="0" borderId="3" xfId="0" applyFont="1" applyBorder="1" applyAlignment="1">
      <alignment wrapText="1"/>
    </xf>
    <xf numFmtId="0" fontId="4" fillId="0" borderId="19" xfId="0" applyFont="1" applyBorder="1"/>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xf>
    <xf numFmtId="0" fontId="4" fillId="0" borderId="20" xfId="0" applyFont="1" applyBorder="1" applyAlignment="1">
      <alignment horizontal="center"/>
    </xf>
    <xf numFmtId="0" fontId="5" fillId="36" borderId="95" xfId="0" applyFont="1" applyFill="1" applyBorder="1" applyAlignment="1">
      <alignment horizontal="center" vertical="center" wrapText="1"/>
    </xf>
    <xf numFmtId="0" fontId="5" fillId="36" borderId="27" xfId="0" applyFont="1" applyFill="1" applyBorder="1" applyAlignment="1">
      <alignment horizontal="center" vertical="center" wrapText="1"/>
    </xf>
    <xf numFmtId="0" fontId="5" fillId="36" borderId="92" xfId="0" applyFont="1" applyFill="1" applyBorder="1" applyAlignment="1">
      <alignment horizontal="center" vertical="center" wrapText="1"/>
    </xf>
    <xf numFmtId="0" fontId="5" fillId="36" borderId="75" xfId="0" applyFont="1" applyFill="1" applyBorder="1" applyAlignment="1">
      <alignment horizontal="center" vertical="center" wrapText="1"/>
    </xf>
    <xf numFmtId="0" fontId="100" fillId="3" borderId="64" xfId="13" applyFont="1" applyFill="1" applyBorder="1" applyAlignment="1" applyProtection="1">
      <alignment horizontal="center" vertical="center" wrapText="1"/>
      <protection locked="0"/>
    </xf>
    <xf numFmtId="0" fontId="100" fillId="3" borderId="6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4" fillId="3" borderId="15" xfId="1" applyNumberFormat="1" applyFont="1" applyFill="1" applyBorder="1" applyAlignment="1" applyProtection="1">
      <alignment horizontal="center"/>
      <protection locked="0"/>
    </xf>
    <xf numFmtId="169" fontId="14" fillId="3" borderId="16" xfId="1" applyNumberFormat="1" applyFont="1" applyFill="1" applyBorder="1" applyAlignment="1" applyProtection="1">
      <alignment horizontal="center"/>
      <protection locked="0"/>
    </xf>
    <xf numFmtId="169" fontId="14" fillId="3" borderId="17" xfId="1" applyNumberFormat="1" applyFont="1" applyFill="1" applyBorder="1" applyAlignment="1" applyProtection="1">
      <alignment horizontal="center"/>
      <protection locked="0"/>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169" fontId="14" fillId="0" borderId="67" xfId="1" applyNumberFormat="1" applyFont="1" applyFill="1" applyBorder="1" applyAlignment="1" applyProtection="1">
      <alignment horizontal="center" vertical="center" wrapText="1"/>
      <protection locked="0"/>
    </xf>
    <xf numFmtId="169" fontId="14" fillId="0" borderId="68" xfId="1" applyNumberFormat="1" applyFont="1" applyFill="1" applyBorder="1" applyAlignment="1" applyProtection="1">
      <alignment horizontal="center" vertical="center" wrapText="1"/>
      <protection locked="0"/>
    </xf>
    <xf numFmtId="0" fontId="4" fillId="0" borderId="6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83" xfId="0" applyFont="1" applyBorder="1" applyAlignment="1">
      <alignment horizontal="center" vertical="center" wrapText="1"/>
    </xf>
    <xf numFmtId="0" fontId="13" fillId="0" borderId="52" xfId="0" applyFont="1" applyBorder="1" applyAlignment="1">
      <alignment horizontal="left" vertical="center"/>
    </xf>
    <xf numFmtId="0" fontId="13" fillId="0" borderId="53"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91" xfId="0" applyFont="1" applyBorder="1" applyAlignment="1">
      <alignment horizontal="center" vertical="center" wrapText="1"/>
    </xf>
    <xf numFmtId="0" fontId="116" fillId="0" borderId="98" xfId="0" applyFont="1" applyBorder="1" applyAlignment="1">
      <alignment horizontal="left" vertical="center" wrapText="1"/>
    </xf>
    <xf numFmtId="0" fontId="116" fillId="0" borderId="99" xfId="0" applyFont="1" applyBorder="1" applyAlignment="1">
      <alignment horizontal="left" vertical="center" wrapText="1"/>
    </xf>
    <xf numFmtId="0" fontId="116" fillId="0" borderId="101" xfId="0" applyFont="1" applyBorder="1" applyAlignment="1">
      <alignment horizontal="left" vertical="center" wrapText="1"/>
    </xf>
    <xf numFmtId="0" fontId="116" fillId="0" borderId="102" xfId="0" applyFont="1" applyBorder="1" applyAlignment="1">
      <alignment horizontal="left" vertical="center" wrapText="1"/>
    </xf>
    <xf numFmtId="0" fontId="116" fillId="0" borderId="104" xfId="0" applyFont="1" applyBorder="1" applyAlignment="1">
      <alignment horizontal="left" vertical="center" wrapText="1"/>
    </xf>
    <xf numFmtId="0" fontId="116" fillId="0" borderId="105" xfId="0" applyFont="1" applyBorder="1" applyAlignment="1">
      <alignment horizontal="left" vertical="center" wrapText="1"/>
    </xf>
    <xf numFmtId="0" fontId="117" fillId="0" borderId="124" xfId="0" applyFont="1" applyBorder="1" applyAlignment="1">
      <alignment horizontal="center" vertical="center" wrapText="1"/>
    </xf>
    <xf numFmtId="0" fontId="117" fillId="0" borderId="123" xfId="0" applyFont="1" applyBorder="1" applyAlignment="1">
      <alignment horizontal="center" vertical="center" wrapText="1"/>
    </xf>
    <xf numFmtId="0" fontId="117" fillId="0" borderId="100" xfId="0" applyFont="1" applyBorder="1" applyAlignment="1">
      <alignment horizontal="center" vertical="center" wrapText="1"/>
    </xf>
    <xf numFmtId="0" fontId="117" fillId="0" borderId="51" xfId="0" applyFont="1" applyBorder="1" applyAlignment="1">
      <alignment horizontal="center" vertical="center" wrapText="1"/>
    </xf>
    <xf numFmtId="0" fontId="117" fillId="0" borderId="103" xfId="0" applyFont="1" applyBorder="1" applyAlignment="1">
      <alignment horizontal="center" vertical="center" wrapText="1"/>
    </xf>
    <xf numFmtId="0" fontId="117" fillId="0" borderId="11" xfId="0" applyFont="1" applyBorder="1" applyAlignment="1">
      <alignment horizontal="center" vertical="center" wrapText="1"/>
    </xf>
    <xf numFmtId="0" fontId="113" fillId="0" borderId="126"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25" xfId="0" applyFont="1" applyBorder="1" applyAlignment="1">
      <alignment horizontal="center" vertical="center" wrapText="1"/>
    </xf>
    <xf numFmtId="0" fontId="113" fillId="0" borderId="128" xfId="0" applyFont="1" applyBorder="1" applyAlignment="1">
      <alignment horizontal="center" vertical="center" wrapText="1"/>
    </xf>
    <xf numFmtId="0" fontId="113" fillId="0" borderId="127" xfId="0" applyFont="1" applyBorder="1" applyAlignment="1">
      <alignment horizontal="center" vertical="center" wrapText="1"/>
    </xf>
    <xf numFmtId="0" fontId="121" fillId="0" borderId="125" xfId="0" applyFont="1" applyBorder="1" applyAlignment="1">
      <alignment horizontal="center" vertical="center"/>
    </xf>
    <xf numFmtId="0" fontId="115" fillId="0" borderId="124" xfId="0" applyFont="1" applyBorder="1" applyAlignment="1">
      <alignment horizontal="center" vertical="center"/>
    </xf>
    <xf numFmtId="0" fontId="115" fillId="0" borderId="129" xfId="0" applyFont="1" applyBorder="1" applyAlignment="1">
      <alignment horizontal="center" vertical="center"/>
    </xf>
    <xf numFmtId="0" fontId="115" fillId="0" borderId="51" xfId="0" applyFont="1" applyBorder="1" applyAlignment="1">
      <alignment horizontal="center" vertical="center"/>
    </xf>
    <xf numFmtId="0" fontId="115" fillId="0" borderId="11" xfId="0" applyFont="1" applyBorder="1" applyAlignment="1">
      <alignment horizontal="center" vertical="center"/>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06" xfId="0" applyFont="1" applyBorder="1" applyAlignment="1">
      <alignment horizontal="center" vertical="center" wrapText="1"/>
    </xf>
    <xf numFmtId="0" fontId="116" fillId="0" borderId="107" xfId="0" applyFont="1" applyBorder="1" applyAlignment="1">
      <alignment horizontal="center" vertical="center" wrapText="1"/>
    </xf>
    <xf numFmtId="0" fontId="116" fillId="0" borderId="51" xfId="0" applyFont="1" applyBorder="1" applyAlignment="1">
      <alignment horizontal="center" vertical="center" wrapText="1"/>
    </xf>
    <xf numFmtId="0" fontId="116" fillId="0" borderId="11" xfId="0" applyFont="1" applyBorder="1" applyAlignment="1">
      <alignment horizontal="center" vertical="center" wrapText="1"/>
    </xf>
    <xf numFmtId="0" fontId="113" fillId="0" borderId="130" xfId="0" applyFont="1" applyBorder="1" applyAlignment="1">
      <alignment horizontal="center" vertical="center" wrapText="1"/>
    </xf>
    <xf numFmtId="0" fontId="116" fillId="0" borderId="108"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108" xfId="0" applyFont="1" applyBorder="1" applyAlignment="1">
      <alignment horizontal="center" vertical="center" wrapText="1"/>
    </xf>
    <xf numFmtId="0" fontId="113" fillId="0" borderId="124" xfId="0" applyFont="1" applyBorder="1" applyAlignment="1">
      <alignment horizontal="center" vertical="center" wrapText="1"/>
    </xf>
    <xf numFmtId="0" fontId="113" fillId="0" borderId="123"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134" xfId="0" applyFont="1" applyBorder="1" applyAlignment="1">
      <alignment horizontal="center" vertical="center" wrapText="1"/>
    </xf>
    <xf numFmtId="0" fontId="113" fillId="0" borderId="52" xfId="0" applyFont="1" applyBorder="1" applyAlignment="1">
      <alignment horizontal="center" vertical="center" wrapText="1"/>
    </xf>
    <xf numFmtId="0" fontId="113" fillId="0" borderId="53" xfId="0" applyFont="1" applyBorder="1" applyAlignment="1">
      <alignment horizontal="center" vertical="center" wrapText="1"/>
    </xf>
    <xf numFmtId="0" fontId="113" fillId="0" borderId="83" xfId="0" applyFont="1" applyBorder="1" applyAlignment="1">
      <alignment horizontal="center" vertical="center" wrapText="1"/>
    </xf>
    <xf numFmtId="0" fontId="116" fillId="0" borderId="52" xfId="0" applyFont="1" applyBorder="1" applyAlignment="1">
      <alignment horizontal="left" vertical="top" wrapText="1"/>
    </xf>
    <xf numFmtId="0" fontId="116" fillId="0" borderId="83" xfId="0" applyFont="1" applyBorder="1" applyAlignment="1">
      <alignment horizontal="left" vertical="top" wrapText="1"/>
    </xf>
    <xf numFmtId="0" fontId="116" fillId="0" borderId="60" xfId="0" applyFont="1" applyBorder="1" applyAlignment="1">
      <alignment horizontal="left" vertical="top" wrapText="1"/>
    </xf>
    <xf numFmtId="0" fontId="116" fillId="0" borderId="69" xfId="0" applyFont="1" applyBorder="1" applyAlignment="1">
      <alignment horizontal="left" vertical="top" wrapText="1"/>
    </xf>
    <xf numFmtId="0" fontId="116" fillId="0" borderId="97" xfId="0" applyFont="1" applyBorder="1" applyAlignment="1">
      <alignment horizontal="left" vertical="top" wrapText="1"/>
    </xf>
    <xf numFmtId="0" fontId="116" fillId="0" borderId="136" xfId="0" applyFont="1" applyBorder="1" applyAlignment="1">
      <alignment horizontal="left" vertical="top" wrapText="1"/>
    </xf>
    <xf numFmtId="0" fontId="116" fillId="0" borderId="137" xfId="0" applyFont="1" applyBorder="1" applyAlignment="1">
      <alignment horizontal="center" vertical="center" wrapText="1"/>
    </xf>
    <xf numFmtId="0" fontId="116" fillId="0" borderId="66" xfId="0" applyFont="1" applyBorder="1" applyAlignment="1">
      <alignment horizontal="center" vertical="center" wrapText="1"/>
    </xf>
    <xf numFmtId="0" fontId="113" fillId="0" borderId="124" xfId="0" applyFont="1" applyBorder="1" applyAlignment="1">
      <alignment horizontal="center" vertical="top" wrapText="1"/>
    </xf>
    <xf numFmtId="0" fontId="113" fillId="0" borderId="123" xfId="0" applyFont="1" applyBorder="1" applyAlignment="1">
      <alignment horizontal="center" vertical="top" wrapText="1"/>
    </xf>
    <xf numFmtId="0" fontId="113" fillId="0" borderId="130" xfId="0" applyFont="1" applyBorder="1" applyAlignment="1">
      <alignment horizontal="center" vertical="top" wrapText="1"/>
    </xf>
    <xf numFmtId="0" fontId="113" fillId="0" borderId="127" xfId="0" applyFont="1" applyBorder="1" applyAlignment="1">
      <alignment horizontal="center" vertical="top" wrapText="1"/>
    </xf>
    <xf numFmtId="0" fontId="104" fillId="0" borderId="109" xfId="0" applyFont="1" applyBorder="1" applyAlignment="1">
      <alignment horizontal="left" vertical="top" wrapText="1"/>
    </xf>
    <xf numFmtId="0" fontId="104" fillId="0" borderId="110" xfId="0" applyFont="1" applyBorder="1" applyAlignment="1">
      <alignment horizontal="left" vertical="top" wrapText="1"/>
    </xf>
    <xf numFmtId="0" fontId="119" fillId="0" borderId="125" xfId="0" applyFont="1" applyBorder="1" applyAlignment="1">
      <alignment horizontal="center" vertical="center"/>
    </xf>
    <xf numFmtId="0" fontId="118" fillId="0" borderId="125" xfId="0" applyFont="1" applyBorder="1" applyAlignment="1">
      <alignment horizontal="center" vertical="center" wrapText="1"/>
    </xf>
    <xf numFmtId="0" fontId="118" fillId="0" borderId="126" xfId="0" applyFont="1" applyBorder="1" applyAlignment="1">
      <alignment horizontal="center" vertical="center" wrapText="1"/>
    </xf>
  </cellXfs>
  <cellStyles count="21415">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5"/>
  <sheetViews>
    <sheetView tabSelected="1" zoomScale="85" zoomScaleNormal="85" workbookViewId="0">
      <pane xSplit="1" ySplit="7" topLeftCell="B8" activePane="bottomRight" state="frozen"/>
      <selection pane="topRight" activeCell="B1" sqref="B1"/>
      <selection pane="bottomLeft" activeCell="A8" sqref="A8"/>
      <selection pane="bottomRight" activeCell="C17" sqref="C17"/>
    </sheetView>
  </sheetViews>
  <sheetFormatPr defaultRowHeight="15"/>
  <cols>
    <col min="1" max="1" width="10.28515625" style="1" customWidth="1"/>
    <col min="2" max="2" width="153" bestFit="1" customWidth="1"/>
    <col min="3" max="3" width="39.42578125" customWidth="1"/>
    <col min="7" max="7" width="25" customWidth="1"/>
  </cols>
  <sheetData>
    <row r="1" spans="1:3" ht="18">
      <c r="A1" s="4"/>
      <c r="B1" s="116" t="s">
        <v>159</v>
      </c>
      <c r="C1" s="44"/>
    </row>
    <row r="2" spans="1:3" s="113" customFormat="1" ht="18">
      <c r="A2" s="147">
        <v>1</v>
      </c>
      <c r="B2" s="114" t="s">
        <v>160</v>
      </c>
      <c r="C2" s="112" t="s">
        <v>702</v>
      </c>
    </row>
    <row r="3" spans="1:3" s="113" customFormat="1" ht="18">
      <c r="A3" s="147">
        <v>2</v>
      </c>
      <c r="B3" s="115" t="s">
        <v>161</v>
      </c>
      <c r="C3" s="112" t="s">
        <v>703</v>
      </c>
    </row>
    <row r="4" spans="1:3" s="113" customFormat="1" ht="18">
      <c r="A4" s="147">
        <v>3</v>
      </c>
      <c r="B4" s="115" t="s">
        <v>162</v>
      </c>
      <c r="C4" s="112" t="s">
        <v>704</v>
      </c>
    </row>
    <row r="5" spans="1:3" s="113" customFormat="1" ht="18">
      <c r="A5" s="148">
        <v>4</v>
      </c>
      <c r="B5" s="118" t="s">
        <v>163</v>
      </c>
      <c r="C5" s="112" t="s">
        <v>705</v>
      </c>
    </row>
    <row r="6" spans="1:3" s="117" customFormat="1" ht="65.25" customHeight="1">
      <c r="A6" s="694" t="s">
        <v>223</v>
      </c>
      <c r="B6" s="695"/>
      <c r="C6" s="695"/>
    </row>
    <row r="7" spans="1:3" ht="18">
      <c r="A7" s="253" t="s">
        <v>188</v>
      </c>
      <c r="B7" s="254" t="s">
        <v>164</v>
      </c>
    </row>
    <row r="8" spans="1:3">
      <c r="A8" s="255">
        <v>1</v>
      </c>
      <c r="B8" s="251" t="s">
        <v>139</v>
      </c>
    </row>
    <row r="9" spans="1:3">
      <c r="A9" s="255">
        <v>2</v>
      </c>
      <c r="B9" s="251" t="s">
        <v>165</v>
      </c>
    </row>
    <row r="10" spans="1:3">
      <c r="A10" s="255">
        <v>3</v>
      </c>
      <c r="B10" s="251" t="s">
        <v>166</v>
      </c>
    </row>
    <row r="11" spans="1:3">
      <c r="A11" s="255">
        <v>4</v>
      </c>
      <c r="B11" s="251" t="s">
        <v>167</v>
      </c>
    </row>
    <row r="12" spans="1:3">
      <c r="A12" s="255">
        <v>5</v>
      </c>
      <c r="B12" s="251" t="s">
        <v>107</v>
      </c>
    </row>
    <row r="13" spans="1:3">
      <c r="A13" s="255">
        <v>6</v>
      </c>
      <c r="B13" s="256" t="s">
        <v>91</v>
      </c>
    </row>
    <row r="14" spans="1:3">
      <c r="A14" s="255">
        <v>7</v>
      </c>
      <c r="B14" s="251" t="s">
        <v>168</v>
      </c>
    </row>
    <row r="15" spans="1:3">
      <c r="A15" s="255">
        <v>8</v>
      </c>
      <c r="B15" s="251" t="s">
        <v>171</v>
      </c>
    </row>
    <row r="16" spans="1:3">
      <c r="A16" s="255">
        <v>9</v>
      </c>
      <c r="B16" s="251" t="s">
        <v>85</v>
      </c>
    </row>
    <row r="17" spans="1:2">
      <c r="A17" s="257" t="s">
        <v>270</v>
      </c>
      <c r="B17" s="251" t="s">
        <v>250</v>
      </c>
    </row>
    <row r="18" spans="1:2">
      <c r="A18" s="255">
        <v>10</v>
      </c>
      <c r="B18" s="251" t="s">
        <v>172</v>
      </c>
    </row>
    <row r="19" spans="1:2">
      <c r="A19" s="255">
        <v>11</v>
      </c>
      <c r="B19" s="256" t="s">
        <v>155</v>
      </c>
    </row>
    <row r="20" spans="1:2">
      <c r="A20" s="255">
        <v>12</v>
      </c>
      <c r="B20" s="256" t="s">
        <v>152</v>
      </c>
    </row>
    <row r="21" spans="1:2">
      <c r="A21" s="255">
        <v>13</v>
      </c>
      <c r="B21" s="258" t="s">
        <v>218</v>
      </c>
    </row>
    <row r="22" spans="1:2">
      <c r="A22" s="255">
        <v>14</v>
      </c>
      <c r="B22" s="251" t="s">
        <v>244</v>
      </c>
    </row>
    <row r="23" spans="1:2">
      <c r="A23" s="255">
        <v>15</v>
      </c>
      <c r="B23" s="251" t="s">
        <v>74</v>
      </c>
    </row>
    <row r="24" spans="1:2">
      <c r="A24" s="255">
        <v>15.1</v>
      </c>
      <c r="B24" s="251" t="s">
        <v>279</v>
      </c>
    </row>
    <row r="25" spans="1:2">
      <c r="A25" s="255">
        <v>16</v>
      </c>
      <c r="B25" s="251" t="s">
        <v>343</v>
      </c>
    </row>
    <row r="26" spans="1:2">
      <c r="A26" s="255">
        <v>17</v>
      </c>
      <c r="B26" s="251" t="s">
        <v>493</v>
      </c>
    </row>
    <row r="27" spans="1:2">
      <c r="A27" s="255">
        <v>18</v>
      </c>
      <c r="B27" s="251" t="s">
        <v>690</v>
      </c>
    </row>
    <row r="28" spans="1:2">
      <c r="A28" s="255">
        <v>19</v>
      </c>
      <c r="B28" s="251" t="s">
        <v>691</v>
      </c>
    </row>
    <row r="29" spans="1:2">
      <c r="A29" s="255">
        <v>20</v>
      </c>
      <c r="B29" s="251" t="s">
        <v>692</v>
      </c>
    </row>
    <row r="30" spans="1:2">
      <c r="A30" s="255">
        <v>21</v>
      </c>
      <c r="B30" s="251" t="s">
        <v>432</v>
      </c>
    </row>
    <row r="31" spans="1:2">
      <c r="A31" s="255">
        <v>22</v>
      </c>
      <c r="B31" s="251" t="s">
        <v>693</v>
      </c>
    </row>
    <row r="32" spans="1:2" ht="25.5">
      <c r="A32" s="255">
        <v>23</v>
      </c>
      <c r="B32" s="496" t="s">
        <v>689</v>
      </c>
    </row>
    <row r="33" spans="1:2">
      <c r="A33" s="255">
        <v>24</v>
      </c>
      <c r="B33" s="251" t="s">
        <v>694</v>
      </c>
    </row>
    <row r="34" spans="1:2">
      <c r="A34" s="255">
        <v>25</v>
      </c>
      <c r="B34" s="251" t="s">
        <v>695</v>
      </c>
    </row>
    <row r="35" spans="1:2">
      <c r="A35" s="255">
        <v>26</v>
      </c>
      <c r="B35" s="251" t="s">
        <v>517</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5" location="'16. NSFR'!A1" display="წმინდა სტაბილური დაფინანსების კოეფიციენტი" xr:uid="{00000000-0004-0000-0000-000011000000}"/>
    <hyperlink ref="B26"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0" location="'21. NPL'!A1" display="უმოქმედო სესხების ცვლილება" xr:uid="{00000000-0004-0000-0000-000015000000}"/>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29" location="'20. Reserves'!A1" display="რეზერვის ცვლილება სესხებზე და კორპორატიულ სავალო ფასიანი ქაღალდებზე" xr:uid="{00000000-0004-0000-0000-00001A000000}"/>
    <hyperlink ref="B35" location="'26. Retail Products'!A1" display="ზოგადი ინფორმაცია საცალო პროდუქტებზე" xr:uid="{00000000-0004-0000-0000-00001B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Normal="100" workbookViewId="0">
      <pane xSplit="1" ySplit="5" topLeftCell="B6" activePane="bottomRight" state="frozen"/>
      <selection activeCell="L27" sqref="L27"/>
      <selection pane="topRight" activeCell="L27" sqref="L27"/>
      <selection pane="bottomLeft" activeCell="L27" sqref="L27"/>
      <selection pane="bottomRight" activeCell="F24" sqref="F24"/>
    </sheetView>
  </sheetViews>
  <sheetFormatPr defaultRowHeight="15"/>
  <cols>
    <col min="1" max="1" width="9.5703125" style="1" bestFit="1" customWidth="1"/>
    <col min="2" max="2" width="132.42578125" style="1" customWidth="1"/>
    <col min="3" max="3" width="18.42578125" style="1" customWidth="1"/>
  </cols>
  <sheetData>
    <row r="1" spans="1:6" ht="16.5">
      <c r="A1" s="11" t="s">
        <v>108</v>
      </c>
      <c r="B1" s="10" t="str">
        <f>Info!C2</f>
        <v>ს.ს "პროკრედიტ ბანკი"</v>
      </c>
      <c r="D1" s="1"/>
      <c r="E1" s="1"/>
      <c r="F1" s="1"/>
    </row>
    <row r="2" spans="1:6" s="11" customFormat="1" ht="15.75" customHeight="1">
      <c r="A2" s="11" t="s">
        <v>109</v>
      </c>
      <c r="B2" s="330">
        <f>'1. key ratios'!B2</f>
        <v>45565</v>
      </c>
    </row>
    <row r="3" spans="1:6" s="11" customFormat="1" ht="15.75" customHeight="1"/>
    <row r="4" spans="1:6" ht="15.75" thickBot="1">
      <c r="A4" s="1" t="s">
        <v>194</v>
      </c>
      <c r="B4" s="21" t="s">
        <v>85</v>
      </c>
    </row>
    <row r="5" spans="1:6">
      <c r="A5" s="75" t="s">
        <v>25</v>
      </c>
      <c r="B5" s="76"/>
      <c r="C5" s="77" t="s">
        <v>26</v>
      </c>
    </row>
    <row r="6" spans="1:6">
      <c r="A6" s="78">
        <v>1</v>
      </c>
      <c r="B6" s="40" t="s">
        <v>27</v>
      </c>
      <c r="C6" s="157">
        <v>323211250.12</v>
      </c>
      <c r="D6" s="684"/>
    </row>
    <row r="7" spans="1:6">
      <c r="A7" s="78">
        <v>2</v>
      </c>
      <c r="B7" s="37" t="s">
        <v>28</v>
      </c>
      <c r="C7" s="158">
        <v>112482805</v>
      </c>
      <c r="D7" s="684"/>
    </row>
    <row r="8" spans="1:6">
      <c r="A8" s="78">
        <v>3</v>
      </c>
      <c r="B8" s="32" t="s">
        <v>29</v>
      </c>
      <c r="C8" s="158">
        <v>72117569.829999998</v>
      </c>
      <c r="D8" s="684"/>
    </row>
    <row r="9" spans="1:6">
      <c r="A9" s="78">
        <v>4</v>
      </c>
      <c r="B9" s="32" t="s">
        <v>30</v>
      </c>
      <c r="C9" s="158">
        <v>0</v>
      </c>
      <c r="D9" s="684"/>
    </row>
    <row r="10" spans="1:6">
      <c r="A10" s="78">
        <v>5</v>
      </c>
      <c r="B10" s="32" t="s">
        <v>31</v>
      </c>
      <c r="C10" s="158">
        <v>0</v>
      </c>
      <c r="D10" s="684"/>
    </row>
    <row r="11" spans="1:6">
      <c r="A11" s="78">
        <v>6</v>
      </c>
      <c r="B11" s="38" t="s">
        <v>32</v>
      </c>
      <c r="C11" s="158">
        <v>138610875.28999999</v>
      </c>
      <c r="D11" s="684"/>
    </row>
    <row r="12" spans="1:6" s="2" customFormat="1">
      <c r="A12" s="78">
        <v>7</v>
      </c>
      <c r="B12" s="40" t="s">
        <v>33</v>
      </c>
      <c r="C12" s="159">
        <v>10956335.386194099</v>
      </c>
      <c r="D12" s="684"/>
    </row>
    <row r="13" spans="1:6" s="2" customFormat="1">
      <c r="A13" s="78">
        <v>8</v>
      </c>
      <c r="B13" s="39" t="s">
        <v>34</v>
      </c>
      <c r="C13" s="160">
        <v>0</v>
      </c>
      <c r="D13" s="684"/>
    </row>
    <row r="14" spans="1:6" s="2" customFormat="1" ht="25.5">
      <c r="A14" s="78">
        <v>9</v>
      </c>
      <c r="B14" s="33" t="s">
        <v>35</v>
      </c>
      <c r="C14" s="160">
        <v>0</v>
      </c>
      <c r="D14" s="684"/>
    </row>
    <row r="15" spans="1:6" s="2" customFormat="1">
      <c r="A15" s="78">
        <v>10</v>
      </c>
      <c r="B15" s="34" t="s">
        <v>36</v>
      </c>
      <c r="C15" s="160">
        <v>2084486.9</v>
      </c>
      <c r="D15" s="684"/>
    </row>
    <row r="16" spans="1:6" s="2" customFormat="1">
      <c r="A16" s="78">
        <v>11</v>
      </c>
      <c r="B16" s="35" t="s">
        <v>37</v>
      </c>
      <c r="C16" s="160">
        <v>0</v>
      </c>
      <c r="D16" s="684"/>
    </row>
    <row r="17" spans="1:4" s="2" customFormat="1">
      <c r="A17" s="78">
        <v>12</v>
      </c>
      <c r="B17" s="34" t="s">
        <v>38</v>
      </c>
      <c r="C17" s="160">
        <v>0</v>
      </c>
      <c r="D17" s="684"/>
    </row>
    <row r="18" spans="1:4" s="2" customFormat="1">
      <c r="A18" s="78">
        <v>13</v>
      </c>
      <c r="B18" s="34" t="s">
        <v>39</v>
      </c>
      <c r="C18" s="160">
        <v>0</v>
      </c>
      <c r="D18" s="684"/>
    </row>
    <row r="19" spans="1:4" s="2" customFormat="1">
      <c r="A19" s="78">
        <v>14</v>
      </c>
      <c r="B19" s="34" t="s">
        <v>40</v>
      </c>
      <c r="C19" s="160">
        <v>0</v>
      </c>
      <c r="D19" s="684"/>
    </row>
    <row r="20" spans="1:4" s="2" customFormat="1" ht="25.5">
      <c r="A20" s="78">
        <v>15</v>
      </c>
      <c r="B20" s="34" t="s">
        <v>41</v>
      </c>
      <c r="C20" s="160">
        <v>0</v>
      </c>
      <c r="D20" s="684"/>
    </row>
    <row r="21" spans="1:4" s="2" customFormat="1" ht="25.5">
      <c r="A21" s="78">
        <v>16</v>
      </c>
      <c r="B21" s="33" t="s">
        <v>42</v>
      </c>
      <c r="C21" s="160">
        <v>0</v>
      </c>
      <c r="D21" s="684"/>
    </row>
    <row r="22" spans="1:4" s="2" customFormat="1">
      <c r="A22" s="78">
        <v>17</v>
      </c>
      <c r="B22" s="79" t="s">
        <v>43</v>
      </c>
      <c r="C22" s="160">
        <v>8871848.4861940984</v>
      </c>
      <c r="D22" s="684"/>
    </row>
    <row r="23" spans="1:4" s="2" customFormat="1">
      <c r="A23" s="78">
        <v>18</v>
      </c>
      <c r="B23" s="578" t="s">
        <v>519</v>
      </c>
      <c r="C23" s="384">
        <v>0</v>
      </c>
      <c r="D23" s="684"/>
    </row>
    <row r="24" spans="1:4" s="2" customFormat="1" ht="25.5">
      <c r="A24" s="78">
        <v>19</v>
      </c>
      <c r="B24" s="33" t="s">
        <v>44</v>
      </c>
      <c r="C24" s="160">
        <v>0</v>
      </c>
      <c r="D24" s="684"/>
    </row>
    <row r="25" spans="1:4" s="2" customFormat="1" ht="25.5">
      <c r="A25" s="78">
        <v>20</v>
      </c>
      <c r="B25" s="33" t="s">
        <v>45</v>
      </c>
      <c r="C25" s="160">
        <v>0</v>
      </c>
      <c r="D25" s="684"/>
    </row>
    <row r="26" spans="1:4" s="2" customFormat="1" ht="25.5">
      <c r="A26" s="78">
        <v>21</v>
      </c>
      <c r="B26" s="35" t="s">
        <v>46</v>
      </c>
      <c r="C26" s="160">
        <v>0</v>
      </c>
      <c r="D26" s="684"/>
    </row>
    <row r="27" spans="1:4" s="2" customFormat="1">
      <c r="A27" s="78">
        <v>22</v>
      </c>
      <c r="B27" s="35" t="s">
        <v>47</v>
      </c>
      <c r="C27" s="160">
        <v>0</v>
      </c>
      <c r="D27" s="684"/>
    </row>
    <row r="28" spans="1:4" s="2" customFormat="1" ht="25.5">
      <c r="A28" s="78">
        <v>23</v>
      </c>
      <c r="B28" s="35" t="s">
        <v>48</v>
      </c>
      <c r="C28" s="160">
        <v>0</v>
      </c>
      <c r="D28" s="684"/>
    </row>
    <row r="29" spans="1:4" s="2" customFormat="1">
      <c r="A29" s="78">
        <v>24</v>
      </c>
      <c r="B29" s="41" t="s">
        <v>22</v>
      </c>
      <c r="C29" s="159">
        <v>312254914.73380589</v>
      </c>
      <c r="D29" s="684"/>
    </row>
    <row r="30" spans="1:4" s="2" customFormat="1">
      <c r="A30" s="80"/>
      <c r="B30" s="36"/>
      <c r="C30" s="160"/>
    </row>
    <row r="31" spans="1:4" s="2" customFormat="1">
      <c r="A31" s="80">
        <v>25</v>
      </c>
      <c r="B31" s="41" t="s">
        <v>49</v>
      </c>
      <c r="C31" s="159">
        <v>0</v>
      </c>
    </row>
    <row r="32" spans="1:4" s="2" customFormat="1">
      <c r="A32" s="80">
        <v>26</v>
      </c>
      <c r="B32" s="32" t="s">
        <v>50</v>
      </c>
      <c r="C32" s="161">
        <v>0</v>
      </c>
    </row>
    <row r="33" spans="1:3" s="2" customFormat="1">
      <c r="A33" s="80">
        <v>27</v>
      </c>
      <c r="B33" s="110" t="s">
        <v>51</v>
      </c>
      <c r="C33" s="160">
        <v>0</v>
      </c>
    </row>
    <row r="34" spans="1:3" s="2" customFormat="1">
      <c r="A34" s="80">
        <v>28</v>
      </c>
      <c r="B34" s="110" t="s">
        <v>52</v>
      </c>
      <c r="C34" s="160">
        <v>0</v>
      </c>
    </row>
    <row r="35" spans="1:3" s="2" customFormat="1">
      <c r="A35" s="80">
        <v>29</v>
      </c>
      <c r="B35" s="32" t="s">
        <v>53</v>
      </c>
      <c r="C35" s="160">
        <v>0</v>
      </c>
    </row>
    <row r="36" spans="1:3" s="2" customFormat="1">
      <c r="A36" s="80">
        <v>30</v>
      </c>
      <c r="B36" s="41" t="s">
        <v>54</v>
      </c>
      <c r="C36" s="159">
        <v>0</v>
      </c>
    </row>
    <row r="37" spans="1:3" s="2" customFormat="1">
      <c r="A37" s="80">
        <v>31</v>
      </c>
      <c r="B37" s="33" t="s">
        <v>55</v>
      </c>
      <c r="C37" s="160">
        <v>0</v>
      </c>
    </row>
    <row r="38" spans="1:3" s="2" customFormat="1">
      <c r="A38" s="80">
        <v>32</v>
      </c>
      <c r="B38" s="34" t="s">
        <v>56</v>
      </c>
      <c r="C38" s="160">
        <v>0</v>
      </c>
    </row>
    <row r="39" spans="1:3" s="2" customFormat="1" ht="25.5">
      <c r="A39" s="80">
        <v>33</v>
      </c>
      <c r="B39" s="33" t="s">
        <v>57</v>
      </c>
      <c r="C39" s="160">
        <v>0</v>
      </c>
    </row>
    <row r="40" spans="1:3" s="2" customFormat="1" ht="25.5">
      <c r="A40" s="80">
        <v>34</v>
      </c>
      <c r="B40" s="33" t="s">
        <v>45</v>
      </c>
      <c r="C40" s="160">
        <v>0</v>
      </c>
    </row>
    <row r="41" spans="1:3" s="2" customFormat="1" ht="25.5">
      <c r="A41" s="80">
        <v>35</v>
      </c>
      <c r="B41" s="35" t="s">
        <v>58</v>
      </c>
      <c r="C41" s="160">
        <v>0</v>
      </c>
    </row>
    <row r="42" spans="1:3" s="2" customFormat="1">
      <c r="A42" s="80">
        <v>36</v>
      </c>
      <c r="B42" s="41" t="s">
        <v>23</v>
      </c>
      <c r="C42" s="159">
        <v>0</v>
      </c>
    </row>
    <row r="43" spans="1:3" s="2" customFormat="1">
      <c r="A43" s="80"/>
      <c r="B43" s="36"/>
      <c r="C43" s="160"/>
    </row>
    <row r="44" spans="1:3" s="2" customFormat="1">
      <c r="A44" s="80">
        <v>37</v>
      </c>
      <c r="B44" s="42" t="s">
        <v>59</v>
      </c>
      <c r="C44" s="159">
        <v>9137400</v>
      </c>
    </row>
    <row r="45" spans="1:3" s="2" customFormat="1">
      <c r="A45" s="80">
        <v>38</v>
      </c>
      <c r="B45" s="32" t="s">
        <v>60</v>
      </c>
      <c r="C45" s="160">
        <v>9137400</v>
      </c>
    </row>
    <row r="46" spans="1:3" s="2" customFormat="1">
      <c r="A46" s="80">
        <v>39</v>
      </c>
      <c r="B46" s="32" t="s">
        <v>61</v>
      </c>
      <c r="C46" s="160">
        <v>0</v>
      </c>
    </row>
    <row r="47" spans="1:3" s="2" customFormat="1">
      <c r="A47" s="80">
        <v>40</v>
      </c>
      <c r="B47" s="579" t="s">
        <v>518</v>
      </c>
      <c r="C47" s="160">
        <v>0</v>
      </c>
    </row>
    <row r="48" spans="1:3" s="2" customFormat="1">
      <c r="A48" s="80">
        <v>41</v>
      </c>
      <c r="B48" s="42" t="s">
        <v>62</v>
      </c>
      <c r="C48" s="159">
        <v>0</v>
      </c>
    </row>
    <row r="49" spans="1:3" s="2" customFormat="1">
      <c r="A49" s="80">
        <v>42</v>
      </c>
      <c r="B49" s="33" t="s">
        <v>63</v>
      </c>
      <c r="C49" s="160">
        <v>0</v>
      </c>
    </row>
    <row r="50" spans="1:3" s="2" customFormat="1">
      <c r="A50" s="80">
        <v>43</v>
      </c>
      <c r="B50" s="34" t="s">
        <v>64</v>
      </c>
      <c r="C50" s="160">
        <v>0</v>
      </c>
    </row>
    <row r="51" spans="1:3" s="2" customFormat="1" ht="25.5">
      <c r="A51" s="80">
        <v>44</v>
      </c>
      <c r="B51" s="33" t="s">
        <v>65</v>
      </c>
      <c r="C51" s="160">
        <v>0</v>
      </c>
    </row>
    <row r="52" spans="1:3" s="2" customFormat="1" ht="25.5">
      <c r="A52" s="80">
        <v>45</v>
      </c>
      <c r="B52" s="33" t="s">
        <v>45</v>
      </c>
      <c r="C52" s="160">
        <v>0</v>
      </c>
    </row>
    <row r="53" spans="1:3" s="2" customFormat="1" ht="15.75" thickBot="1">
      <c r="A53" s="80">
        <v>46</v>
      </c>
      <c r="B53" s="81" t="s">
        <v>24</v>
      </c>
      <c r="C53" s="162">
        <v>9137400</v>
      </c>
    </row>
    <row r="56" spans="1:3">
      <c r="B56" s="1" t="s">
        <v>141</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workbookViewId="0">
      <selection activeCell="O28" sqref="O28"/>
    </sheetView>
  </sheetViews>
  <sheetFormatPr defaultColWidth="9.140625" defaultRowHeight="12.75"/>
  <cols>
    <col min="1" max="1" width="10.85546875" style="1" bestFit="1" customWidth="1"/>
    <col min="2" max="2" width="59" style="1" customWidth="1"/>
    <col min="3" max="3" width="16.7109375" style="1" bestFit="1" customWidth="1"/>
    <col min="4" max="4" width="22.140625" style="1" customWidth="1"/>
    <col min="5" max="16384" width="9.140625" style="1"/>
  </cols>
  <sheetData>
    <row r="1" spans="1:6" ht="15.75">
      <c r="A1" s="11" t="s">
        <v>108</v>
      </c>
      <c r="B1" s="10" t="str">
        <f>Info!C2</f>
        <v>ს.ს "პროკრედიტ ბანკი"</v>
      </c>
    </row>
    <row r="2" spans="1:6" s="11" customFormat="1" ht="15.75" customHeight="1">
      <c r="A2" s="11" t="s">
        <v>109</v>
      </c>
      <c r="B2" s="330">
        <f>'1. key ratios'!B2</f>
        <v>45565</v>
      </c>
    </row>
    <row r="3" spans="1:6" s="11" customFormat="1" ht="15.75" customHeight="1"/>
    <row r="4" spans="1:6" ht="13.5" thickBot="1">
      <c r="A4" s="1" t="s">
        <v>249</v>
      </c>
      <c r="B4" s="240" t="s">
        <v>250</v>
      </c>
    </row>
    <row r="5" spans="1:6" s="29" customFormat="1">
      <c r="A5" s="724" t="s">
        <v>251</v>
      </c>
      <c r="B5" s="725"/>
      <c r="C5" s="230" t="s">
        <v>252</v>
      </c>
      <c r="D5" s="231" t="s">
        <v>253</v>
      </c>
    </row>
    <row r="6" spans="1:6" s="241" customFormat="1">
      <c r="A6" s="232">
        <v>1</v>
      </c>
      <c r="B6" s="233" t="s">
        <v>254</v>
      </c>
      <c r="C6" s="233"/>
      <c r="D6" s="234"/>
    </row>
    <row r="7" spans="1:6" s="241" customFormat="1">
      <c r="A7" s="235" t="s">
        <v>255</v>
      </c>
      <c r="B7" s="236" t="s">
        <v>256</v>
      </c>
      <c r="C7" s="286">
        <v>4.4999999999999998E-2</v>
      </c>
      <c r="D7" s="673">
        <v>68675459.265626535</v>
      </c>
      <c r="E7" s="580"/>
      <c r="F7" s="580"/>
    </row>
    <row r="8" spans="1:6" s="241" customFormat="1">
      <c r="A8" s="235" t="s">
        <v>257</v>
      </c>
      <c r="B8" s="236" t="s">
        <v>258</v>
      </c>
      <c r="C8" s="287">
        <v>0.06</v>
      </c>
      <c r="D8" s="673">
        <v>91567279.02083537</v>
      </c>
      <c r="E8" s="580"/>
      <c r="F8" s="580"/>
    </row>
    <row r="9" spans="1:6" s="241" customFormat="1">
      <c r="A9" s="235" t="s">
        <v>259</v>
      </c>
      <c r="B9" s="236" t="s">
        <v>260</v>
      </c>
      <c r="C9" s="287">
        <v>0.08</v>
      </c>
      <c r="D9" s="673">
        <v>122089705.36111383</v>
      </c>
      <c r="E9" s="580"/>
      <c r="F9" s="580"/>
    </row>
    <row r="10" spans="1:6" s="241" customFormat="1">
      <c r="A10" s="232" t="s">
        <v>261</v>
      </c>
      <c r="B10" s="233" t="s">
        <v>262</v>
      </c>
      <c r="C10" s="288"/>
      <c r="D10" s="284"/>
      <c r="E10" s="580"/>
      <c r="F10" s="580"/>
    </row>
    <row r="11" spans="1:6" s="242" customFormat="1">
      <c r="A11" s="237" t="s">
        <v>263</v>
      </c>
      <c r="B11" s="238" t="s">
        <v>325</v>
      </c>
      <c r="C11" s="289">
        <v>2.5000000000000001E-2</v>
      </c>
      <c r="D11" s="674">
        <v>38153032.925348073</v>
      </c>
      <c r="E11" s="580"/>
      <c r="F11" s="580"/>
    </row>
    <row r="12" spans="1:6" s="242" customFormat="1">
      <c r="A12" s="237" t="s">
        <v>264</v>
      </c>
      <c r="B12" s="238" t="s">
        <v>265</v>
      </c>
      <c r="C12" s="289">
        <v>2.5000000000000001E-3</v>
      </c>
      <c r="D12" s="674">
        <v>3815303.2925348072</v>
      </c>
      <c r="E12" s="580"/>
      <c r="F12" s="580"/>
    </row>
    <row r="13" spans="1:6" s="242" customFormat="1">
      <c r="A13" s="237" t="s">
        <v>266</v>
      </c>
      <c r="B13" s="238" t="s">
        <v>267</v>
      </c>
      <c r="C13" s="289">
        <v>0</v>
      </c>
      <c r="D13" s="674">
        <v>0</v>
      </c>
      <c r="E13" s="580"/>
      <c r="F13" s="580"/>
    </row>
    <row r="14" spans="1:6" s="241" customFormat="1">
      <c r="A14" s="232" t="s">
        <v>268</v>
      </c>
      <c r="B14" s="233" t="s">
        <v>323</v>
      </c>
      <c r="C14" s="290"/>
      <c r="D14" s="284"/>
      <c r="E14" s="580"/>
      <c r="F14" s="580"/>
    </row>
    <row r="15" spans="1:6" s="241" customFormat="1">
      <c r="A15" s="252" t="s">
        <v>271</v>
      </c>
      <c r="B15" s="238" t="s">
        <v>324</v>
      </c>
      <c r="C15" s="289">
        <v>4.7459035854057238E-2</v>
      </c>
      <c r="D15" s="674">
        <v>72428246.301804826</v>
      </c>
      <c r="E15" s="580"/>
      <c r="F15" s="580"/>
    </row>
    <row r="16" spans="1:6" s="241" customFormat="1">
      <c r="A16" s="252" t="s">
        <v>272</v>
      </c>
      <c r="B16" s="238" t="s">
        <v>274</v>
      </c>
      <c r="C16" s="289">
        <v>5.8769406086341347E-2</v>
      </c>
      <c r="D16" s="674">
        <v>89689243.416613311</v>
      </c>
      <c r="E16" s="580"/>
      <c r="F16" s="580"/>
    </row>
    <row r="17" spans="1:6" s="241" customFormat="1">
      <c r="A17" s="252" t="s">
        <v>273</v>
      </c>
      <c r="B17" s="238" t="s">
        <v>321</v>
      </c>
      <c r="C17" s="289">
        <v>7.365147218145203E-2</v>
      </c>
      <c r="D17" s="674">
        <v>112401081.72557189</v>
      </c>
      <c r="E17" s="580"/>
      <c r="F17" s="580"/>
    </row>
    <row r="18" spans="1:6" s="29" customFormat="1">
      <c r="A18" s="726" t="s">
        <v>322</v>
      </c>
      <c r="B18" s="727"/>
      <c r="C18" s="291" t="s">
        <v>252</v>
      </c>
      <c r="D18" s="285" t="s">
        <v>253</v>
      </c>
      <c r="E18" s="580"/>
      <c r="F18" s="580"/>
    </row>
    <row r="19" spans="1:6" s="241" customFormat="1">
      <c r="A19" s="239">
        <v>4</v>
      </c>
      <c r="B19" s="238" t="s">
        <v>22</v>
      </c>
      <c r="C19" s="289">
        <v>0.11995903585405725</v>
      </c>
      <c r="D19" s="673">
        <v>183072041.78531423</v>
      </c>
      <c r="E19" s="580"/>
      <c r="F19" s="580"/>
    </row>
    <row r="20" spans="1:6" s="241" customFormat="1">
      <c r="A20" s="239">
        <v>5</v>
      </c>
      <c r="B20" s="238" t="s">
        <v>86</v>
      </c>
      <c r="C20" s="289">
        <v>0.14626940608634134</v>
      </c>
      <c r="D20" s="673">
        <v>223224858.65533155</v>
      </c>
      <c r="E20" s="580"/>
      <c r="F20" s="580"/>
    </row>
    <row r="21" spans="1:6" s="241" customFormat="1" ht="13.5" thickBot="1">
      <c r="A21" s="243" t="s">
        <v>269</v>
      </c>
      <c r="B21" s="244" t="s">
        <v>85</v>
      </c>
      <c r="C21" s="292">
        <v>0.18115147218145206</v>
      </c>
      <c r="D21" s="675">
        <v>276459123.30456865</v>
      </c>
      <c r="E21" s="580"/>
      <c r="F21" s="580"/>
    </row>
    <row r="23" spans="1:6" ht="63.75">
      <c r="B23" s="15" t="s">
        <v>326</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F70"/>
  <sheetViews>
    <sheetView zoomScale="80" zoomScaleNormal="80" workbookViewId="0">
      <pane xSplit="1" ySplit="5" topLeftCell="B6" activePane="bottomRight" state="frozen"/>
      <selection activeCell="L27" sqref="L27"/>
      <selection pane="topRight" activeCell="L27" sqref="L27"/>
      <selection pane="bottomLeft" activeCell="L27" sqref="L27"/>
      <selection pane="bottomRight" activeCell="I38" sqref="I37:I38"/>
    </sheetView>
  </sheetViews>
  <sheetFormatPr defaultRowHeight="16.5"/>
  <cols>
    <col min="1" max="1" width="10.7109375" style="30" customWidth="1"/>
    <col min="2" max="2" width="91.85546875" style="30" customWidth="1"/>
    <col min="3" max="3" width="53.140625" style="30" customWidth="1"/>
    <col min="4" max="4" width="32.28515625" style="30" customWidth="1"/>
    <col min="5" max="5" width="9.42578125" customWidth="1"/>
  </cols>
  <sheetData>
    <row r="1" spans="1:6">
      <c r="A1" s="11" t="s">
        <v>108</v>
      </c>
      <c r="B1" s="12" t="str">
        <f>Info!C2</f>
        <v>ს.ს "პროკრედიტ ბანკი"</v>
      </c>
      <c r="E1" s="1"/>
      <c r="F1" s="1"/>
    </row>
    <row r="2" spans="1:6" s="11" customFormat="1" ht="15.75" customHeight="1">
      <c r="A2" s="11" t="s">
        <v>109</v>
      </c>
      <c r="B2" s="330">
        <f>'1. key ratios'!B2</f>
        <v>45565</v>
      </c>
    </row>
    <row r="3" spans="1:6" s="11" customFormat="1" ht="15.75" customHeight="1">
      <c r="A3" s="18"/>
    </row>
    <row r="4" spans="1:6" s="11" customFormat="1" ht="15.75" customHeight="1" thickBot="1">
      <c r="A4" s="11" t="s">
        <v>195</v>
      </c>
      <c r="B4" s="133" t="s">
        <v>172</v>
      </c>
      <c r="D4" s="135" t="s">
        <v>87</v>
      </c>
    </row>
    <row r="5" spans="1:6" ht="25.5">
      <c r="A5" s="86" t="s">
        <v>25</v>
      </c>
      <c r="B5" s="87" t="s">
        <v>144</v>
      </c>
      <c r="C5" s="88" t="s">
        <v>638</v>
      </c>
      <c r="D5" s="134" t="s">
        <v>173</v>
      </c>
    </row>
    <row r="6" spans="1:6">
      <c r="A6" s="581">
        <v>1</v>
      </c>
      <c r="B6" s="582" t="s">
        <v>636</v>
      </c>
      <c r="C6" s="583">
        <v>458582365.58630002</v>
      </c>
      <c r="D6" s="584"/>
      <c r="E6" s="3"/>
    </row>
    <row r="7" spans="1:6">
      <c r="A7" s="581">
        <v>1.1000000000000001</v>
      </c>
      <c r="B7" s="585" t="s">
        <v>96</v>
      </c>
      <c r="C7" s="586">
        <v>53893715.019600004</v>
      </c>
      <c r="D7" s="82"/>
      <c r="E7" s="3"/>
    </row>
    <row r="8" spans="1:6">
      <c r="A8" s="581">
        <v>1.2</v>
      </c>
      <c r="B8" s="585" t="s">
        <v>97</v>
      </c>
      <c r="C8" s="586">
        <v>211602663.23249999</v>
      </c>
      <c r="D8" s="82"/>
      <c r="E8" s="3"/>
    </row>
    <row r="9" spans="1:6">
      <c r="A9" s="581">
        <v>1.3</v>
      </c>
      <c r="B9" s="585" t="s">
        <v>98</v>
      </c>
      <c r="C9" s="586">
        <v>193085987.33419999</v>
      </c>
      <c r="D9" s="82"/>
      <c r="E9" s="3"/>
    </row>
    <row r="10" spans="1:6">
      <c r="A10" s="581">
        <v>2</v>
      </c>
      <c r="B10" s="587" t="s">
        <v>523</v>
      </c>
      <c r="C10" s="586">
        <v>0</v>
      </c>
      <c r="D10" s="82"/>
      <c r="E10" s="3"/>
    </row>
    <row r="11" spans="1:6">
      <c r="A11" s="581">
        <v>2.1</v>
      </c>
      <c r="B11" s="588" t="s">
        <v>524</v>
      </c>
      <c r="C11" s="586">
        <v>0</v>
      </c>
      <c r="D11" s="83"/>
      <c r="E11" s="3"/>
    </row>
    <row r="12" spans="1:6" ht="23.45" customHeight="1">
      <c r="A12" s="581">
        <v>3</v>
      </c>
      <c r="B12" s="389" t="s">
        <v>525</v>
      </c>
      <c r="C12" s="586">
        <v>0</v>
      </c>
      <c r="D12" s="83"/>
      <c r="E12" s="3"/>
    </row>
    <row r="13" spans="1:6" ht="23.1" customHeight="1">
      <c r="A13" s="581"/>
      <c r="B13" s="589" t="s">
        <v>43</v>
      </c>
      <c r="C13" s="590">
        <v>-3.8059018552303314E-3</v>
      </c>
      <c r="D13" s="591" t="s">
        <v>724</v>
      </c>
      <c r="E13" s="3"/>
    </row>
    <row r="14" spans="1:6" ht="21">
      <c r="A14" s="581">
        <v>4</v>
      </c>
      <c r="B14" s="390" t="s">
        <v>526</v>
      </c>
      <c r="C14" s="586">
        <v>0</v>
      </c>
      <c r="D14" s="83"/>
      <c r="E14" s="3"/>
    </row>
    <row r="15" spans="1:6">
      <c r="A15" s="581">
        <v>5</v>
      </c>
      <c r="B15" s="390" t="s">
        <v>527</v>
      </c>
      <c r="C15" s="592">
        <v>139527.79999999999</v>
      </c>
      <c r="D15" s="83"/>
      <c r="E15" s="3"/>
    </row>
    <row r="16" spans="1:6">
      <c r="A16" s="581">
        <v>5.0999999999999996</v>
      </c>
      <c r="B16" s="391" t="s">
        <v>528</v>
      </c>
      <c r="C16" s="586">
        <v>139527.79999999999</v>
      </c>
      <c r="D16" s="83"/>
      <c r="E16" s="3"/>
    </row>
    <row r="17" spans="1:5">
      <c r="A17" s="581">
        <v>5.2</v>
      </c>
      <c r="B17" s="391" t="s">
        <v>455</v>
      </c>
      <c r="C17" s="586">
        <v>0</v>
      </c>
      <c r="D17" s="82"/>
      <c r="E17" s="3"/>
    </row>
    <row r="18" spans="1:5">
      <c r="A18" s="581">
        <v>5.3</v>
      </c>
      <c r="B18" s="391" t="s">
        <v>529</v>
      </c>
      <c r="C18" s="586">
        <v>0</v>
      </c>
      <c r="D18" s="82"/>
      <c r="E18" s="3"/>
    </row>
    <row r="19" spans="1:5">
      <c r="A19" s="581">
        <v>6</v>
      </c>
      <c r="B19" s="389" t="s">
        <v>530</v>
      </c>
      <c r="C19" s="593">
        <v>1421002850.07212</v>
      </c>
      <c r="D19" s="82"/>
      <c r="E19" s="3"/>
    </row>
    <row r="20" spans="1:5">
      <c r="A20" s="581">
        <v>6.1</v>
      </c>
      <c r="B20" s="391" t="s">
        <v>455</v>
      </c>
      <c r="C20" s="586">
        <v>71165099.75</v>
      </c>
      <c r="D20" s="82"/>
      <c r="E20" s="3"/>
    </row>
    <row r="21" spans="1:5">
      <c r="A21" s="581">
        <v>6.2</v>
      </c>
      <c r="B21" s="391" t="s">
        <v>529</v>
      </c>
      <c r="C21" s="586">
        <v>1349837750.32212</v>
      </c>
      <c r="D21" s="82"/>
      <c r="E21" s="3"/>
    </row>
    <row r="22" spans="1:5">
      <c r="A22" s="581">
        <v>7</v>
      </c>
      <c r="B22" s="392" t="s">
        <v>531</v>
      </c>
      <c r="C22" s="586">
        <v>8871848.4900000002</v>
      </c>
      <c r="D22" s="82"/>
      <c r="E22" s="3"/>
    </row>
    <row r="23" spans="1:5" ht="21">
      <c r="A23" s="581"/>
      <c r="B23" s="589" t="s">
        <v>43</v>
      </c>
      <c r="C23" s="590">
        <v>8871848.4900000002</v>
      </c>
      <c r="D23" s="591" t="s">
        <v>724</v>
      </c>
      <c r="E23" s="3"/>
    </row>
    <row r="24" spans="1:5">
      <c r="A24" s="581">
        <v>8</v>
      </c>
      <c r="B24" s="393" t="s">
        <v>532</v>
      </c>
      <c r="C24" s="586">
        <v>0</v>
      </c>
      <c r="D24" s="82"/>
      <c r="E24" s="3"/>
    </row>
    <row r="25" spans="1:5">
      <c r="A25" s="581">
        <v>9</v>
      </c>
      <c r="B25" s="390" t="s">
        <v>533</v>
      </c>
      <c r="C25" s="593">
        <v>46262578.38000001</v>
      </c>
      <c r="D25" s="412"/>
      <c r="E25" s="3"/>
    </row>
    <row r="26" spans="1:5">
      <c r="A26" s="581">
        <v>9.1</v>
      </c>
      <c r="B26" s="394" t="s">
        <v>534</v>
      </c>
      <c r="C26" s="586">
        <v>42095550.99000001</v>
      </c>
      <c r="D26" s="84"/>
      <c r="E26" s="3"/>
    </row>
    <row r="27" spans="1:5">
      <c r="A27" s="581">
        <v>9.1999999999999993</v>
      </c>
      <c r="B27" s="394" t="s">
        <v>535</v>
      </c>
      <c r="C27" s="586">
        <v>4167027.39</v>
      </c>
      <c r="D27" s="411"/>
      <c r="E27" s="3"/>
    </row>
    <row r="28" spans="1:5">
      <c r="A28" s="581">
        <v>10</v>
      </c>
      <c r="B28" s="390" t="s">
        <v>36</v>
      </c>
      <c r="C28" s="594">
        <v>2084486.9</v>
      </c>
      <c r="D28" s="495" t="s">
        <v>687</v>
      </c>
      <c r="E28" s="3"/>
    </row>
    <row r="29" spans="1:5">
      <c r="A29" s="581">
        <v>10.1</v>
      </c>
      <c r="B29" s="394" t="s">
        <v>536</v>
      </c>
      <c r="C29" s="586">
        <v>0</v>
      </c>
      <c r="D29" s="82"/>
      <c r="E29" s="3"/>
    </row>
    <row r="30" spans="1:5">
      <c r="A30" s="581">
        <v>10.199999999999999</v>
      </c>
      <c r="B30" s="394" t="s">
        <v>537</v>
      </c>
      <c r="C30" s="586">
        <v>2084486.9</v>
      </c>
      <c r="D30" s="82"/>
      <c r="E30" s="3"/>
    </row>
    <row r="31" spans="1:5">
      <c r="A31" s="581">
        <v>11</v>
      </c>
      <c r="B31" s="390" t="s">
        <v>538</v>
      </c>
      <c r="C31" s="593">
        <v>3436592.26</v>
      </c>
      <c r="D31" s="82"/>
      <c r="E31" s="3"/>
    </row>
    <row r="32" spans="1:5">
      <c r="A32" s="581">
        <v>11.1</v>
      </c>
      <c r="B32" s="394" t="s">
        <v>539</v>
      </c>
      <c r="C32" s="586">
        <v>3436592.26</v>
      </c>
      <c r="D32" s="82"/>
      <c r="E32" s="3"/>
    </row>
    <row r="33" spans="1:5">
      <c r="A33" s="581">
        <v>11.2</v>
      </c>
      <c r="B33" s="394" t="s">
        <v>540</v>
      </c>
      <c r="C33" s="586">
        <v>0</v>
      </c>
      <c r="D33" s="82"/>
      <c r="E33" s="3"/>
    </row>
    <row r="34" spans="1:5">
      <c r="A34" s="581">
        <v>13</v>
      </c>
      <c r="B34" s="390" t="s">
        <v>99</v>
      </c>
      <c r="C34" s="593">
        <v>5303908.4884799998</v>
      </c>
      <c r="D34" s="82"/>
      <c r="E34" s="3"/>
    </row>
    <row r="35" spans="1:5">
      <c r="A35" s="581">
        <v>13.1</v>
      </c>
      <c r="B35" s="595" t="s">
        <v>541</v>
      </c>
      <c r="C35" s="586">
        <v>101910</v>
      </c>
      <c r="D35" s="82"/>
      <c r="E35" s="3"/>
    </row>
    <row r="36" spans="1:5">
      <c r="A36" s="581">
        <v>13.2</v>
      </c>
      <c r="B36" s="595" t="s">
        <v>542</v>
      </c>
      <c r="C36" s="586">
        <v>0</v>
      </c>
      <c r="D36" s="84"/>
      <c r="E36" s="3"/>
    </row>
    <row r="37" spans="1:5">
      <c r="A37" s="581">
        <v>14</v>
      </c>
      <c r="B37" s="596" t="s">
        <v>543</v>
      </c>
      <c r="C37" s="597">
        <v>1945684157.9769003</v>
      </c>
      <c r="D37" s="84"/>
      <c r="E37" s="3"/>
    </row>
    <row r="38" spans="1:5">
      <c r="A38" s="581"/>
      <c r="B38" s="598" t="s">
        <v>104</v>
      </c>
      <c r="C38" s="599"/>
      <c r="D38" s="85"/>
      <c r="E38" s="3"/>
    </row>
    <row r="39" spans="1:5">
      <c r="A39" s="581">
        <v>15</v>
      </c>
      <c r="B39" s="396" t="s">
        <v>544</v>
      </c>
      <c r="C39" s="586">
        <v>4170</v>
      </c>
      <c r="D39" s="411"/>
      <c r="E39" s="3"/>
    </row>
    <row r="40" spans="1:5">
      <c r="A40" s="581">
        <v>15.1</v>
      </c>
      <c r="B40" s="588" t="s">
        <v>524</v>
      </c>
      <c r="C40" s="586">
        <v>4170</v>
      </c>
      <c r="D40" s="82"/>
      <c r="E40" s="3"/>
    </row>
    <row r="41" spans="1:5" ht="21">
      <c r="A41" s="581">
        <v>16</v>
      </c>
      <c r="B41" s="392" t="s">
        <v>545</v>
      </c>
      <c r="C41" s="586">
        <v>0</v>
      </c>
      <c r="D41" s="82"/>
      <c r="E41" s="3"/>
    </row>
    <row r="42" spans="1:5">
      <c r="A42" s="581">
        <v>17</v>
      </c>
      <c r="B42" s="392" t="s">
        <v>546</v>
      </c>
      <c r="C42" s="593">
        <v>1596167684.639616</v>
      </c>
      <c r="D42" s="82"/>
      <c r="E42" s="3"/>
    </row>
    <row r="43" spans="1:5">
      <c r="A43" s="581">
        <v>17.100000000000001</v>
      </c>
      <c r="B43" s="397" t="s">
        <v>547</v>
      </c>
      <c r="C43" s="586">
        <v>1262273231.224416</v>
      </c>
      <c r="D43" s="82"/>
      <c r="E43" s="3"/>
    </row>
    <row r="44" spans="1:5">
      <c r="A44" s="600">
        <v>17.2</v>
      </c>
      <c r="B44" s="601" t="s">
        <v>100</v>
      </c>
      <c r="C44" s="586">
        <v>333769826.2852</v>
      </c>
      <c r="D44" s="84"/>
      <c r="E44" s="3"/>
    </row>
    <row r="45" spans="1:5">
      <c r="A45" s="581">
        <v>17.3</v>
      </c>
      <c r="B45" s="602" t="s">
        <v>548</v>
      </c>
      <c r="C45" s="586">
        <v>0</v>
      </c>
      <c r="D45" s="82"/>
      <c r="E45" s="3"/>
    </row>
    <row r="46" spans="1:5">
      <c r="A46" s="581">
        <v>17.399999999999999</v>
      </c>
      <c r="B46" s="602" t="s">
        <v>549</v>
      </c>
      <c r="C46" s="586">
        <v>124627.13</v>
      </c>
      <c r="D46" s="82"/>
      <c r="E46" s="3"/>
    </row>
    <row r="47" spans="1:5">
      <c r="A47" s="581">
        <v>18</v>
      </c>
      <c r="B47" s="603" t="s">
        <v>550</v>
      </c>
      <c r="C47" s="586">
        <v>2998193.1480999999</v>
      </c>
      <c r="D47" s="82"/>
      <c r="E47" s="3"/>
    </row>
    <row r="48" spans="1:5">
      <c r="A48" s="581">
        <v>19</v>
      </c>
      <c r="B48" s="603" t="s">
        <v>551</v>
      </c>
      <c r="C48" s="604">
        <v>1987102.59</v>
      </c>
      <c r="D48" s="82"/>
      <c r="E48" s="3"/>
    </row>
    <row r="49" spans="1:5">
      <c r="A49" s="581">
        <v>19.100000000000001</v>
      </c>
      <c r="B49" s="605" t="s">
        <v>552</v>
      </c>
      <c r="C49" s="586">
        <v>0</v>
      </c>
      <c r="D49" s="82"/>
      <c r="E49" s="3"/>
    </row>
    <row r="50" spans="1:5">
      <c r="A50" s="581">
        <v>19.2</v>
      </c>
      <c r="B50" s="605" t="s">
        <v>553</v>
      </c>
      <c r="C50" s="586">
        <v>1987102.59</v>
      </c>
      <c r="D50" s="82"/>
      <c r="E50" s="3"/>
    </row>
    <row r="51" spans="1:5">
      <c r="A51" s="581">
        <v>20</v>
      </c>
      <c r="B51" s="596" t="s">
        <v>101</v>
      </c>
      <c r="C51" s="586">
        <v>15467513.826300001</v>
      </c>
      <c r="D51" s="82"/>
      <c r="E51" s="3"/>
    </row>
    <row r="52" spans="1:5">
      <c r="A52" s="581">
        <v>21</v>
      </c>
      <c r="B52" s="587" t="s">
        <v>89</v>
      </c>
      <c r="C52" s="586">
        <v>5848243.8619840005</v>
      </c>
      <c r="D52" s="82"/>
      <c r="E52" s="3"/>
    </row>
    <row r="53" spans="1:5">
      <c r="A53" s="581">
        <v>21.1</v>
      </c>
      <c r="B53" s="585" t="s">
        <v>554</v>
      </c>
      <c r="C53" s="586">
        <v>0</v>
      </c>
      <c r="D53" s="82"/>
      <c r="E53" s="3"/>
    </row>
    <row r="54" spans="1:5">
      <c r="A54" s="581">
        <v>22</v>
      </c>
      <c r="B54" s="596" t="s">
        <v>555</v>
      </c>
      <c r="C54" s="604">
        <v>1622472908.0659997</v>
      </c>
      <c r="D54" s="82"/>
      <c r="E54" s="3"/>
    </row>
    <row r="55" spans="1:5">
      <c r="A55" s="581"/>
      <c r="B55" s="598" t="s">
        <v>556</v>
      </c>
      <c r="C55" s="606"/>
      <c r="D55" s="82"/>
      <c r="E55" s="3"/>
    </row>
    <row r="56" spans="1:5">
      <c r="A56" s="581">
        <v>23</v>
      </c>
      <c r="B56" s="596" t="s">
        <v>105</v>
      </c>
      <c r="C56" s="586">
        <v>112482805</v>
      </c>
      <c r="D56" s="82"/>
      <c r="E56" s="3"/>
    </row>
    <row r="57" spans="1:5">
      <c r="A57" s="581">
        <v>24</v>
      </c>
      <c r="B57" s="596" t="s">
        <v>557</v>
      </c>
      <c r="C57" s="586">
        <v>0</v>
      </c>
      <c r="D57" s="82"/>
      <c r="E57" s="3"/>
    </row>
    <row r="58" spans="1:5">
      <c r="A58" s="581">
        <v>25</v>
      </c>
      <c r="B58" s="596" t="s">
        <v>102</v>
      </c>
      <c r="C58" s="586">
        <v>72117569.829999998</v>
      </c>
      <c r="D58" s="82"/>
      <c r="E58" s="3"/>
    </row>
    <row r="59" spans="1:5">
      <c r="A59" s="581">
        <v>26</v>
      </c>
      <c r="B59" s="603" t="s">
        <v>558</v>
      </c>
      <c r="C59" s="586">
        <v>0</v>
      </c>
      <c r="D59" s="82"/>
      <c r="E59" s="3"/>
    </row>
    <row r="60" spans="1:5">
      <c r="A60" s="581">
        <v>27</v>
      </c>
      <c r="B60" s="603" t="s">
        <v>559</v>
      </c>
      <c r="C60" s="607">
        <v>0</v>
      </c>
      <c r="D60" s="82"/>
      <c r="E60" s="3"/>
    </row>
    <row r="61" spans="1:5">
      <c r="A61" s="581">
        <v>27.1</v>
      </c>
      <c r="B61" s="605" t="s">
        <v>560</v>
      </c>
      <c r="C61" s="586">
        <v>0</v>
      </c>
      <c r="D61" s="82"/>
      <c r="E61" s="3"/>
    </row>
    <row r="62" spans="1:5">
      <c r="A62" s="581">
        <v>27.2</v>
      </c>
      <c r="B62" s="602" t="s">
        <v>561</v>
      </c>
      <c r="C62" s="586">
        <v>0</v>
      </c>
      <c r="D62" s="82"/>
      <c r="E62" s="3"/>
    </row>
    <row r="63" spans="1:5">
      <c r="A63" s="581">
        <v>28</v>
      </c>
      <c r="B63" s="587" t="s">
        <v>562</v>
      </c>
      <c r="C63" s="586">
        <v>0</v>
      </c>
      <c r="D63" s="82"/>
      <c r="E63" s="3"/>
    </row>
    <row r="64" spans="1:5" ht="24" customHeight="1">
      <c r="A64" s="581">
        <v>29</v>
      </c>
      <c r="B64" s="603" t="s">
        <v>563</v>
      </c>
      <c r="C64" s="607">
        <v>0</v>
      </c>
      <c r="D64" s="82"/>
      <c r="E64" s="3"/>
    </row>
    <row r="65" spans="1:5" ht="21.95" customHeight="1">
      <c r="A65" s="581">
        <v>29.1</v>
      </c>
      <c r="B65" s="608" t="s">
        <v>564</v>
      </c>
      <c r="C65" s="586">
        <v>0</v>
      </c>
      <c r="D65" s="82"/>
      <c r="E65" s="3"/>
    </row>
    <row r="66" spans="1:5" ht="21">
      <c r="A66" s="581">
        <v>29.2</v>
      </c>
      <c r="B66" s="605" t="s">
        <v>565</v>
      </c>
      <c r="C66" s="586">
        <v>0</v>
      </c>
      <c r="D66" s="82"/>
      <c r="E66" s="3"/>
    </row>
    <row r="67" spans="1:5" ht="21">
      <c r="A67" s="581">
        <v>29.3</v>
      </c>
      <c r="B67" s="609" t="s">
        <v>566</v>
      </c>
      <c r="C67" s="586">
        <v>0</v>
      </c>
      <c r="D67" s="82"/>
      <c r="E67" s="3"/>
    </row>
    <row r="68" spans="1:5">
      <c r="A68" s="581">
        <v>30</v>
      </c>
      <c r="B68" s="603" t="s">
        <v>103</v>
      </c>
      <c r="C68" s="586">
        <v>138610875.28999999</v>
      </c>
      <c r="D68" s="82"/>
      <c r="E68" s="3"/>
    </row>
    <row r="69" spans="1:5">
      <c r="A69" s="581">
        <v>31</v>
      </c>
      <c r="B69" s="610" t="s">
        <v>567</v>
      </c>
      <c r="C69" s="607">
        <v>323211250.12</v>
      </c>
      <c r="D69" s="82"/>
      <c r="E69" s="3"/>
    </row>
    <row r="70" spans="1:5" ht="17.25" thickBot="1">
      <c r="A70" s="611">
        <v>32</v>
      </c>
      <c r="B70" s="612" t="s">
        <v>568</v>
      </c>
      <c r="C70" s="613">
        <v>1945684158.1859999</v>
      </c>
      <c r="D70" s="614"/>
      <c r="E70" s="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AD39"/>
  <sheetViews>
    <sheetView workbookViewId="0">
      <pane xSplit="2" ySplit="7" topLeftCell="C8" activePane="bottomRight" state="frozen"/>
      <selection activeCell="L27" sqref="L27"/>
      <selection pane="topRight" activeCell="L27" sqref="L27"/>
      <selection pane="bottomLeft" activeCell="L27" sqref="L27"/>
      <selection pane="bottomRight" activeCell="F30" sqref="F30"/>
    </sheetView>
  </sheetViews>
  <sheetFormatPr defaultColWidth="9.140625" defaultRowHeight="12.75"/>
  <cols>
    <col min="1" max="1" width="10.5703125" style="1" bestFit="1" customWidth="1"/>
    <col min="2" max="2" width="97" style="1" bestFit="1" customWidth="1"/>
    <col min="3" max="3" width="11.28515625" style="1" bestFit="1" customWidth="1"/>
    <col min="4" max="4" width="13.140625" style="1" bestFit="1" customWidth="1"/>
    <col min="5" max="5" width="11.28515625" style="1" bestFit="1" customWidth="1"/>
    <col min="6" max="6" width="13.140625" style="1" bestFit="1" customWidth="1"/>
    <col min="7" max="7" width="10.28515625" style="1" bestFit="1" customWidth="1"/>
    <col min="8" max="8" width="13.140625" style="1" bestFit="1" customWidth="1"/>
    <col min="9" max="9" width="9.42578125" style="1" bestFit="1" customWidth="1"/>
    <col min="10" max="10" width="13.140625" style="1" bestFit="1" customWidth="1"/>
    <col min="11" max="11" width="11.28515625" style="1" bestFit="1" customWidth="1"/>
    <col min="12" max="12" width="13.140625" style="1" bestFit="1" customWidth="1"/>
    <col min="13" max="13" width="12.7109375" style="1" bestFit="1" customWidth="1"/>
    <col min="14" max="14" width="13.140625" style="1" bestFit="1" customWidth="1"/>
    <col min="15" max="15" width="9.42578125" style="1" bestFit="1" customWidth="1"/>
    <col min="16" max="16" width="13.140625" style="1" bestFit="1" customWidth="1"/>
    <col min="17" max="17" width="9.42578125" style="1" bestFit="1" customWidth="1"/>
    <col min="18" max="18" width="13.140625" style="1" bestFit="1" customWidth="1"/>
    <col min="19" max="19" width="33" style="1" bestFit="1" customWidth="1"/>
    <col min="20" max="16384" width="9.140625" style="6"/>
  </cols>
  <sheetData>
    <row r="1" spans="1:19">
      <c r="A1" s="1" t="s">
        <v>108</v>
      </c>
      <c r="B1" s="1" t="str">
        <f>Info!C2</f>
        <v>ს.ს "პროკრედიტ ბანკი"</v>
      </c>
    </row>
    <row r="2" spans="1:19">
      <c r="A2" s="1" t="s">
        <v>109</v>
      </c>
      <c r="B2" s="330">
        <f>'1. key ratios'!B2</f>
        <v>45565</v>
      </c>
    </row>
    <row r="4" spans="1:19" ht="26.25" thickBot="1">
      <c r="A4" s="29" t="s">
        <v>196</v>
      </c>
      <c r="B4" s="186" t="s">
        <v>215</v>
      </c>
    </row>
    <row r="5" spans="1:19">
      <c r="A5" s="72"/>
      <c r="B5" s="74"/>
      <c r="C5" s="66" t="s">
        <v>0</v>
      </c>
      <c r="D5" s="66" t="s">
        <v>1</v>
      </c>
      <c r="E5" s="66" t="s">
        <v>2</v>
      </c>
      <c r="F5" s="66" t="s">
        <v>3</v>
      </c>
      <c r="G5" s="66" t="s">
        <v>4</v>
      </c>
      <c r="H5" s="66" t="s">
        <v>5</v>
      </c>
      <c r="I5" s="66" t="s">
        <v>145</v>
      </c>
      <c r="J5" s="66" t="s">
        <v>146</v>
      </c>
      <c r="K5" s="66" t="s">
        <v>147</v>
      </c>
      <c r="L5" s="66" t="s">
        <v>148</v>
      </c>
      <c r="M5" s="66" t="s">
        <v>149</v>
      </c>
      <c r="N5" s="66" t="s">
        <v>150</v>
      </c>
      <c r="O5" s="66" t="s">
        <v>202</v>
      </c>
      <c r="P5" s="66" t="s">
        <v>203</v>
      </c>
      <c r="Q5" s="66" t="s">
        <v>204</v>
      </c>
      <c r="R5" s="179" t="s">
        <v>205</v>
      </c>
      <c r="S5" s="67" t="s">
        <v>206</v>
      </c>
    </row>
    <row r="6" spans="1:19" ht="46.5" customHeight="1">
      <c r="A6" s="89"/>
      <c r="B6" s="732" t="s">
        <v>207</v>
      </c>
      <c r="C6" s="730">
        <v>0</v>
      </c>
      <c r="D6" s="731"/>
      <c r="E6" s="730">
        <v>0.2</v>
      </c>
      <c r="F6" s="731"/>
      <c r="G6" s="730">
        <v>0.35</v>
      </c>
      <c r="H6" s="731"/>
      <c r="I6" s="730">
        <v>0.5</v>
      </c>
      <c r="J6" s="731"/>
      <c r="K6" s="730">
        <v>0.75</v>
      </c>
      <c r="L6" s="731"/>
      <c r="M6" s="730">
        <v>1</v>
      </c>
      <c r="N6" s="731"/>
      <c r="O6" s="730">
        <v>1.5</v>
      </c>
      <c r="P6" s="731"/>
      <c r="Q6" s="730">
        <v>2.5</v>
      </c>
      <c r="R6" s="731"/>
      <c r="S6" s="728" t="s">
        <v>156</v>
      </c>
    </row>
    <row r="7" spans="1:19">
      <c r="A7" s="89"/>
      <c r="B7" s="733"/>
      <c r="C7" s="185" t="s">
        <v>200</v>
      </c>
      <c r="D7" s="185" t="s">
        <v>201</v>
      </c>
      <c r="E7" s="185" t="s">
        <v>200</v>
      </c>
      <c r="F7" s="185" t="s">
        <v>201</v>
      </c>
      <c r="G7" s="185" t="s">
        <v>200</v>
      </c>
      <c r="H7" s="185" t="s">
        <v>201</v>
      </c>
      <c r="I7" s="185" t="s">
        <v>200</v>
      </c>
      <c r="J7" s="185" t="s">
        <v>201</v>
      </c>
      <c r="K7" s="185" t="s">
        <v>200</v>
      </c>
      <c r="L7" s="185" t="s">
        <v>201</v>
      </c>
      <c r="M7" s="185" t="s">
        <v>200</v>
      </c>
      <c r="N7" s="185" t="s">
        <v>201</v>
      </c>
      <c r="O7" s="185" t="s">
        <v>200</v>
      </c>
      <c r="P7" s="185" t="s">
        <v>201</v>
      </c>
      <c r="Q7" s="185" t="s">
        <v>200</v>
      </c>
      <c r="R7" s="185" t="s">
        <v>201</v>
      </c>
      <c r="S7" s="729"/>
    </row>
    <row r="8" spans="1:19">
      <c r="A8" s="70">
        <v>1</v>
      </c>
      <c r="B8" s="109" t="s">
        <v>134</v>
      </c>
      <c r="C8" s="163">
        <v>87195099.370000005</v>
      </c>
      <c r="D8" s="163"/>
      <c r="E8" s="163">
        <v>0</v>
      </c>
      <c r="F8" s="180"/>
      <c r="G8" s="163">
        <v>0</v>
      </c>
      <c r="H8" s="163"/>
      <c r="I8" s="163">
        <v>0</v>
      </c>
      <c r="J8" s="163"/>
      <c r="K8" s="163">
        <v>0</v>
      </c>
      <c r="L8" s="163"/>
      <c r="M8" s="163">
        <v>195572663.60900801</v>
      </c>
      <c r="N8" s="163"/>
      <c r="O8" s="163">
        <v>0</v>
      </c>
      <c r="P8" s="163"/>
      <c r="Q8" s="163">
        <v>0</v>
      </c>
      <c r="R8" s="180"/>
      <c r="S8" s="189">
        <v>195572663.60900801</v>
      </c>
    </row>
    <row r="9" spans="1:19">
      <c r="A9" s="70">
        <v>2</v>
      </c>
      <c r="B9" s="109" t="s">
        <v>135</v>
      </c>
      <c r="C9" s="163">
        <v>0</v>
      </c>
      <c r="D9" s="163"/>
      <c r="E9" s="163">
        <v>0</v>
      </c>
      <c r="F9" s="163"/>
      <c r="G9" s="163">
        <v>0</v>
      </c>
      <c r="H9" s="163"/>
      <c r="I9" s="163">
        <v>0</v>
      </c>
      <c r="J9" s="163"/>
      <c r="K9" s="163">
        <v>0</v>
      </c>
      <c r="L9" s="163"/>
      <c r="M9" s="163">
        <v>0</v>
      </c>
      <c r="N9" s="163"/>
      <c r="O9" s="163">
        <v>0</v>
      </c>
      <c r="P9" s="163"/>
      <c r="Q9" s="163">
        <v>0</v>
      </c>
      <c r="R9" s="180"/>
      <c r="S9" s="189">
        <v>0</v>
      </c>
    </row>
    <row r="10" spans="1:19">
      <c r="A10" s="70">
        <v>3</v>
      </c>
      <c r="B10" s="109" t="s">
        <v>136</v>
      </c>
      <c r="C10" s="163">
        <v>0</v>
      </c>
      <c r="D10" s="163"/>
      <c r="E10" s="163">
        <v>0</v>
      </c>
      <c r="F10" s="163"/>
      <c r="G10" s="163">
        <v>0</v>
      </c>
      <c r="H10" s="163"/>
      <c r="I10" s="163">
        <v>0</v>
      </c>
      <c r="J10" s="163"/>
      <c r="K10" s="163">
        <v>0</v>
      </c>
      <c r="L10" s="163"/>
      <c r="M10" s="163">
        <v>0</v>
      </c>
      <c r="N10" s="163"/>
      <c r="O10" s="163">
        <v>0</v>
      </c>
      <c r="P10" s="163"/>
      <c r="Q10" s="163">
        <v>0</v>
      </c>
      <c r="R10" s="180"/>
      <c r="S10" s="189">
        <v>0</v>
      </c>
    </row>
    <row r="11" spans="1:19">
      <c r="A11" s="70">
        <v>4</v>
      </c>
      <c r="B11" s="109" t="s">
        <v>137</v>
      </c>
      <c r="C11" s="163">
        <v>0</v>
      </c>
      <c r="D11" s="163"/>
      <c r="E11" s="163">
        <v>0</v>
      </c>
      <c r="F11" s="163"/>
      <c r="G11" s="163">
        <v>0</v>
      </c>
      <c r="H11" s="163"/>
      <c r="I11" s="163">
        <v>0</v>
      </c>
      <c r="J11" s="163"/>
      <c r="K11" s="163">
        <v>0</v>
      </c>
      <c r="L11" s="163"/>
      <c r="M11" s="163">
        <v>0</v>
      </c>
      <c r="N11" s="163"/>
      <c r="O11" s="163">
        <v>0</v>
      </c>
      <c r="P11" s="163"/>
      <c r="Q11" s="163">
        <v>0</v>
      </c>
      <c r="R11" s="180"/>
      <c r="S11" s="189">
        <v>0</v>
      </c>
    </row>
    <row r="12" spans="1:19">
      <c r="A12" s="70">
        <v>5</v>
      </c>
      <c r="B12" s="109" t="s">
        <v>697</v>
      </c>
      <c r="C12" s="163">
        <v>0</v>
      </c>
      <c r="D12" s="163"/>
      <c r="E12" s="163">
        <v>0</v>
      </c>
      <c r="F12" s="163"/>
      <c r="G12" s="163">
        <v>0</v>
      </c>
      <c r="H12" s="163"/>
      <c r="I12" s="163">
        <v>0</v>
      </c>
      <c r="J12" s="163"/>
      <c r="K12" s="163">
        <v>0</v>
      </c>
      <c r="L12" s="163"/>
      <c r="M12" s="163">
        <v>0</v>
      </c>
      <c r="N12" s="163"/>
      <c r="O12" s="163">
        <v>0</v>
      </c>
      <c r="P12" s="163"/>
      <c r="Q12" s="163">
        <v>0</v>
      </c>
      <c r="R12" s="180"/>
      <c r="S12" s="189">
        <v>0</v>
      </c>
    </row>
    <row r="13" spans="1:19">
      <c r="A13" s="70">
        <v>6</v>
      </c>
      <c r="B13" s="109" t="s">
        <v>138</v>
      </c>
      <c r="C13" s="163">
        <v>0</v>
      </c>
      <c r="D13" s="163"/>
      <c r="E13" s="163">
        <v>189801811.84180105</v>
      </c>
      <c r="F13" s="163"/>
      <c r="G13" s="163">
        <v>0</v>
      </c>
      <c r="H13" s="163"/>
      <c r="I13" s="163">
        <v>3742689.7717960002</v>
      </c>
      <c r="J13" s="163"/>
      <c r="K13" s="163">
        <v>0</v>
      </c>
      <c r="L13" s="163"/>
      <c r="M13" s="163">
        <v>0</v>
      </c>
      <c r="N13" s="163"/>
      <c r="O13" s="163">
        <v>719648.3695400001</v>
      </c>
      <c r="P13" s="163"/>
      <c r="Q13" s="163">
        <v>0</v>
      </c>
      <c r="R13" s="180"/>
      <c r="S13" s="189">
        <v>40911179.808568217</v>
      </c>
    </row>
    <row r="14" spans="1:19">
      <c r="A14" s="70">
        <v>7</v>
      </c>
      <c r="B14" s="109" t="s">
        <v>71</v>
      </c>
      <c r="C14" s="163">
        <v>0</v>
      </c>
      <c r="D14" s="163"/>
      <c r="E14" s="163">
        <v>0</v>
      </c>
      <c r="F14" s="163"/>
      <c r="G14" s="163">
        <v>0</v>
      </c>
      <c r="H14" s="163"/>
      <c r="I14" s="163">
        <v>0</v>
      </c>
      <c r="J14" s="163"/>
      <c r="K14" s="163">
        <v>0</v>
      </c>
      <c r="L14" s="163"/>
      <c r="M14" s="163">
        <v>905607670.09319997</v>
      </c>
      <c r="N14" s="163">
        <v>77148958.620989993</v>
      </c>
      <c r="O14" s="163">
        <v>0</v>
      </c>
      <c r="P14" s="163"/>
      <c r="Q14" s="163">
        <v>0</v>
      </c>
      <c r="R14" s="180"/>
      <c r="S14" s="189">
        <v>982756628.71419001</v>
      </c>
    </row>
    <row r="15" spans="1:19">
      <c r="A15" s="70">
        <v>8</v>
      </c>
      <c r="B15" s="109" t="s">
        <v>72</v>
      </c>
      <c r="C15" s="163">
        <v>0</v>
      </c>
      <c r="D15" s="163"/>
      <c r="E15" s="163">
        <v>0</v>
      </c>
      <c r="F15" s="163"/>
      <c r="G15" s="163">
        <v>0</v>
      </c>
      <c r="H15" s="163"/>
      <c r="I15" s="163">
        <v>0</v>
      </c>
      <c r="J15" s="163"/>
      <c r="K15" s="163">
        <v>349264857.3714</v>
      </c>
      <c r="L15" s="163"/>
      <c r="M15" s="163">
        <v>0</v>
      </c>
      <c r="N15" s="163"/>
      <c r="O15" s="163">
        <v>0</v>
      </c>
      <c r="P15" s="163"/>
      <c r="Q15" s="163">
        <v>0</v>
      </c>
      <c r="R15" s="180"/>
      <c r="S15" s="189">
        <v>261948643.02855</v>
      </c>
    </row>
    <row r="16" spans="1:19">
      <c r="A16" s="70">
        <v>9</v>
      </c>
      <c r="B16" s="109" t="s">
        <v>698</v>
      </c>
      <c r="C16" s="163">
        <v>0</v>
      </c>
      <c r="D16" s="163"/>
      <c r="E16" s="163">
        <v>0</v>
      </c>
      <c r="F16" s="163"/>
      <c r="G16" s="163">
        <v>83202953.078899994</v>
      </c>
      <c r="H16" s="163"/>
      <c r="I16" s="163">
        <v>0</v>
      </c>
      <c r="J16" s="163"/>
      <c r="K16" s="163">
        <v>0</v>
      </c>
      <c r="L16" s="163"/>
      <c r="M16" s="163">
        <v>0</v>
      </c>
      <c r="N16" s="163"/>
      <c r="O16" s="163">
        <v>0</v>
      </c>
      <c r="P16" s="163"/>
      <c r="Q16" s="163">
        <v>0</v>
      </c>
      <c r="R16" s="180"/>
      <c r="S16" s="189">
        <v>29121033.577614997</v>
      </c>
    </row>
    <row r="17" spans="1:30">
      <c r="A17" s="70">
        <v>10</v>
      </c>
      <c r="B17" s="109" t="s">
        <v>67</v>
      </c>
      <c r="C17" s="163">
        <v>0</v>
      </c>
      <c r="D17" s="163"/>
      <c r="E17" s="163">
        <v>0</v>
      </c>
      <c r="F17" s="163"/>
      <c r="G17" s="163">
        <v>0</v>
      </c>
      <c r="H17" s="163"/>
      <c r="I17" s="163">
        <v>698915.15099999995</v>
      </c>
      <c r="J17" s="163"/>
      <c r="K17" s="163">
        <v>0</v>
      </c>
      <c r="L17" s="163"/>
      <c r="M17" s="163">
        <v>3688931.7407</v>
      </c>
      <c r="N17" s="163"/>
      <c r="O17" s="163">
        <v>1811457.8018</v>
      </c>
      <c r="P17" s="163"/>
      <c r="Q17" s="163">
        <v>0</v>
      </c>
      <c r="R17" s="180"/>
      <c r="S17" s="189">
        <v>6755576.0188999996</v>
      </c>
    </row>
    <row r="18" spans="1:30">
      <c r="A18" s="70">
        <v>11</v>
      </c>
      <c r="B18" s="109" t="s">
        <v>68</v>
      </c>
      <c r="C18" s="163">
        <v>0</v>
      </c>
      <c r="D18" s="163"/>
      <c r="E18" s="163">
        <v>0</v>
      </c>
      <c r="F18" s="163"/>
      <c r="G18" s="163">
        <v>0</v>
      </c>
      <c r="H18" s="163"/>
      <c r="I18" s="163">
        <v>0</v>
      </c>
      <c r="J18" s="163"/>
      <c r="K18" s="163">
        <v>0</v>
      </c>
      <c r="L18" s="163"/>
      <c r="M18" s="163">
        <v>0</v>
      </c>
      <c r="N18" s="163"/>
      <c r="O18" s="163">
        <v>0</v>
      </c>
      <c r="P18" s="163"/>
      <c r="Q18" s="163">
        <v>4167027.39</v>
      </c>
      <c r="R18" s="180"/>
      <c r="S18" s="189">
        <v>10417568.475</v>
      </c>
    </row>
    <row r="19" spans="1:30">
      <c r="A19" s="70">
        <v>12</v>
      </c>
      <c r="B19" s="109" t="s">
        <v>69</v>
      </c>
      <c r="C19" s="163">
        <v>0</v>
      </c>
      <c r="D19" s="163"/>
      <c r="E19" s="163">
        <v>0</v>
      </c>
      <c r="F19" s="163"/>
      <c r="G19" s="163">
        <v>0</v>
      </c>
      <c r="H19" s="163"/>
      <c r="I19" s="163">
        <v>0</v>
      </c>
      <c r="J19" s="163"/>
      <c r="K19" s="163">
        <v>0</v>
      </c>
      <c r="L19" s="163"/>
      <c r="M19" s="163">
        <v>0</v>
      </c>
      <c r="N19" s="163"/>
      <c r="O19" s="163">
        <v>0</v>
      </c>
      <c r="P19" s="163"/>
      <c r="Q19" s="163">
        <v>0</v>
      </c>
      <c r="R19" s="180"/>
      <c r="S19" s="189">
        <v>0</v>
      </c>
    </row>
    <row r="20" spans="1:30">
      <c r="A20" s="70">
        <v>13</v>
      </c>
      <c r="B20" s="109" t="s">
        <v>70</v>
      </c>
      <c r="C20" s="163">
        <v>0</v>
      </c>
      <c r="D20" s="163"/>
      <c r="E20" s="163">
        <v>0</v>
      </c>
      <c r="F20" s="163"/>
      <c r="G20" s="163">
        <v>0</v>
      </c>
      <c r="H20" s="163"/>
      <c r="I20" s="163">
        <v>0</v>
      </c>
      <c r="J20" s="163"/>
      <c r="K20" s="163">
        <v>0</v>
      </c>
      <c r="L20" s="163"/>
      <c r="M20" s="163">
        <v>0</v>
      </c>
      <c r="N20" s="163"/>
      <c r="O20" s="163">
        <v>0</v>
      </c>
      <c r="P20" s="163"/>
      <c r="Q20" s="163">
        <v>0</v>
      </c>
      <c r="R20" s="180"/>
      <c r="S20" s="189">
        <v>0</v>
      </c>
    </row>
    <row r="21" spans="1:30">
      <c r="A21" s="70">
        <v>14</v>
      </c>
      <c r="B21" s="109" t="s">
        <v>154</v>
      </c>
      <c r="C21" s="163">
        <v>53893715.020000003</v>
      </c>
      <c r="D21" s="163"/>
      <c r="E21" s="163">
        <v>0</v>
      </c>
      <c r="F21" s="163"/>
      <c r="G21" s="163">
        <v>0</v>
      </c>
      <c r="H21" s="163"/>
      <c r="I21" s="163">
        <v>0</v>
      </c>
      <c r="J21" s="163"/>
      <c r="K21" s="163">
        <v>0</v>
      </c>
      <c r="L21" s="163"/>
      <c r="M21" s="163">
        <v>55360381.944809906</v>
      </c>
      <c r="N21" s="163"/>
      <c r="O21" s="163">
        <v>0</v>
      </c>
      <c r="P21" s="163"/>
      <c r="Q21" s="163">
        <v>0</v>
      </c>
      <c r="R21" s="180"/>
      <c r="S21" s="189">
        <v>55360381.944809906</v>
      </c>
    </row>
    <row r="22" spans="1:30" ht="13.5" thickBot="1">
      <c r="A22" s="53"/>
      <c r="B22" s="93" t="s">
        <v>66</v>
      </c>
      <c r="C22" s="164">
        <v>141088814.39000002</v>
      </c>
      <c r="D22" s="164">
        <v>0</v>
      </c>
      <c r="E22" s="164">
        <v>189801811.84180105</v>
      </c>
      <c r="F22" s="164">
        <v>0</v>
      </c>
      <c r="G22" s="164">
        <v>83202953.078899994</v>
      </c>
      <c r="H22" s="164">
        <v>0</v>
      </c>
      <c r="I22" s="164">
        <v>4441604.9227959998</v>
      </c>
      <c r="J22" s="164">
        <v>0</v>
      </c>
      <c r="K22" s="164">
        <v>349264857.3714</v>
      </c>
      <c r="L22" s="164">
        <v>0</v>
      </c>
      <c r="M22" s="164">
        <v>1160229647.387718</v>
      </c>
      <c r="N22" s="164">
        <v>77148958.620989993</v>
      </c>
      <c r="O22" s="164">
        <v>2531106.1713399999</v>
      </c>
      <c r="P22" s="164">
        <v>0</v>
      </c>
      <c r="Q22" s="164">
        <v>4167027.39</v>
      </c>
      <c r="R22" s="164">
        <v>0</v>
      </c>
      <c r="S22" s="676">
        <v>1582843675.176641</v>
      </c>
    </row>
    <row r="24" spans="1:30">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row>
    <row r="25" spans="1:30">
      <c r="C25" s="686"/>
      <c r="D25" s="686"/>
      <c r="E25" s="686"/>
      <c r="F25" s="686"/>
      <c r="G25" s="686"/>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row>
    <row r="26" spans="1:30">
      <c r="C26" s="686"/>
      <c r="D26" s="686"/>
      <c r="E26" s="686"/>
      <c r="F26" s="686"/>
      <c r="G26" s="686"/>
      <c r="H26" s="686"/>
      <c r="I26" s="686"/>
      <c r="J26" s="686"/>
      <c r="K26" s="686"/>
      <c r="L26" s="686"/>
      <c r="M26" s="686"/>
      <c r="N26" s="686"/>
      <c r="O26" s="686"/>
      <c r="P26" s="686"/>
      <c r="Q26" s="686"/>
      <c r="R26" s="686"/>
      <c r="S26" s="686"/>
      <c r="T26" s="686"/>
      <c r="U26" s="686"/>
      <c r="V26" s="686"/>
      <c r="W26" s="686"/>
      <c r="X26" s="686"/>
      <c r="Y26" s="686"/>
      <c r="Z26" s="686"/>
      <c r="AA26" s="686"/>
      <c r="AB26" s="686"/>
      <c r="AC26" s="686"/>
      <c r="AD26" s="686"/>
    </row>
    <row r="27" spans="1:30">
      <c r="C27" s="686"/>
      <c r="D27" s="686"/>
      <c r="E27" s="686"/>
      <c r="F27" s="686"/>
      <c r="G27" s="686"/>
      <c r="H27" s="686"/>
      <c r="I27" s="686"/>
      <c r="J27" s="686"/>
      <c r="K27" s="686"/>
      <c r="L27" s="686"/>
      <c r="M27" s="686"/>
      <c r="N27" s="686"/>
      <c r="O27" s="686"/>
      <c r="P27" s="686"/>
      <c r="Q27" s="686"/>
      <c r="R27" s="686"/>
      <c r="S27" s="686"/>
      <c r="T27" s="686"/>
      <c r="U27" s="686"/>
      <c r="V27" s="686"/>
      <c r="W27" s="686"/>
      <c r="X27" s="686"/>
      <c r="Y27" s="686"/>
      <c r="Z27" s="686"/>
      <c r="AA27" s="686"/>
      <c r="AB27" s="686"/>
      <c r="AC27" s="686"/>
      <c r="AD27" s="686"/>
    </row>
    <row r="28" spans="1:30">
      <c r="C28" s="686"/>
      <c r="D28" s="686"/>
      <c r="E28" s="686"/>
      <c r="F28" s="686"/>
      <c r="G28" s="686"/>
      <c r="H28" s="686"/>
      <c r="I28" s="686"/>
      <c r="J28" s="686"/>
      <c r="K28" s="686"/>
      <c r="L28" s="686"/>
      <c r="M28" s="686"/>
      <c r="N28" s="686"/>
      <c r="O28" s="686"/>
      <c r="P28" s="686"/>
      <c r="Q28" s="686"/>
      <c r="R28" s="686"/>
      <c r="S28" s="686"/>
      <c r="T28" s="686"/>
      <c r="U28" s="686"/>
      <c r="V28" s="686"/>
      <c r="W28" s="686"/>
      <c r="X28" s="686"/>
      <c r="Y28" s="686"/>
      <c r="Z28" s="686"/>
      <c r="AA28" s="686"/>
      <c r="AB28" s="686"/>
      <c r="AC28" s="686"/>
      <c r="AD28" s="686"/>
    </row>
    <row r="29" spans="1:30">
      <c r="C29" s="686"/>
      <c r="D29" s="686"/>
      <c r="E29" s="686"/>
      <c r="F29" s="686"/>
      <c r="G29" s="686"/>
      <c r="H29" s="686"/>
      <c r="I29" s="686"/>
      <c r="J29" s="686"/>
      <c r="K29" s="686"/>
      <c r="L29" s="686"/>
      <c r="M29" s="686"/>
      <c r="N29" s="686"/>
      <c r="O29" s="686"/>
      <c r="P29" s="686"/>
      <c r="Q29" s="686"/>
      <c r="R29" s="686"/>
      <c r="S29" s="686"/>
      <c r="T29" s="686"/>
      <c r="U29" s="686"/>
      <c r="V29" s="686"/>
      <c r="W29" s="686"/>
      <c r="X29" s="686"/>
      <c r="Y29" s="686"/>
      <c r="Z29" s="686"/>
      <c r="AA29" s="686"/>
      <c r="AB29" s="686"/>
      <c r="AC29" s="686"/>
      <c r="AD29" s="686"/>
    </row>
    <row r="30" spans="1:30">
      <c r="C30" s="686"/>
      <c r="D30" s="686"/>
      <c r="E30" s="686"/>
      <c r="F30" s="686"/>
      <c r="G30" s="686"/>
      <c r="H30" s="686"/>
      <c r="I30" s="686"/>
      <c r="J30" s="686"/>
      <c r="K30" s="686"/>
      <c r="L30" s="686"/>
      <c r="M30" s="686"/>
      <c r="N30" s="686"/>
      <c r="O30" s="686"/>
      <c r="P30" s="686"/>
      <c r="Q30" s="686"/>
      <c r="R30" s="686"/>
      <c r="S30" s="686"/>
      <c r="T30" s="686"/>
      <c r="U30" s="686"/>
      <c r="V30" s="686"/>
      <c r="W30" s="686"/>
      <c r="X30" s="686"/>
      <c r="Y30" s="686"/>
      <c r="Z30" s="686"/>
      <c r="AA30" s="686"/>
      <c r="AB30" s="686"/>
      <c r="AC30" s="686"/>
      <c r="AD30" s="686"/>
    </row>
    <row r="31" spans="1:30">
      <c r="C31" s="686"/>
      <c r="D31" s="686"/>
      <c r="E31" s="686"/>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row>
    <row r="32" spans="1:30">
      <c r="C32" s="686"/>
      <c r="D32" s="686"/>
      <c r="E32" s="686"/>
      <c r="F32" s="686"/>
      <c r="G32" s="686"/>
      <c r="H32" s="686"/>
      <c r="I32" s="686"/>
      <c r="J32" s="686"/>
      <c r="K32" s="686"/>
      <c r="L32" s="686"/>
      <c r="M32" s="686"/>
      <c r="N32" s="686"/>
      <c r="O32" s="686"/>
      <c r="P32" s="686"/>
      <c r="Q32" s="686"/>
      <c r="R32" s="686"/>
      <c r="S32" s="686"/>
      <c r="T32" s="686"/>
      <c r="U32" s="686"/>
      <c r="V32" s="686"/>
      <c r="W32" s="686"/>
      <c r="X32" s="686"/>
      <c r="Y32" s="686"/>
      <c r="Z32" s="686"/>
      <c r="AA32" s="686"/>
      <c r="AB32" s="686"/>
      <c r="AC32" s="686"/>
      <c r="AD32" s="686"/>
    </row>
    <row r="33" spans="3:30">
      <c r="C33" s="686"/>
      <c r="D33" s="686"/>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6"/>
      <c r="AC33" s="686"/>
      <c r="AD33" s="686"/>
    </row>
    <row r="34" spans="3:30">
      <c r="C34" s="686"/>
      <c r="D34" s="686"/>
      <c r="E34" s="686"/>
      <c r="F34" s="686"/>
      <c r="G34" s="686"/>
      <c r="H34" s="686"/>
      <c r="I34" s="686"/>
      <c r="J34" s="686"/>
      <c r="K34" s="686"/>
      <c r="L34" s="686"/>
      <c r="M34" s="686"/>
      <c r="N34" s="686"/>
      <c r="O34" s="686"/>
      <c r="P34" s="686"/>
      <c r="Q34" s="686"/>
      <c r="R34" s="686"/>
      <c r="S34" s="686"/>
      <c r="T34" s="686"/>
      <c r="U34" s="686"/>
      <c r="V34" s="686"/>
      <c r="W34" s="686"/>
      <c r="X34" s="686"/>
      <c r="Y34" s="686"/>
      <c r="Z34" s="686"/>
      <c r="AA34" s="686"/>
      <c r="AB34" s="686"/>
      <c r="AC34" s="686"/>
      <c r="AD34" s="686"/>
    </row>
    <row r="35" spans="3:30">
      <c r="C35" s="686"/>
      <c r="D35" s="686"/>
      <c r="E35" s="686"/>
      <c r="F35" s="686"/>
      <c r="G35" s="686"/>
      <c r="H35" s="686"/>
      <c r="I35" s="686"/>
      <c r="J35" s="686"/>
      <c r="K35" s="686"/>
      <c r="L35" s="686"/>
      <c r="M35" s="686"/>
      <c r="N35" s="686"/>
      <c r="O35" s="686"/>
      <c r="P35" s="686"/>
      <c r="Q35" s="686"/>
      <c r="R35" s="686"/>
      <c r="S35" s="686"/>
      <c r="T35" s="686"/>
      <c r="U35" s="686"/>
      <c r="V35" s="686"/>
      <c r="W35" s="686"/>
      <c r="X35" s="686"/>
      <c r="Y35" s="686"/>
      <c r="Z35" s="686"/>
      <c r="AA35" s="686"/>
      <c r="AB35" s="686"/>
      <c r="AC35" s="686"/>
      <c r="AD35" s="686"/>
    </row>
    <row r="36" spans="3:30">
      <c r="C36" s="686"/>
      <c r="D36" s="686"/>
      <c r="E36" s="686"/>
      <c r="F36" s="686"/>
      <c r="G36" s="686"/>
      <c r="H36" s="686"/>
      <c r="I36" s="686"/>
      <c r="J36" s="686"/>
      <c r="K36" s="686"/>
      <c r="L36" s="686"/>
      <c r="M36" s="686"/>
      <c r="N36" s="686"/>
      <c r="O36" s="686"/>
      <c r="P36" s="686"/>
      <c r="Q36" s="686"/>
      <c r="R36" s="686"/>
      <c r="S36" s="686"/>
      <c r="T36" s="686"/>
      <c r="U36" s="686"/>
      <c r="V36" s="686"/>
      <c r="W36" s="686"/>
      <c r="X36" s="686"/>
      <c r="Y36" s="686"/>
      <c r="Z36" s="686"/>
      <c r="AA36" s="686"/>
      <c r="AB36" s="686"/>
      <c r="AC36" s="686"/>
      <c r="AD36" s="686"/>
    </row>
    <row r="37" spans="3:30">
      <c r="C37" s="686"/>
      <c r="D37" s="686"/>
      <c r="E37" s="686"/>
      <c r="F37" s="686"/>
      <c r="G37" s="686"/>
      <c r="H37" s="686"/>
      <c r="I37" s="686"/>
      <c r="J37" s="686"/>
      <c r="K37" s="686"/>
      <c r="L37" s="686"/>
      <c r="M37" s="686"/>
      <c r="N37" s="686"/>
      <c r="O37" s="686"/>
      <c r="P37" s="686"/>
      <c r="Q37" s="686"/>
      <c r="R37" s="686"/>
      <c r="S37" s="686"/>
      <c r="T37" s="686"/>
      <c r="U37" s="686"/>
      <c r="V37" s="686"/>
      <c r="W37" s="686"/>
      <c r="X37" s="686"/>
      <c r="Y37" s="686"/>
      <c r="Z37" s="686"/>
      <c r="AA37" s="686"/>
      <c r="AB37" s="686"/>
      <c r="AC37" s="686"/>
      <c r="AD37" s="686"/>
    </row>
    <row r="38" spans="3:30">
      <c r="C38" s="686"/>
      <c r="D38" s="686"/>
      <c r="E38" s="686"/>
      <c r="F38" s="686"/>
      <c r="G38" s="686"/>
      <c r="H38" s="686"/>
      <c r="I38" s="686"/>
      <c r="J38" s="686"/>
      <c r="K38" s="686"/>
      <c r="L38" s="686"/>
      <c r="M38" s="686"/>
      <c r="N38" s="686"/>
      <c r="O38" s="686"/>
      <c r="P38" s="686"/>
      <c r="Q38" s="686"/>
      <c r="R38" s="686"/>
      <c r="S38" s="686"/>
      <c r="T38" s="686"/>
      <c r="U38" s="686"/>
      <c r="V38" s="686"/>
      <c r="W38" s="686"/>
      <c r="X38" s="686"/>
      <c r="Y38" s="686"/>
      <c r="Z38" s="686"/>
      <c r="AA38" s="686"/>
      <c r="AB38" s="686"/>
      <c r="AC38" s="686"/>
      <c r="AD38" s="686"/>
    </row>
    <row r="39" spans="3:30">
      <c r="C39" s="686"/>
      <c r="D39" s="686"/>
      <c r="E39" s="686"/>
      <c r="F39" s="686"/>
      <c r="G39" s="686"/>
      <c r="H39" s="686"/>
      <c r="I39" s="686"/>
      <c r="J39" s="686"/>
      <c r="K39" s="686"/>
      <c r="L39" s="686"/>
      <c r="M39" s="686"/>
      <c r="N39" s="686"/>
      <c r="O39" s="686"/>
      <c r="P39" s="686"/>
      <c r="Q39" s="686"/>
      <c r="R39" s="686"/>
      <c r="S39" s="686"/>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V39"/>
  <sheetViews>
    <sheetView zoomScale="77" zoomScaleNormal="77" workbookViewId="0">
      <pane xSplit="2" ySplit="6" topLeftCell="C7" activePane="bottomRight" state="frozen"/>
      <selection activeCell="L27" sqref="L27"/>
      <selection pane="topRight" activeCell="L27" sqref="L27"/>
      <selection pane="bottomLeft" activeCell="L27" sqref="L27"/>
      <selection pane="bottomRight" activeCell="I37" sqref="I36:I37"/>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7109375" style="1" customWidth="1"/>
    <col min="10" max="10" width="21.5703125" style="1" customWidth="1"/>
    <col min="11" max="11" width="15.7109375" style="1" customWidth="1"/>
    <col min="12" max="12" width="13.28515625" style="1" customWidth="1"/>
    <col min="13" max="13" width="20.85546875" style="1" customWidth="1"/>
    <col min="14" max="14" width="19.28515625" style="1" customWidth="1"/>
    <col min="15" max="15" width="18.42578125" style="1" customWidth="1"/>
    <col min="16" max="16" width="19" style="1" customWidth="1"/>
    <col min="17" max="17" width="20.28515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6"/>
  </cols>
  <sheetData>
    <row r="1" spans="1:22">
      <c r="A1" s="1" t="s">
        <v>108</v>
      </c>
      <c r="B1" s="1" t="str">
        <f>Info!C2</f>
        <v>ს.ს "პროკრედიტ ბანკი"</v>
      </c>
    </row>
    <row r="2" spans="1:22">
      <c r="A2" s="1" t="s">
        <v>109</v>
      </c>
      <c r="B2" s="330">
        <f>'1. key ratios'!B2</f>
        <v>45565</v>
      </c>
    </row>
    <row r="4" spans="1:22" ht="28.5" thickBot="1">
      <c r="A4" s="1" t="s">
        <v>197</v>
      </c>
      <c r="B4" s="186" t="s">
        <v>216</v>
      </c>
      <c r="V4" s="135" t="s">
        <v>87</v>
      </c>
    </row>
    <row r="5" spans="1:22">
      <c r="A5" s="51"/>
      <c r="B5" s="52"/>
      <c r="C5" s="734" t="s">
        <v>116</v>
      </c>
      <c r="D5" s="735"/>
      <c r="E5" s="735"/>
      <c r="F5" s="735"/>
      <c r="G5" s="735"/>
      <c r="H5" s="735"/>
      <c r="I5" s="735"/>
      <c r="J5" s="735"/>
      <c r="K5" s="735"/>
      <c r="L5" s="736"/>
      <c r="M5" s="734" t="s">
        <v>117</v>
      </c>
      <c r="N5" s="735"/>
      <c r="O5" s="735"/>
      <c r="P5" s="735"/>
      <c r="Q5" s="735"/>
      <c r="R5" s="735"/>
      <c r="S5" s="736"/>
      <c r="T5" s="739" t="s">
        <v>214</v>
      </c>
      <c r="U5" s="739" t="s">
        <v>213</v>
      </c>
      <c r="V5" s="737" t="s">
        <v>118</v>
      </c>
    </row>
    <row r="6" spans="1:22" s="29" customFormat="1" ht="127.5">
      <c r="A6" s="68"/>
      <c r="B6" s="111"/>
      <c r="C6" s="49" t="s">
        <v>119</v>
      </c>
      <c r="D6" s="48" t="s">
        <v>120</v>
      </c>
      <c r="E6" s="46" t="s">
        <v>121</v>
      </c>
      <c r="F6" s="46" t="s">
        <v>208</v>
      </c>
      <c r="G6" s="48" t="s">
        <v>122</v>
      </c>
      <c r="H6" s="48" t="s">
        <v>123</v>
      </c>
      <c r="I6" s="48" t="s">
        <v>124</v>
      </c>
      <c r="J6" s="48" t="s">
        <v>153</v>
      </c>
      <c r="K6" s="48" t="s">
        <v>125</v>
      </c>
      <c r="L6" s="50" t="s">
        <v>126</v>
      </c>
      <c r="M6" s="49" t="s">
        <v>127</v>
      </c>
      <c r="N6" s="48" t="s">
        <v>128</v>
      </c>
      <c r="O6" s="48" t="s">
        <v>129</v>
      </c>
      <c r="P6" s="48" t="s">
        <v>130</v>
      </c>
      <c r="Q6" s="48" t="s">
        <v>131</v>
      </c>
      <c r="R6" s="48" t="s">
        <v>132</v>
      </c>
      <c r="S6" s="50" t="s">
        <v>133</v>
      </c>
      <c r="T6" s="740"/>
      <c r="U6" s="740"/>
      <c r="V6" s="738"/>
    </row>
    <row r="7" spans="1:22">
      <c r="A7" s="92">
        <v>1</v>
      </c>
      <c r="B7" s="109" t="s">
        <v>134</v>
      </c>
      <c r="C7" s="165"/>
      <c r="D7" s="163"/>
      <c r="E7" s="163"/>
      <c r="F7" s="163"/>
      <c r="G7" s="163"/>
      <c r="H7" s="163"/>
      <c r="I7" s="163"/>
      <c r="J7" s="163"/>
      <c r="K7" s="163"/>
      <c r="L7" s="166"/>
      <c r="M7" s="165"/>
      <c r="N7" s="163"/>
      <c r="O7" s="163">
        <v>195572663.60900801</v>
      </c>
      <c r="P7" s="163"/>
      <c r="Q7" s="163"/>
      <c r="R7" s="163"/>
      <c r="S7" s="166"/>
      <c r="T7" s="183">
        <v>195572663.60900801</v>
      </c>
      <c r="U7" s="182"/>
      <c r="V7" s="167">
        <v>195572663.60900801</v>
      </c>
    </row>
    <row r="8" spans="1:22">
      <c r="A8" s="92">
        <v>2</v>
      </c>
      <c r="B8" s="109" t="s">
        <v>135</v>
      </c>
      <c r="C8" s="165"/>
      <c r="D8" s="163">
        <v>0</v>
      </c>
      <c r="E8" s="163"/>
      <c r="F8" s="163"/>
      <c r="G8" s="163"/>
      <c r="H8" s="163"/>
      <c r="I8" s="163"/>
      <c r="J8" s="163"/>
      <c r="K8" s="163"/>
      <c r="L8" s="166"/>
      <c r="M8" s="165"/>
      <c r="N8" s="163"/>
      <c r="O8" s="163">
        <v>0</v>
      </c>
      <c r="P8" s="163"/>
      <c r="Q8" s="163"/>
      <c r="R8" s="163"/>
      <c r="S8" s="166"/>
      <c r="T8" s="182">
        <v>0</v>
      </c>
      <c r="U8" s="182"/>
      <c r="V8" s="167">
        <v>0</v>
      </c>
    </row>
    <row r="9" spans="1:22">
      <c r="A9" s="92">
        <v>3</v>
      </c>
      <c r="B9" s="109" t="s">
        <v>136</v>
      </c>
      <c r="C9" s="165"/>
      <c r="D9" s="163">
        <v>0</v>
      </c>
      <c r="E9" s="163"/>
      <c r="F9" s="163"/>
      <c r="G9" s="163"/>
      <c r="H9" s="163"/>
      <c r="I9" s="163"/>
      <c r="J9" s="163"/>
      <c r="K9" s="163"/>
      <c r="L9" s="166"/>
      <c r="M9" s="165"/>
      <c r="N9" s="163"/>
      <c r="O9" s="163">
        <v>0</v>
      </c>
      <c r="P9" s="163"/>
      <c r="Q9" s="163"/>
      <c r="R9" s="163"/>
      <c r="S9" s="166"/>
      <c r="T9" s="182">
        <v>0</v>
      </c>
      <c r="U9" s="182"/>
      <c r="V9" s="167">
        <v>0</v>
      </c>
    </row>
    <row r="10" spans="1:22">
      <c r="A10" s="92">
        <v>4</v>
      </c>
      <c r="B10" s="109" t="s">
        <v>137</v>
      </c>
      <c r="C10" s="165"/>
      <c r="D10" s="163">
        <v>0</v>
      </c>
      <c r="E10" s="163"/>
      <c r="F10" s="163"/>
      <c r="G10" s="163"/>
      <c r="H10" s="163"/>
      <c r="I10" s="163"/>
      <c r="J10" s="163"/>
      <c r="K10" s="163"/>
      <c r="L10" s="166"/>
      <c r="M10" s="165"/>
      <c r="N10" s="163"/>
      <c r="O10" s="163">
        <v>0</v>
      </c>
      <c r="P10" s="163"/>
      <c r="Q10" s="163"/>
      <c r="R10" s="163"/>
      <c r="S10" s="166"/>
      <c r="T10" s="182">
        <v>0</v>
      </c>
      <c r="U10" s="182"/>
      <c r="V10" s="167">
        <v>0</v>
      </c>
    </row>
    <row r="11" spans="1:22">
      <c r="A11" s="92">
        <v>5</v>
      </c>
      <c r="B11" s="109" t="s">
        <v>697</v>
      </c>
      <c r="C11" s="165"/>
      <c r="D11" s="163">
        <v>0</v>
      </c>
      <c r="E11" s="163"/>
      <c r="F11" s="163"/>
      <c r="G11" s="163"/>
      <c r="H11" s="163"/>
      <c r="I11" s="163"/>
      <c r="J11" s="163"/>
      <c r="K11" s="163"/>
      <c r="L11" s="166"/>
      <c r="M11" s="165"/>
      <c r="N11" s="163"/>
      <c r="O11" s="163">
        <v>0</v>
      </c>
      <c r="P11" s="163"/>
      <c r="Q11" s="163"/>
      <c r="R11" s="163"/>
      <c r="S11" s="166"/>
      <c r="T11" s="182">
        <v>0</v>
      </c>
      <c r="U11" s="182"/>
      <c r="V11" s="167">
        <v>0</v>
      </c>
    </row>
    <row r="12" spans="1:22">
      <c r="A12" s="92">
        <v>6</v>
      </c>
      <c r="B12" s="109" t="s">
        <v>138</v>
      </c>
      <c r="C12" s="165"/>
      <c r="D12" s="163">
        <v>0</v>
      </c>
      <c r="E12" s="163"/>
      <c r="F12" s="163"/>
      <c r="G12" s="163"/>
      <c r="H12" s="163"/>
      <c r="I12" s="163"/>
      <c r="J12" s="163"/>
      <c r="K12" s="163"/>
      <c r="L12" s="166"/>
      <c r="M12" s="165"/>
      <c r="N12" s="163"/>
      <c r="O12" s="163">
        <v>0</v>
      </c>
      <c r="P12" s="163"/>
      <c r="Q12" s="163"/>
      <c r="R12" s="163"/>
      <c r="S12" s="166"/>
      <c r="T12" s="182">
        <v>0</v>
      </c>
      <c r="U12" s="182"/>
      <c r="V12" s="167">
        <v>0</v>
      </c>
    </row>
    <row r="13" spans="1:22">
      <c r="A13" s="92">
        <v>7</v>
      </c>
      <c r="B13" s="109" t="s">
        <v>71</v>
      </c>
      <c r="C13" s="165"/>
      <c r="D13" s="163">
        <v>631391.06680000003</v>
      </c>
      <c r="E13" s="163"/>
      <c r="F13" s="163"/>
      <c r="G13" s="163"/>
      <c r="H13" s="163"/>
      <c r="I13" s="163"/>
      <c r="J13" s="163"/>
      <c r="K13" s="163"/>
      <c r="L13" s="166"/>
      <c r="M13" s="165"/>
      <c r="N13" s="163"/>
      <c r="O13" s="163">
        <v>39434554.890299998</v>
      </c>
      <c r="P13" s="163"/>
      <c r="Q13" s="163"/>
      <c r="R13" s="163"/>
      <c r="S13" s="166"/>
      <c r="T13" s="182">
        <v>39897821.110100001</v>
      </c>
      <c r="U13" s="182">
        <v>168124.84700000001</v>
      </c>
      <c r="V13" s="167">
        <v>40065945.957099997</v>
      </c>
    </row>
    <row r="14" spans="1:22">
      <c r="A14" s="92">
        <v>8</v>
      </c>
      <c r="B14" s="109" t="s">
        <v>72</v>
      </c>
      <c r="C14" s="165"/>
      <c r="D14" s="163">
        <v>1429193.9632000001</v>
      </c>
      <c r="E14" s="163"/>
      <c r="F14" s="163"/>
      <c r="G14" s="163"/>
      <c r="H14" s="163"/>
      <c r="I14" s="163"/>
      <c r="J14" s="163"/>
      <c r="K14" s="163"/>
      <c r="L14" s="166"/>
      <c r="M14" s="165"/>
      <c r="N14" s="163"/>
      <c r="O14" s="163">
        <v>2913595.3092999998</v>
      </c>
      <c r="P14" s="163"/>
      <c r="Q14" s="163"/>
      <c r="R14" s="163"/>
      <c r="S14" s="166"/>
      <c r="T14" s="182">
        <v>4342789.2725</v>
      </c>
      <c r="U14" s="182"/>
      <c r="V14" s="167">
        <v>4342789.2725</v>
      </c>
    </row>
    <row r="15" spans="1:22">
      <c r="A15" s="92">
        <v>9</v>
      </c>
      <c r="B15" s="109" t="s">
        <v>698</v>
      </c>
      <c r="C15" s="165"/>
      <c r="D15" s="163">
        <v>0</v>
      </c>
      <c r="E15" s="163"/>
      <c r="F15" s="163"/>
      <c r="G15" s="163"/>
      <c r="H15" s="163"/>
      <c r="I15" s="163"/>
      <c r="J15" s="163"/>
      <c r="K15" s="163"/>
      <c r="L15" s="166"/>
      <c r="M15" s="165"/>
      <c r="N15" s="163"/>
      <c r="O15" s="163">
        <v>0</v>
      </c>
      <c r="P15" s="163"/>
      <c r="Q15" s="163"/>
      <c r="R15" s="163"/>
      <c r="S15" s="166"/>
      <c r="T15" s="182">
        <v>0</v>
      </c>
      <c r="U15" s="182"/>
      <c r="V15" s="167">
        <v>0</v>
      </c>
    </row>
    <row r="16" spans="1:22">
      <c r="A16" s="92">
        <v>10</v>
      </c>
      <c r="B16" s="109" t="s">
        <v>67</v>
      </c>
      <c r="C16" s="165"/>
      <c r="D16" s="163">
        <v>0</v>
      </c>
      <c r="E16" s="163"/>
      <c r="F16" s="163"/>
      <c r="G16" s="163"/>
      <c r="H16" s="163"/>
      <c r="I16" s="163"/>
      <c r="J16" s="163"/>
      <c r="K16" s="163"/>
      <c r="L16" s="166"/>
      <c r="M16" s="165"/>
      <c r="N16" s="163"/>
      <c r="O16" s="163">
        <v>0</v>
      </c>
      <c r="P16" s="163"/>
      <c r="Q16" s="163"/>
      <c r="R16" s="163"/>
      <c r="S16" s="166"/>
      <c r="T16" s="182">
        <v>0</v>
      </c>
      <c r="U16" s="182"/>
      <c r="V16" s="167">
        <v>0</v>
      </c>
    </row>
    <row r="17" spans="1:22">
      <c r="A17" s="92">
        <v>11</v>
      </c>
      <c r="B17" s="109" t="s">
        <v>68</v>
      </c>
      <c r="C17" s="165"/>
      <c r="D17" s="163">
        <v>0</v>
      </c>
      <c r="E17" s="163"/>
      <c r="F17" s="163"/>
      <c r="G17" s="163"/>
      <c r="H17" s="163"/>
      <c r="I17" s="163"/>
      <c r="J17" s="163"/>
      <c r="K17" s="163"/>
      <c r="L17" s="166"/>
      <c r="M17" s="165"/>
      <c r="N17" s="163"/>
      <c r="O17" s="163">
        <v>0</v>
      </c>
      <c r="P17" s="163"/>
      <c r="Q17" s="163"/>
      <c r="R17" s="163"/>
      <c r="S17" s="166"/>
      <c r="T17" s="182">
        <v>0</v>
      </c>
      <c r="U17" s="182"/>
      <c r="V17" s="167">
        <v>0</v>
      </c>
    </row>
    <row r="18" spans="1:22">
      <c r="A18" s="92">
        <v>12</v>
      </c>
      <c r="B18" s="109" t="s">
        <v>69</v>
      </c>
      <c r="C18" s="165"/>
      <c r="D18" s="163">
        <v>0</v>
      </c>
      <c r="E18" s="163"/>
      <c r="F18" s="163"/>
      <c r="G18" s="163"/>
      <c r="H18" s="163"/>
      <c r="I18" s="163"/>
      <c r="J18" s="163"/>
      <c r="K18" s="163"/>
      <c r="L18" s="166"/>
      <c r="M18" s="165"/>
      <c r="N18" s="163"/>
      <c r="O18" s="163">
        <v>0</v>
      </c>
      <c r="P18" s="163"/>
      <c r="Q18" s="163"/>
      <c r="R18" s="163"/>
      <c r="S18" s="166"/>
      <c r="T18" s="182">
        <v>0</v>
      </c>
      <c r="U18" s="182"/>
      <c r="V18" s="167">
        <v>0</v>
      </c>
    </row>
    <row r="19" spans="1:22">
      <c r="A19" s="92">
        <v>13</v>
      </c>
      <c r="B19" s="109" t="s">
        <v>70</v>
      </c>
      <c r="C19" s="165"/>
      <c r="D19" s="163">
        <v>0</v>
      </c>
      <c r="E19" s="163"/>
      <c r="F19" s="163"/>
      <c r="G19" s="163"/>
      <c r="H19" s="163"/>
      <c r="I19" s="163"/>
      <c r="J19" s="163"/>
      <c r="K19" s="163"/>
      <c r="L19" s="166"/>
      <c r="M19" s="165"/>
      <c r="N19" s="163"/>
      <c r="O19" s="163">
        <v>0</v>
      </c>
      <c r="P19" s="163"/>
      <c r="Q19" s="163"/>
      <c r="R19" s="163"/>
      <c r="S19" s="166"/>
      <c r="T19" s="182">
        <v>0</v>
      </c>
      <c r="U19" s="182"/>
      <c r="V19" s="167">
        <v>0</v>
      </c>
    </row>
    <row r="20" spans="1:22">
      <c r="A20" s="92">
        <v>14</v>
      </c>
      <c r="B20" s="109" t="s">
        <v>154</v>
      </c>
      <c r="C20" s="165"/>
      <c r="D20" s="163">
        <v>0</v>
      </c>
      <c r="E20" s="163"/>
      <c r="F20" s="163"/>
      <c r="G20" s="163"/>
      <c r="H20" s="163"/>
      <c r="I20" s="163"/>
      <c r="J20" s="163"/>
      <c r="K20" s="163"/>
      <c r="L20" s="166"/>
      <c r="M20" s="165"/>
      <c r="N20" s="163"/>
      <c r="O20" s="163">
        <v>0</v>
      </c>
      <c r="P20" s="163"/>
      <c r="Q20" s="163"/>
      <c r="R20" s="163"/>
      <c r="S20" s="166"/>
      <c r="T20" s="182">
        <v>0</v>
      </c>
      <c r="U20" s="182"/>
      <c r="V20" s="167">
        <v>0</v>
      </c>
    </row>
    <row r="21" spans="1:22" ht="13.5" thickBot="1">
      <c r="A21" s="53"/>
      <c r="B21" s="54" t="s">
        <v>66</v>
      </c>
      <c r="C21" s="168">
        <v>0</v>
      </c>
      <c r="D21" s="164">
        <v>2060585.0300000003</v>
      </c>
      <c r="E21" s="164">
        <v>0</v>
      </c>
      <c r="F21" s="164">
        <v>0</v>
      </c>
      <c r="G21" s="164">
        <v>0</v>
      </c>
      <c r="H21" s="164">
        <v>0</v>
      </c>
      <c r="I21" s="164">
        <v>0</v>
      </c>
      <c r="J21" s="164">
        <v>0</v>
      </c>
      <c r="K21" s="164">
        <v>0</v>
      </c>
      <c r="L21" s="169">
        <v>0</v>
      </c>
      <c r="M21" s="168">
        <v>0</v>
      </c>
      <c r="N21" s="164">
        <v>0</v>
      </c>
      <c r="O21" s="164">
        <v>237920813.80860803</v>
      </c>
      <c r="P21" s="164">
        <v>0</v>
      </c>
      <c r="Q21" s="164">
        <v>0</v>
      </c>
      <c r="R21" s="164">
        <v>0</v>
      </c>
      <c r="S21" s="169">
        <v>0</v>
      </c>
      <c r="T21" s="169">
        <v>239813273.99160802</v>
      </c>
      <c r="U21" s="169">
        <v>168124.84700000001</v>
      </c>
      <c r="V21" s="170">
        <v>239981398.83860803</v>
      </c>
    </row>
    <row r="23" spans="1:22">
      <c r="C23" s="686"/>
      <c r="D23" s="686"/>
      <c r="E23" s="686"/>
      <c r="F23" s="686"/>
      <c r="G23" s="686"/>
      <c r="H23" s="686"/>
      <c r="I23" s="686"/>
      <c r="J23" s="686"/>
      <c r="K23" s="686"/>
      <c r="L23" s="686"/>
      <c r="M23" s="686"/>
      <c r="N23" s="686"/>
      <c r="O23" s="686"/>
      <c r="P23" s="686"/>
      <c r="Q23" s="686"/>
      <c r="R23" s="686"/>
      <c r="S23" s="686"/>
      <c r="T23" s="686"/>
      <c r="U23" s="686"/>
      <c r="V23" s="686"/>
    </row>
    <row r="24" spans="1:22">
      <c r="C24" s="686"/>
      <c r="D24" s="686"/>
      <c r="E24" s="686"/>
      <c r="F24" s="686"/>
      <c r="G24" s="686"/>
      <c r="H24" s="686"/>
      <c r="I24" s="686"/>
      <c r="J24" s="686"/>
      <c r="K24" s="686"/>
      <c r="L24" s="686"/>
      <c r="M24" s="686"/>
      <c r="N24" s="686"/>
      <c r="O24" s="686"/>
      <c r="P24" s="686"/>
      <c r="Q24" s="686"/>
      <c r="R24" s="686"/>
      <c r="S24" s="686"/>
      <c r="T24" s="686"/>
      <c r="U24" s="686"/>
      <c r="V24" s="686"/>
    </row>
    <row r="25" spans="1:22">
      <c r="A25" s="28"/>
      <c r="B25" s="28"/>
      <c r="C25" s="686"/>
      <c r="D25" s="686"/>
      <c r="E25" s="686"/>
      <c r="F25" s="686"/>
      <c r="G25" s="686"/>
      <c r="H25" s="686"/>
      <c r="I25" s="686"/>
      <c r="J25" s="686"/>
      <c r="K25" s="686"/>
      <c r="L25" s="686"/>
      <c r="M25" s="686"/>
      <c r="N25" s="686"/>
      <c r="O25" s="686"/>
      <c r="P25" s="686"/>
      <c r="Q25" s="686"/>
      <c r="R25" s="686"/>
      <c r="S25" s="686"/>
      <c r="T25" s="686"/>
      <c r="U25" s="686"/>
      <c r="V25" s="686"/>
    </row>
    <row r="26" spans="1:22">
      <c r="A26" s="28"/>
      <c r="B26" s="47"/>
      <c r="C26" s="686"/>
      <c r="D26" s="686"/>
      <c r="E26" s="686"/>
      <c r="F26" s="686"/>
      <c r="G26" s="686"/>
      <c r="H26" s="686"/>
      <c r="I26" s="686"/>
      <c r="J26" s="686"/>
      <c r="K26" s="686"/>
      <c r="L26" s="686"/>
      <c r="M26" s="686"/>
      <c r="N26" s="686"/>
      <c r="O26" s="686"/>
      <c r="P26" s="686"/>
      <c r="Q26" s="686"/>
      <c r="R26" s="686"/>
      <c r="S26" s="686"/>
      <c r="T26" s="686"/>
      <c r="U26" s="686"/>
      <c r="V26" s="686"/>
    </row>
    <row r="27" spans="1:22">
      <c r="A27" s="28"/>
      <c r="B27" s="28"/>
      <c r="C27" s="686"/>
      <c r="D27" s="686"/>
      <c r="E27" s="686"/>
      <c r="F27" s="686"/>
      <c r="G27" s="686"/>
      <c r="H27" s="686"/>
      <c r="I27" s="686"/>
      <c r="J27" s="686"/>
      <c r="K27" s="686"/>
      <c r="L27" s="686"/>
      <c r="M27" s="686"/>
      <c r="N27" s="686"/>
      <c r="O27" s="686"/>
      <c r="P27" s="686"/>
      <c r="Q27" s="686"/>
      <c r="R27" s="686"/>
      <c r="S27" s="686"/>
      <c r="T27" s="686"/>
      <c r="U27" s="686"/>
      <c r="V27" s="686"/>
    </row>
    <row r="28" spans="1:22">
      <c r="A28" s="28"/>
      <c r="B28" s="47"/>
      <c r="C28" s="686"/>
      <c r="D28" s="686"/>
      <c r="E28" s="686"/>
      <c r="F28" s="686"/>
      <c r="G28" s="686"/>
      <c r="H28" s="686"/>
      <c r="I28" s="686"/>
      <c r="J28" s="686"/>
      <c r="K28" s="686"/>
      <c r="L28" s="686"/>
      <c r="M28" s="686"/>
      <c r="N28" s="686"/>
      <c r="O28" s="686"/>
      <c r="P28" s="686"/>
      <c r="Q28" s="686"/>
      <c r="R28" s="686"/>
      <c r="S28" s="686"/>
      <c r="T28" s="686"/>
      <c r="U28" s="686"/>
      <c r="V28" s="686"/>
    </row>
    <row r="29" spans="1:22">
      <c r="C29" s="686"/>
      <c r="D29" s="686"/>
      <c r="E29" s="686"/>
      <c r="F29" s="686"/>
      <c r="G29" s="686"/>
      <c r="H29" s="686"/>
      <c r="I29" s="686"/>
      <c r="J29" s="686"/>
      <c r="K29" s="686"/>
      <c r="L29" s="686"/>
      <c r="M29" s="686"/>
      <c r="N29" s="686"/>
      <c r="O29" s="686"/>
      <c r="P29" s="686"/>
      <c r="Q29" s="686"/>
      <c r="R29" s="686"/>
      <c r="S29" s="686"/>
      <c r="T29" s="686"/>
      <c r="U29" s="686"/>
      <c r="V29" s="686"/>
    </row>
    <row r="30" spans="1:22">
      <c r="C30" s="686"/>
      <c r="D30" s="686"/>
      <c r="E30" s="686"/>
      <c r="F30" s="686"/>
      <c r="G30" s="686"/>
      <c r="H30" s="686"/>
      <c r="I30" s="686"/>
      <c r="J30" s="686"/>
      <c r="K30" s="686"/>
      <c r="L30" s="686"/>
      <c r="M30" s="686"/>
      <c r="N30" s="686"/>
      <c r="O30" s="686"/>
      <c r="P30" s="686"/>
      <c r="Q30" s="686"/>
      <c r="R30" s="686"/>
      <c r="S30" s="686"/>
      <c r="T30" s="686"/>
      <c r="U30" s="686"/>
      <c r="V30" s="686"/>
    </row>
    <row r="31" spans="1:22">
      <c r="C31" s="686"/>
      <c r="D31" s="686"/>
      <c r="E31" s="686"/>
      <c r="F31" s="686"/>
      <c r="G31" s="686"/>
      <c r="H31" s="686"/>
      <c r="I31" s="686"/>
      <c r="J31" s="686"/>
      <c r="K31" s="686"/>
      <c r="L31" s="686"/>
      <c r="M31" s="686"/>
      <c r="N31" s="686"/>
      <c r="O31" s="686"/>
      <c r="P31" s="686"/>
      <c r="Q31" s="686"/>
      <c r="R31" s="686"/>
      <c r="S31" s="686"/>
      <c r="T31" s="686"/>
      <c r="U31" s="686"/>
      <c r="V31" s="686"/>
    </row>
    <row r="32" spans="1:22">
      <c r="C32" s="686"/>
      <c r="D32" s="686"/>
      <c r="E32" s="686"/>
      <c r="F32" s="686"/>
      <c r="G32" s="686"/>
      <c r="H32" s="686"/>
      <c r="I32" s="686"/>
      <c r="J32" s="686"/>
      <c r="K32" s="686"/>
      <c r="L32" s="686"/>
      <c r="M32" s="686"/>
      <c r="N32" s="686"/>
      <c r="O32" s="686"/>
      <c r="P32" s="686"/>
      <c r="Q32" s="686"/>
      <c r="R32" s="686"/>
      <c r="S32" s="686"/>
      <c r="T32" s="686"/>
      <c r="U32" s="686"/>
      <c r="V32" s="686"/>
    </row>
    <row r="33" spans="3:22">
      <c r="C33" s="686"/>
      <c r="D33" s="686"/>
      <c r="E33" s="686"/>
      <c r="F33" s="686"/>
      <c r="G33" s="686"/>
      <c r="H33" s="686"/>
      <c r="I33" s="686"/>
      <c r="J33" s="686"/>
      <c r="K33" s="686"/>
      <c r="L33" s="686"/>
      <c r="M33" s="686"/>
      <c r="N33" s="686"/>
      <c r="O33" s="686"/>
      <c r="P33" s="686"/>
      <c r="Q33" s="686"/>
      <c r="R33" s="686"/>
      <c r="S33" s="686"/>
      <c r="T33" s="686"/>
      <c r="U33" s="686"/>
      <c r="V33" s="686"/>
    </row>
    <row r="34" spans="3:22">
      <c r="C34" s="686"/>
      <c r="D34" s="686"/>
      <c r="E34" s="686"/>
      <c r="F34" s="686"/>
      <c r="G34" s="686"/>
      <c r="H34" s="686"/>
      <c r="I34" s="686"/>
      <c r="J34" s="686"/>
      <c r="K34" s="686"/>
      <c r="L34" s="686"/>
      <c r="M34" s="686"/>
      <c r="N34" s="686"/>
      <c r="O34" s="686"/>
      <c r="P34" s="686"/>
      <c r="Q34" s="686"/>
      <c r="R34" s="686"/>
      <c r="S34" s="686"/>
      <c r="T34" s="686"/>
      <c r="U34" s="686"/>
      <c r="V34" s="686"/>
    </row>
    <row r="35" spans="3:22">
      <c r="C35" s="686"/>
      <c r="D35" s="686"/>
      <c r="E35" s="686"/>
      <c r="F35" s="686"/>
      <c r="G35" s="686"/>
      <c r="H35" s="686"/>
      <c r="I35" s="686"/>
      <c r="J35" s="686"/>
      <c r="K35" s="686"/>
      <c r="L35" s="686"/>
      <c r="M35" s="686"/>
      <c r="N35" s="686"/>
      <c r="O35" s="686"/>
      <c r="P35" s="686"/>
      <c r="Q35" s="686"/>
      <c r="R35" s="686"/>
      <c r="S35" s="686"/>
      <c r="T35" s="686"/>
      <c r="U35" s="686"/>
      <c r="V35" s="686"/>
    </row>
    <row r="36" spans="3:22">
      <c r="C36" s="686"/>
      <c r="D36" s="686"/>
      <c r="E36" s="686"/>
      <c r="F36" s="686"/>
      <c r="G36" s="686"/>
      <c r="H36" s="686"/>
      <c r="I36" s="686"/>
      <c r="J36" s="686"/>
      <c r="K36" s="686"/>
      <c r="L36" s="686"/>
      <c r="M36" s="686"/>
      <c r="N36" s="686"/>
      <c r="O36" s="686"/>
      <c r="P36" s="686"/>
      <c r="Q36" s="686"/>
      <c r="R36" s="686"/>
      <c r="S36" s="686"/>
      <c r="T36" s="686"/>
      <c r="U36" s="686"/>
      <c r="V36" s="686"/>
    </row>
    <row r="37" spans="3:22">
      <c r="C37" s="686"/>
      <c r="D37" s="686"/>
      <c r="E37" s="686"/>
      <c r="F37" s="686"/>
      <c r="G37" s="686"/>
      <c r="H37" s="686"/>
      <c r="I37" s="686"/>
      <c r="J37" s="686"/>
      <c r="K37" s="686"/>
      <c r="L37" s="686"/>
      <c r="M37" s="686"/>
      <c r="N37" s="686"/>
      <c r="O37" s="686"/>
      <c r="P37" s="686"/>
      <c r="Q37" s="686"/>
      <c r="R37" s="686"/>
      <c r="S37" s="686"/>
      <c r="T37" s="686"/>
      <c r="U37" s="686"/>
      <c r="V37" s="686"/>
    </row>
    <row r="38" spans="3:22">
      <c r="C38" s="686"/>
      <c r="D38" s="686"/>
      <c r="E38" s="686"/>
      <c r="F38" s="686"/>
      <c r="G38" s="686"/>
      <c r="H38" s="686"/>
      <c r="I38" s="686"/>
      <c r="J38" s="686"/>
      <c r="K38" s="686"/>
      <c r="L38" s="686"/>
      <c r="M38" s="686"/>
      <c r="N38" s="686"/>
      <c r="O38" s="686"/>
      <c r="P38" s="686"/>
      <c r="Q38" s="686"/>
      <c r="R38" s="686"/>
      <c r="S38" s="686"/>
      <c r="T38" s="686"/>
      <c r="U38" s="686"/>
      <c r="V38" s="686"/>
    </row>
    <row r="39" spans="3:22">
      <c r="C39" s="686"/>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T38"/>
  <sheetViews>
    <sheetView zoomScale="75" zoomScaleNormal="75" workbookViewId="0">
      <pane xSplit="1" ySplit="7" topLeftCell="B8" activePane="bottomRight" state="frozen"/>
      <selection activeCell="L27" sqref="L27"/>
      <selection pane="topRight" activeCell="L27" sqref="L27"/>
      <selection pane="bottomLeft" activeCell="L27" sqref="L27"/>
      <selection pane="bottomRight" activeCell="M30" sqref="M30"/>
    </sheetView>
  </sheetViews>
  <sheetFormatPr defaultColWidth="9.140625" defaultRowHeight="12.75"/>
  <cols>
    <col min="1" max="1" width="10.5703125" style="1" bestFit="1" customWidth="1"/>
    <col min="2" max="2" width="101.85546875" style="1" customWidth="1"/>
    <col min="3" max="3" width="13.7109375" style="1" customWidth="1"/>
    <col min="4" max="4" width="14.85546875" style="1" bestFit="1" customWidth="1"/>
    <col min="5" max="5" width="17.7109375" style="1" customWidth="1"/>
    <col min="6" max="6" width="15.85546875" style="1" customWidth="1"/>
    <col min="7" max="7" width="17.42578125" style="1" customWidth="1"/>
    <col min="8" max="8" width="15.28515625" style="1" customWidth="1"/>
    <col min="9" max="16384" width="9.140625" style="6"/>
  </cols>
  <sheetData>
    <row r="1" spans="1:20">
      <c r="A1" s="1" t="s">
        <v>108</v>
      </c>
      <c r="B1" s="1" t="str">
        <f>Info!C2</f>
        <v>ს.ს "პროკრედიტ ბანკი"</v>
      </c>
    </row>
    <row r="2" spans="1:20">
      <c r="A2" s="1" t="s">
        <v>109</v>
      </c>
      <c r="B2" s="330">
        <f>'1. key ratios'!B2</f>
        <v>45565</v>
      </c>
    </row>
    <row r="4" spans="1:20" ht="13.5" thickBot="1">
      <c r="A4" s="1" t="s">
        <v>198</v>
      </c>
      <c r="B4" s="21" t="s">
        <v>217</v>
      </c>
    </row>
    <row r="5" spans="1:20">
      <c r="A5" s="51"/>
      <c r="B5" s="90"/>
      <c r="C5" s="94" t="s">
        <v>0</v>
      </c>
      <c r="D5" s="94" t="s">
        <v>1</v>
      </c>
      <c r="E5" s="94" t="s">
        <v>2</v>
      </c>
      <c r="F5" s="94" t="s">
        <v>3</v>
      </c>
      <c r="G5" s="181" t="s">
        <v>4</v>
      </c>
      <c r="H5" s="95" t="s">
        <v>5</v>
      </c>
      <c r="I5" s="16"/>
    </row>
    <row r="6" spans="1:20" ht="15" customHeight="1">
      <c r="A6" s="89"/>
      <c r="B6" s="14"/>
      <c r="C6" s="732" t="s">
        <v>209</v>
      </c>
      <c r="D6" s="743" t="s">
        <v>219</v>
      </c>
      <c r="E6" s="744"/>
      <c r="F6" s="732" t="s">
        <v>220</v>
      </c>
      <c r="G6" s="732" t="s">
        <v>221</v>
      </c>
      <c r="H6" s="741" t="s">
        <v>211</v>
      </c>
      <c r="I6" s="16"/>
    </row>
    <row r="7" spans="1:20" ht="63.75">
      <c r="A7" s="89"/>
      <c r="B7" s="14"/>
      <c r="C7" s="733"/>
      <c r="D7" s="184" t="s">
        <v>212</v>
      </c>
      <c r="E7" s="184" t="s">
        <v>210</v>
      </c>
      <c r="F7" s="733"/>
      <c r="G7" s="733"/>
      <c r="H7" s="742"/>
      <c r="I7" s="16"/>
    </row>
    <row r="8" spans="1:20">
      <c r="A8" s="43">
        <v>1</v>
      </c>
      <c r="B8" s="109" t="s">
        <v>134</v>
      </c>
      <c r="C8" s="163">
        <v>282767762.97900802</v>
      </c>
      <c r="D8" s="163"/>
      <c r="E8" s="163"/>
      <c r="F8" s="163">
        <v>195572663.60900801</v>
      </c>
      <c r="G8" s="180">
        <v>0</v>
      </c>
      <c r="H8" s="187">
        <v>0</v>
      </c>
      <c r="I8" s="687"/>
      <c r="J8" s="687"/>
      <c r="K8" s="687"/>
      <c r="L8" s="687"/>
      <c r="M8" s="687"/>
      <c r="N8" s="687"/>
      <c r="O8" s="687"/>
      <c r="P8" s="687"/>
      <c r="Q8" s="687"/>
      <c r="R8" s="687"/>
      <c r="S8" s="687"/>
      <c r="T8" s="687"/>
    </row>
    <row r="9" spans="1:20" ht="15" customHeight="1">
      <c r="A9" s="43">
        <v>2</v>
      </c>
      <c r="B9" s="109" t="s">
        <v>135</v>
      </c>
      <c r="C9" s="163">
        <v>0</v>
      </c>
      <c r="D9" s="163"/>
      <c r="E9" s="163"/>
      <c r="F9" s="163">
        <v>0</v>
      </c>
      <c r="G9" s="180">
        <v>0</v>
      </c>
      <c r="H9" s="187" t="s">
        <v>725</v>
      </c>
      <c r="I9" s="687"/>
      <c r="J9" s="687"/>
      <c r="K9" s="687"/>
      <c r="L9" s="687"/>
      <c r="M9" s="687"/>
      <c r="N9" s="687"/>
      <c r="O9" s="687"/>
      <c r="P9" s="687"/>
      <c r="Q9" s="687"/>
      <c r="R9" s="687"/>
      <c r="S9" s="687"/>
      <c r="T9" s="687"/>
    </row>
    <row r="10" spans="1:20">
      <c r="A10" s="43">
        <v>3</v>
      </c>
      <c r="B10" s="109" t="s">
        <v>136</v>
      </c>
      <c r="C10" s="163">
        <v>0</v>
      </c>
      <c r="D10" s="163"/>
      <c r="E10" s="163"/>
      <c r="F10" s="163">
        <v>0</v>
      </c>
      <c r="G10" s="180">
        <v>0</v>
      </c>
      <c r="H10" s="187" t="s">
        <v>725</v>
      </c>
      <c r="I10" s="687"/>
      <c r="J10" s="687"/>
      <c r="K10" s="687"/>
      <c r="L10" s="687"/>
      <c r="M10" s="687"/>
      <c r="N10" s="687"/>
      <c r="O10" s="687"/>
      <c r="P10" s="687"/>
      <c r="Q10" s="687"/>
      <c r="R10" s="687"/>
      <c r="S10" s="687"/>
      <c r="T10" s="687"/>
    </row>
    <row r="11" spans="1:20">
      <c r="A11" s="43">
        <v>4</v>
      </c>
      <c r="B11" s="109" t="s">
        <v>137</v>
      </c>
      <c r="C11" s="163">
        <v>0</v>
      </c>
      <c r="D11" s="163"/>
      <c r="E11" s="163"/>
      <c r="F11" s="163">
        <v>0</v>
      </c>
      <c r="G11" s="180">
        <v>0</v>
      </c>
      <c r="H11" s="187" t="s">
        <v>725</v>
      </c>
      <c r="I11" s="687"/>
      <c r="J11" s="687"/>
      <c r="K11" s="687"/>
      <c r="L11" s="687"/>
      <c r="M11" s="687"/>
      <c r="N11" s="687"/>
      <c r="O11" s="687"/>
      <c r="P11" s="687"/>
      <c r="Q11" s="687"/>
      <c r="R11" s="687"/>
      <c r="S11" s="687"/>
      <c r="T11" s="687"/>
    </row>
    <row r="12" spans="1:20">
      <c r="A12" s="43">
        <v>5</v>
      </c>
      <c r="B12" s="109" t="s">
        <v>697</v>
      </c>
      <c r="C12" s="163">
        <v>0</v>
      </c>
      <c r="D12" s="163"/>
      <c r="E12" s="163"/>
      <c r="F12" s="163">
        <v>0</v>
      </c>
      <c r="G12" s="180">
        <v>0</v>
      </c>
      <c r="H12" s="187" t="s">
        <v>725</v>
      </c>
      <c r="I12" s="687"/>
      <c r="J12" s="687"/>
      <c r="K12" s="687"/>
      <c r="L12" s="687"/>
      <c r="M12" s="687"/>
      <c r="N12" s="687"/>
      <c r="O12" s="687"/>
      <c r="P12" s="687"/>
      <c r="Q12" s="687"/>
      <c r="R12" s="687"/>
      <c r="S12" s="687"/>
      <c r="T12" s="687"/>
    </row>
    <row r="13" spans="1:20">
      <c r="A13" s="43">
        <v>6</v>
      </c>
      <c r="B13" s="109" t="s">
        <v>138</v>
      </c>
      <c r="C13" s="163">
        <v>194264149.98313704</v>
      </c>
      <c r="D13" s="163"/>
      <c r="E13" s="163"/>
      <c r="F13" s="163">
        <v>40911179.808568217</v>
      </c>
      <c r="G13" s="180">
        <v>40911179.808568217</v>
      </c>
      <c r="H13" s="187">
        <v>0.21059562359869013</v>
      </c>
      <c r="I13" s="687"/>
      <c r="J13" s="687"/>
      <c r="K13" s="687"/>
      <c r="L13" s="687"/>
      <c r="M13" s="687"/>
      <c r="N13" s="687"/>
      <c r="O13" s="687"/>
      <c r="P13" s="687"/>
      <c r="Q13" s="687"/>
      <c r="R13" s="687"/>
      <c r="S13" s="687"/>
      <c r="T13" s="687"/>
    </row>
    <row r="14" spans="1:20">
      <c r="A14" s="43">
        <v>7</v>
      </c>
      <c r="B14" s="109" t="s">
        <v>71</v>
      </c>
      <c r="C14" s="163">
        <v>905607670.09319997</v>
      </c>
      <c r="D14" s="163">
        <v>158391359.30309999</v>
      </c>
      <c r="E14" s="163">
        <v>77148958.620989993</v>
      </c>
      <c r="F14" s="163">
        <v>982756628.71419001</v>
      </c>
      <c r="G14" s="180">
        <v>942690682.75708997</v>
      </c>
      <c r="H14" s="187">
        <v>0.9592310600748416</v>
      </c>
      <c r="I14" s="687"/>
      <c r="J14" s="687"/>
      <c r="K14" s="687"/>
      <c r="L14" s="687"/>
      <c r="M14" s="687"/>
      <c r="N14" s="687"/>
      <c r="O14" s="687"/>
      <c r="P14" s="687"/>
      <c r="Q14" s="687"/>
      <c r="R14" s="687"/>
      <c r="S14" s="687"/>
      <c r="T14" s="687"/>
    </row>
    <row r="15" spans="1:20">
      <c r="A15" s="43">
        <v>8</v>
      </c>
      <c r="B15" s="109" t="s">
        <v>72</v>
      </c>
      <c r="C15" s="163">
        <v>349264857.3714</v>
      </c>
      <c r="D15" s="163"/>
      <c r="E15" s="163"/>
      <c r="F15" s="163">
        <v>261948643.02855</v>
      </c>
      <c r="G15" s="180">
        <v>257605853.75604999</v>
      </c>
      <c r="H15" s="187">
        <v>0.73756591400238702</v>
      </c>
      <c r="I15" s="687"/>
      <c r="J15" s="687"/>
      <c r="K15" s="687"/>
      <c r="L15" s="687"/>
      <c r="M15" s="687"/>
      <c r="N15" s="687"/>
      <c r="O15" s="687"/>
      <c r="P15" s="687"/>
      <c r="Q15" s="687"/>
      <c r="R15" s="687"/>
      <c r="S15" s="687"/>
      <c r="T15" s="687"/>
    </row>
    <row r="16" spans="1:20">
      <c r="A16" s="43">
        <v>9</v>
      </c>
      <c r="B16" s="109" t="s">
        <v>698</v>
      </c>
      <c r="C16" s="163">
        <v>83202953.078899994</v>
      </c>
      <c r="D16" s="163"/>
      <c r="E16" s="163"/>
      <c r="F16" s="163">
        <v>29121033.577614997</v>
      </c>
      <c r="G16" s="180">
        <v>29121033.577614997</v>
      </c>
      <c r="H16" s="187">
        <v>0.35</v>
      </c>
      <c r="I16" s="687"/>
      <c r="J16" s="687"/>
      <c r="K16" s="687"/>
      <c r="L16" s="687"/>
      <c r="M16" s="687"/>
      <c r="N16" s="687"/>
      <c r="O16" s="687"/>
      <c r="P16" s="687"/>
      <c r="Q16" s="687"/>
      <c r="R16" s="687"/>
      <c r="S16" s="687"/>
      <c r="T16" s="687"/>
    </row>
    <row r="17" spans="1:20">
      <c r="A17" s="43">
        <v>10</v>
      </c>
      <c r="B17" s="109" t="s">
        <v>67</v>
      </c>
      <c r="C17" s="163">
        <v>6199304.6934999991</v>
      </c>
      <c r="D17" s="163"/>
      <c r="E17" s="163"/>
      <c r="F17" s="163">
        <v>6755576.0188999996</v>
      </c>
      <c r="G17" s="180">
        <v>6755576.0188999996</v>
      </c>
      <c r="H17" s="187">
        <v>1.0897312445350933</v>
      </c>
      <c r="I17" s="687"/>
      <c r="J17" s="687"/>
      <c r="K17" s="687"/>
      <c r="L17" s="687"/>
      <c r="M17" s="687"/>
      <c r="N17" s="687"/>
      <c r="O17" s="687"/>
      <c r="P17" s="687"/>
      <c r="Q17" s="687"/>
      <c r="R17" s="687"/>
      <c r="S17" s="687"/>
      <c r="T17" s="687"/>
    </row>
    <row r="18" spans="1:20">
      <c r="A18" s="43">
        <v>11</v>
      </c>
      <c r="B18" s="109" t="s">
        <v>68</v>
      </c>
      <c r="C18" s="163">
        <v>4167027.39</v>
      </c>
      <c r="D18" s="163"/>
      <c r="E18" s="163"/>
      <c r="F18" s="163">
        <v>10417568.475</v>
      </c>
      <c r="G18" s="180">
        <v>10417568.475</v>
      </c>
      <c r="H18" s="187">
        <v>2.5</v>
      </c>
      <c r="I18" s="687"/>
      <c r="J18" s="687"/>
      <c r="K18" s="687"/>
      <c r="L18" s="687"/>
      <c r="M18" s="687"/>
      <c r="N18" s="687"/>
      <c r="O18" s="687"/>
      <c r="P18" s="687"/>
      <c r="Q18" s="687"/>
      <c r="R18" s="687"/>
      <c r="S18" s="687"/>
      <c r="T18" s="687"/>
    </row>
    <row r="19" spans="1:20">
      <c r="A19" s="43">
        <v>12</v>
      </c>
      <c r="B19" s="109" t="s">
        <v>69</v>
      </c>
      <c r="C19" s="163">
        <v>0</v>
      </c>
      <c r="D19" s="163"/>
      <c r="E19" s="163"/>
      <c r="F19" s="163">
        <v>0</v>
      </c>
      <c r="G19" s="180">
        <v>0</v>
      </c>
      <c r="H19" s="187" t="s">
        <v>725</v>
      </c>
      <c r="I19" s="687"/>
      <c r="J19" s="687"/>
      <c r="K19" s="687"/>
      <c r="L19" s="687"/>
      <c r="M19" s="687"/>
      <c r="N19" s="687"/>
      <c r="O19" s="687"/>
      <c r="P19" s="687"/>
      <c r="Q19" s="687"/>
      <c r="R19" s="687"/>
      <c r="S19" s="687"/>
      <c r="T19" s="687"/>
    </row>
    <row r="20" spans="1:20">
      <c r="A20" s="43">
        <v>13</v>
      </c>
      <c r="B20" s="109" t="s">
        <v>70</v>
      </c>
      <c r="C20" s="163">
        <v>0</v>
      </c>
      <c r="D20" s="163"/>
      <c r="E20" s="163"/>
      <c r="F20" s="163">
        <v>0</v>
      </c>
      <c r="G20" s="180">
        <v>0</v>
      </c>
      <c r="H20" s="187" t="s">
        <v>725</v>
      </c>
      <c r="I20" s="687"/>
      <c r="J20" s="687"/>
      <c r="K20" s="687"/>
      <c r="L20" s="687"/>
      <c r="M20" s="687"/>
      <c r="N20" s="687"/>
      <c r="O20" s="687"/>
      <c r="P20" s="687"/>
      <c r="Q20" s="687"/>
      <c r="R20" s="687"/>
      <c r="S20" s="687"/>
      <c r="T20" s="687"/>
    </row>
    <row r="21" spans="1:20">
      <c r="A21" s="43">
        <v>14</v>
      </c>
      <c r="B21" s="109" t="s">
        <v>154</v>
      </c>
      <c r="C21" s="163">
        <v>109254096.96480991</v>
      </c>
      <c r="D21" s="163"/>
      <c r="E21" s="163"/>
      <c r="F21" s="163">
        <v>55360381.944809906</v>
      </c>
      <c r="G21" s="180">
        <v>55360381.944809906</v>
      </c>
      <c r="H21" s="187">
        <v>0.50671218272611918</v>
      </c>
      <c r="I21" s="687"/>
      <c r="J21" s="687"/>
      <c r="K21" s="687"/>
      <c r="L21" s="687"/>
      <c r="M21" s="687"/>
      <c r="N21" s="687"/>
      <c r="O21" s="687"/>
      <c r="P21" s="687"/>
      <c r="Q21" s="687"/>
      <c r="R21" s="687"/>
      <c r="S21" s="687"/>
      <c r="T21" s="687"/>
    </row>
    <row r="22" spans="1:20" ht="13.5" thickBot="1">
      <c r="A22" s="91"/>
      <c r="B22" s="96" t="s">
        <v>66</v>
      </c>
      <c r="C22" s="164">
        <v>1934727822.5539551</v>
      </c>
      <c r="D22" s="164">
        <v>158391359.30309999</v>
      </c>
      <c r="E22" s="164">
        <v>77148958.620989993</v>
      </c>
      <c r="F22" s="164">
        <v>1582843675.176641</v>
      </c>
      <c r="G22" s="164">
        <v>1342862276.338033</v>
      </c>
      <c r="H22" s="188">
        <v>0.66746745571256871</v>
      </c>
      <c r="I22" s="687"/>
      <c r="J22" s="687"/>
      <c r="K22" s="687"/>
      <c r="L22" s="687"/>
      <c r="M22" s="687"/>
      <c r="N22" s="687"/>
      <c r="O22" s="687"/>
      <c r="P22" s="687"/>
      <c r="Q22" s="687"/>
      <c r="R22" s="687"/>
      <c r="S22" s="687"/>
      <c r="T22" s="687"/>
    </row>
    <row r="24" spans="1:20">
      <c r="C24" s="686"/>
      <c r="D24" s="686"/>
      <c r="E24" s="686"/>
      <c r="F24" s="686"/>
      <c r="G24" s="686"/>
      <c r="H24" s="686"/>
    </row>
    <row r="25" spans="1:20">
      <c r="C25" s="686"/>
      <c r="D25" s="686"/>
      <c r="E25" s="686"/>
      <c r="F25" s="686"/>
      <c r="G25" s="686"/>
      <c r="H25" s="686"/>
    </row>
    <row r="26" spans="1:20">
      <c r="C26" s="686"/>
      <c r="D26" s="686"/>
      <c r="E26" s="686"/>
      <c r="F26" s="686"/>
      <c r="G26" s="686"/>
      <c r="H26" s="686"/>
    </row>
    <row r="27" spans="1:20">
      <c r="C27" s="686"/>
      <c r="D27" s="686"/>
      <c r="E27" s="686"/>
      <c r="F27" s="686"/>
      <c r="G27" s="686"/>
      <c r="H27" s="686"/>
    </row>
    <row r="28" spans="1:20" ht="10.5" customHeight="1">
      <c r="C28" s="686"/>
      <c r="D28" s="686"/>
      <c r="E28" s="686"/>
      <c r="F28" s="686"/>
      <c r="G28" s="686"/>
      <c r="H28" s="686"/>
    </row>
    <row r="29" spans="1:20">
      <c r="C29" s="686"/>
      <c r="D29" s="686"/>
      <c r="E29" s="686"/>
      <c r="F29" s="686"/>
      <c r="G29" s="686"/>
      <c r="H29" s="686"/>
    </row>
    <row r="30" spans="1:20">
      <c r="C30" s="686"/>
      <c r="D30" s="686"/>
      <c r="E30" s="686"/>
      <c r="F30" s="686"/>
      <c r="G30" s="686"/>
      <c r="H30" s="686"/>
    </row>
    <row r="31" spans="1:20">
      <c r="C31" s="686"/>
      <c r="D31" s="686"/>
      <c r="E31" s="686"/>
      <c r="F31" s="686"/>
      <c r="G31" s="686"/>
      <c r="H31" s="686"/>
    </row>
    <row r="32" spans="1:20">
      <c r="C32" s="686"/>
      <c r="D32" s="686"/>
      <c r="E32" s="686"/>
      <c r="F32" s="686"/>
      <c r="G32" s="686"/>
      <c r="H32" s="686"/>
    </row>
    <row r="33" spans="3:8">
      <c r="C33" s="686"/>
      <c r="D33" s="686"/>
      <c r="E33" s="686"/>
      <c r="F33" s="686"/>
      <c r="G33" s="686"/>
      <c r="H33" s="686"/>
    </row>
    <row r="34" spans="3:8">
      <c r="C34" s="686"/>
      <c r="D34" s="686"/>
      <c r="E34" s="686"/>
      <c r="F34" s="686"/>
      <c r="G34" s="686"/>
      <c r="H34" s="686"/>
    </row>
    <row r="35" spans="3:8">
      <c r="C35" s="686"/>
      <c r="D35" s="686"/>
      <c r="E35" s="686"/>
      <c r="F35" s="686"/>
      <c r="G35" s="686"/>
      <c r="H35" s="686"/>
    </row>
    <row r="36" spans="3:8">
      <c r="C36" s="686"/>
      <c r="D36" s="686"/>
      <c r="E36" s="686"/>
      <c r="F36" s="686"/>
      <c r="G36" s="686"/>
      <c r="H36" s="686"/>
    </row>
    <row r="37" spans="3:8">
      <c r="C37" s="686"/>
      <c r="D37" s="686"/>
      <c r="E37" s="686"/>
      <c r="F37" s="686"/>
      <c r="G37" s="686"/>
      <c r="H37" s="686"/>
    </row>
    <row r="38" spans="3:8">
      <c r="C38" s="686"/>
      <c r="D38" s="686"/>
      <c r="E38" s="686"/>
      <c r="F38" s="686"/>
      <c r="G38" s="686"/>
      <c r="H38" s="686"/>
    </row>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AH46"/>
  <sheetViews>
    <sheetView zoomScale="90" zoomScaleNormal="90" workbookViewId="0">
      <pane xSplit="2" ySplit="6" topLeftCell="C7" activePane="bottomRight" state="frozen"/>
      <selection activeCell="L27" sqref="L27"/>
      <selection pane="topRight" activeCell="L27" sqref="L27"/>
      <selection pane="bottomLeft" activeCell="L27" sqref="L27"/>
      <selection pane="bottomRight" activeCell="G39" sqref="G39"/>
    </sheetView>
  </sheetViews>
  <sheetFormatPr defaultColWidth="9.140625" defaultRowHeight="12.75"/>
  <cols>
    <col min="1" max="1" width="10.5703125" style="1" bestFit="1" customWidth="1"/>
    <col min="2" max="2" width="104.140625" style="1" customWidth="1"/>
    <col min="3" max="3" width="12.7109375" style="1" customWidth="1"/>
    <col min="4" max="5" width="13.5703125" style="1" bestFit="1" customWidth="1"/>
    <col min="6" max="11" width="12.7109375" style="1" customWidth="1"/>
    <col min="12" max="16384" width="9.140625" style="1"/>
  </cols>
  <sheetData>
    <row r="1" spans="1:34">
      <c r="A1" s="1" t="s">
        <v>108</v>
      </c>
      <c r="B1" s="1" t="str">
        <f>Info!C2</f>
        <v>ს.ს "პროკრედიტ ბანკი"</v>
      </c>
    </row>
    <row r="2" spans="1:34">
      <c r="A2" s="1" t="s">
        <v>109</v>
      </c>
      <c r="B2" s="330">
        <f>'1. key ratios'!B2</f>
        <v>45565</v>
      </c>
    </row>
    <row r="4" spans="1:34" ht="13.5" thickBot="1">
      <c r="A4" s="1" t="s">
        <v>245</v>
      </c>
      <c r="B4" s="21" t="s">
        <v>244</v>
      </c>
    </row>
    <row r="5" spans="1:34" ht="30" customHeight="1">
      <c r="A5" s="748"/>
      <c r="B5" s="749"/>
      <c r="C5" s="746" t="s">
        <v>276</v>
      </c>
      <c r="D5" s="746"/>
      <c r="E5" s="746"/>
      <c r="F5" s="746" t="s">
        <v>277</v>
      </c>
      <c r="G5" s="746"/>
      <c r="H5" s="746"/>
      <c r="I5" s="746" t="s">
        <v>278</v>
      </c>
      <c r="J5" s="746"/>
      <c r="K5" s="747"/>
    </row>
    <row r="6" spans="1:34">
      <c r="A6" s="212"/>
      <c r="B6" s="213"/>
      <c r="C6" s="214" t="s">
        <v>26</v>
      </c>
      <c r="D6" s="214" t="s">
        <v>90</v>
      </c>
      <c r="E6" s="214" t="s">
        <v>66</v>
      </c>
      <c r="F6" s="214" t="s">
        <v>26</v>
      </c>
      <c r="G6" s="214" t="s">
        <v>90</v>
      </c>
      <c r="H6" s="214" t="s">
        <v>66</v>
      </c>
      <c r="I6" s="214" t="s">
        <v>26</v>
      </c>
      <c r="J6" s="214" t="s">
        <v>90</v>
      </c>
      <c r="K6" s="215" t="s">
        <v>66</v>
      </c>
    </row>
    <row r="7" spans="1:34">
      <c r="A7" s="216" t="s">
        <v>224</v>
      </c>
      <c r="B7" s="211"/>
      <c r="C7" s="211"/>
      <c r="D7" s="211"/>
      <c r="E7" s="211"/>
      <c r="F7" s="211"/>
      <c r="G7" s="211"/>
      <c r="H7" s="211"/>
      <c r="I7" s="211"/>
      <c r="J7" s="211"/>
      <c r="K7" s="217"/>
    </row>
    <row r="8" spans="1:34">
      <c r="A8" s="210">
        <v>1</v>
      </c>
      <c r="B8" s="195" t="s">
        <v>224</v>
      </c>
      <c r="C8" s="615"/>
      <c r="D8" s="615"/>
      <c r="E8" s="615"/>
      <c r="F8" s="616">
        <v>146668632.18434778</v>
      </c>
      <c r="G8" s="616">
        <v>342222851.80575949</v>
      </c>
      <c r="H8" s="616">
        <v>488891483.9901073</v>
      </c>
      <c r="I8" s="616">
        <v>120794583.64793473</v>
      </c>
      <c r="J8" s="616">
        <v>219193049.30465287</v>
      </c>
      <c r="K8" s="617">
        <v>339987632.9525876</v>
      </c>
      <c r="L8" s="688"/>
      <c r="M8" s="688"/>
      <c r="N8" s="688"/>
      <c r="O8" s="688"/>
      <c r="P8" s="688"/>
      <c r="Q8" s="688"/>
      <c r="R8" s="688"/>
      <c r="S8" s="688"/>
      <c r="T8" s="688"/>
      <c r="U8" s="688"/>
      <c r="V8" s="688"/>
      <c r="W8" s="688"/>
      <c r="X8" s="688"/>
      <c r="Y8" s="688"/>
      <c r="Z8" s="688"/>
      <c r="AA8" s="688"/>
      <c r="AB8" s="688"/>
      <c r="AC8" s="688"/>
      <c r="AD8" s="688"/>
      <c r="AE8" s="688"/>
      <c r="AF8" s="688"/>
      <c r="AG8" s="688"/>
      <c r="AH8" s="688"/>
    </row>
    <row r="9" spans="1:34">
      <c r="A9" s="216" t="s">
        <v>225</v>
      </c>
      <c r="B9" s="211"/>
      <c r="C9" s="618"/>
      <c r="D9" s="618"/>
      <c r="E9" s="618"/>
      <c r="F9" s="618"/>
      <c r="G9" s="618"/>
      <c r="H9" s="618"/>
      <c r="I9" s="618"/>
      <c r="J9" s="618"/>
      <c r="K9" s="619"/>
      <c r="L9" s="688"/>
      <c r="M9" s="688"/>
      <c r="N9" s="688"/>
      <c r="O9" s="688"/>
      <c r="P9" s="688"/>
      <c r="Q9" s="688"/>
      <c r="R9" s="688"/>
      <c r="S9" s="688"/>
      <c r="T9" s="688"/>
      <c r="U9" s="688"/>
      <c r="V9" s="688"/>
      <c r="W9" s="688"/>
      <c r="X9" s="688"/>
      <c r="Y9" s="688"/>
      <c r="Z9" s="688"/>
      <c r="AA9" s="688"/>
      <c r="AB9" s="688"/>
      <c r="AC9" s="688"/>
      <c r="AD9" s="688"/>
      <c r="AE9" s="688"/>
      <c r="AF9" s="688"/>
      <c r="AG9" s="688"/>
      <c r="AH9" s="688"/>
    </row>
    <row r="10" spans="1:34">
      <c r="A10" s="218">
        <v>2</v>
      </c>
      <c r="B10" s="196" t="s">
        <v>226</v>
      </c>
      <c r="C10" s="349">
        <v>62837912.510978259</v>
      </c>
      <c r="D10" s="620">
        <v>436832115.71993697</v>
      </c>
      <c r="E10" s="620">
        <v>499670028.23091525</v>
      </c>
      <c r="F10" s="620">
        <v>12233479.991456132</v>
      </c>
      <c r="G10" s="620">
        <v>70214460.731203482</v>
      </c>
      <c r="H10" s="620">
        <v>82447940.722659618</v>
      </c>
      <c r="I10" s="620">
        <v>2792503.5671439678</v>
      </c>
      <c r="J10" s="620">
        <v>16124279.961486906</v>
      </c>
      <c r="K10" s="621">
        <v>18916783.528630875</v>
      </c>
      <c r="L10" s="688"/>
      <c r="M10" s="688"/>
      <c r="N10" s="688"/>
      <c r="O10" s="688"/>
      <c r="P10" s="688"/>
      <c r="Q10" s="688"/>
      <c r="R10" s="688"/>
      <c r="S10" s="688"/>
      <c r="T10" s="688"/>
      <c r="U10" s="688"/>
      <c r="V10" s="688"/>
      <c r="W10" s="688"/>
      <c r="X10" s="688"/>
      <c r="Y10" s="688"/>
      <c r="Z10" s="688"/>
      <c r="AA10" s="688"/>
      <c r="AB10" s="688"/>
      <c r="AC10" s="688"/>
      <c r="AD10" s="688"/>
      <c r="AE10" s="688"/>
      <c r="AF10" s="688"/>
      <c r="AG10" s="688"/>
      <c r="AH10" s="688"/>
    </row>
    <row r="11" spans="1:34">
      <c r="A11" s="218">
        <v>3</v>
      </c>
      <c r="B11" s="196" t="s">
        <v>227</v>
      </c>
      <c r="C11" s="349">
        <v>302647228.85228258</v>
      </c>
      <c r="D11" s="620">
        <v>719130154.49282587</v>
      </c>
      <c r="E11" s="620">
        <v>1021777383.3451085</v>
      </c>
      <c r="F11" s="620">
        <v>94339789.349930957</v>
      </c>
      <c r="G11" s="620">
        <v>115951343.0580516</v>
      </c>
      <c r="H11" s="620">
        <v>210291132.40798256</v>
      </c>
      <c r="I11" s="620">
        <v>86717635.448406532</v>
      </c>
      <c r="J11" s="620">
        <v>107513488.95959243</v>
      </c>
      <c r="K11" s="621">
        <v>194231124.40799898</v>
      </c>
      <c r="L11" s="688"/>
      <c r="M11" s="688"/>
      <c r="N11" s="688"/>
      <c r="O11" s="688"/>
      <c r="P11" s="688"/>
      <c r="Q11" s="688"/>
      <c r="R11" s="688"/>
      <c r="S11" s="688"/>
      <c r="T11" s="688"/>
      <c r="U11" s="688"/>
      <c r="V11" s="688"/>
      <c r="W11" s="688"/>
      <c r="X11" s="688"/>
      <c r="Y11" s="688"/>
      <c r="Z11" s="688"/>
      <c r="AA11" s="688"/>
      <c r="AB11" s="688"/>
      <c r="AC11" s="688"/>
      <c r="AD11" s="688"/>
      <c r="AE11" s="688"/>
      <c r="AF11" s="688"/>
      <c r="AG11" s="688"/>
      <c r="AH11" s="688"/>
    </row>
    <row r="12" spans="1:34">
      <c r="A12" s="218">
        <v>4</v>
      </c>
      <c r="B12" s="196" t="s">
        <v>228</v>
      </c>
      <c r="C12" s="349">
        <v>12619565.217391305</v>
      </c>
      <c r="D12" s="620">
        <v>0</v>
      </c>
      <c r="E12" s="620">
        <v>12619565.217391305</v>
      </c>
      <c r="F12" s="620">
        <v>0</v>
      </c>
      <c r="G12" s="620">
        <v>0</v>
      </c>
      <c r="H12" s="620">
        <v>0</v>
      </c>
      <c r="I12" s="620">
        <v>0</v>
      </c>
      <c r="J12" s="620">
        <v>0</v>
      </c>
      <c r="K12" s="621">
        <v>0</v>
      </c>
      <c r="L12" s="688"/>
      <c r="M12" s="688"/>
      <c r="N12" s="688"/>
      <c r="O12" s="688"/>
      <c r="P12" s="688"/>
      <c r="Q12" s="688"/>
      <c r="R12" s="688"/>
      <c r="S12" s="688"/>
      <c r="T12" s="688"/>
      <c r="U12" s="688"/>
      <c r="V12" s="688"/>
      <c r="W12" s="688"/>
      <c r="X12" s="688"/>
      <c r="Y12" s="688"/>
      <c r="Z12" s="688"/>
      <c r="AA12" s="688"/>
      <c r="AB12" s="688"/>
      <c r="AC12" s="688"/>
      <c r="AD12" s="688"/>
      <c r="AE12" s="688"/>
      <c r="AF12" s="688"/>
      <c r="AG12" s="688"/>
      <c r="AH12" s="688"/>
    </row>
    <row r="13" spans="1:34">
      <c r="A13" s="218">
        <v>5</v>
      </c>
      <c r="B13" s="196" t="s">
        <v>229</v>
      </c>
      <c r="C13" s="349">
        <v>86594264.387391254</v>
      </c>
      <c r="D13" s="620">
        <v>76209038.052608714</v>
      </c>
      <c r="E13" s="620">
        <v>162803302.43999997</v>
      </c>
      <c r="F13" s="620">
        <v>16215007.7234625</v>
      </c>
      <c r="G13" s="620">
        <v>20185870.831320651</v>
      </c>
      <c r="H13" s="620">
        <v>36400878.554783151</v>
      </c>
      <c r="I13" s="620">
        <v>6081056.9346793499</v>
      </c>
      <c r="J13" s="620">
        <v>6721790.8036902165</v>
      </c>
      <c r="K13" s="621">
        <v>12802847.738369565</v>
      </c>
      <c r="L13" s="688"/>
      <c r="M13" s="688"/>
      <c r="N13" s="688"/>
      <c r="O13" s="688"/>
      <c r="P13" s="688"/>
      <c r="Q13" s="688"/>
      <c r="R13" s="688"/>
      <c r="S13" s="688"/>
      <c r="T13" s="688"/>
      <c r="U13" s="688"/>
      <c r="V13" s="688"/>
      <c r="W13" s="688"/>
      <c r="X13" s="688"/>
      <c r="Y13" s="688"/>
      <c r="Z13" s="688"/>
      <c r="AA13" s="688"/>
      <c r="AB13" s="688"/>
      <c r="AC13" s="688"/>
      <c r="AD13" s="688"/>
      <c r="AE13" s="688"/>
      <c r="AF13" s="688"/>
      <c r="AG13" s="688"/>
      <c r="AH13" s="688"/>
    </row>
    <row r="14" spans="1:34">
      <c r="A14" s="218">
        <v>6</v>
      </c>
      <c r="B14" s="196" t="s">
        <v>243</v>
      </c>
      <c r="C14" s="349"/>
      <c r="D14" s="620"/>
      <c r="E14" s="620">
        <v>0</v>
      </c>
      <c r="F14" s="620"/>
      <c r="G14" s="620"/>
      <c r="H14" s="620">
        <v>0</v>
      </c>
      <c r="I14" s="620"/>
      <c r="J14" s="620"/>
      <c r="K14" s="621">
        <v>0</v>
      </c>
      <c r="L14" s="688"/>
      <c r="M14" s="688"/>
      <c r="N14" s="688"/>
      <c r="O14" s="688"/>
      <c r="P14" s="688"/>
      <c r="Q14" s="688"/>
      <c r="R14" s="688"/>
      <c r="S14" s="688"/>
      <c r="T14" s="688"/>
      <c r="U14" s="688"/>
      <c r="V14" s="688"/>
      <c r="W14" s="688"/>
      <c r="X14" s="688"/>
      <c r="Y14" s="688"/>
      <c r="Z14" s="688"/>
      <c r="AA14" s="688"/>
      <c r="AB14" s="688"/>
      <c r="AC14" s="688"/>
      <c r="AD14" s="688"/>
      <c r="AE14" s="688"/>
      <c r="AF14" s="688"/>
      <c r="AG14" s="688"/>
      <c r="AH14" s="688"/>
    </row>
    <row r="15" spans="1:34">
      <c r="A15" s="218">
        <v>7</v>
      </c>
      <c r="B15" s="196" t="s">
        <v>230</v>
      </c>
      <c r="C15" s="349">
        <v>13076318.517934781</v>
      </c>
      <c r="D15" s="620">
        <v>18734847.19673913</v>
      </c>
      <c r="E15" s="620">
        <v>31811165.71467391</v>
      </c>
      <c r="F15" s="620">
        <v>2799625.0335869561</v>
      </c>
      <c r="G15" s="620">
        <v>8689464.570326088</v>
      </c>
      <c r="H15" s="620">
        <v>11489089.603913045</v>
      </c>
      <c r="I15" s="620">
        <v>2799625.0335869561</v>
      </c>
      <c r="J15" s="620">
        <v>8689464.570326088</v>
      </c>
      <c r="K15" s="621">
        <v>11489089.603913045</v>
      </c>
      <c r="L15" s="688"/>
      <c r="M15" s="688"/>
      <c r="N15" s="688"/>
      <c r="O15" s="688"/>
      <c r="P15" s="688"/>
      <c r="Q15" s="688"/>
      <c r="R15" s="688"/>
      <c r="S15" s="688"/>
      <c r="T15" s="688"/>
      <c r="U15" s="688"/>
      <c r="V15" s="688"/>
      <c r="W15" s="688"/>
      <c r="X15" s="688"/>
      <c r="Y15" s="688"/>
      <c r="Z15" s="688"/>
      <c r="AA15" s="688"/>
      <c r="AB15" s="688"/>
      <c r="AC15" s="688"/>
      <c r="AD15" s="688"/>
      <c r="AE15" s="688"/>
      <c r="AF15" s="688"/>
      <c r="AG15" s="688"/>
      <c r="AH15" s="688"/>
    </row>
    <row r="16" spans="1:34">
      <c r="A16" s="218">
        <v>8</v>
      </c>
      <c r="B16" s="197" t="s">
        <v>231</v>
      </c>
      <c r="C16" s="349">
        <v>477775289.48597825</v>
      </c>
      <c r="D16" s="620">
        <v>1250906155.4621108</v>
      </c>
      <c r="E16" s="620">
        <v>1728681444.9480891</v>
      </c>
      <c r="F16" s="620">
        <v>125587902.09843653</v>
      </c>
      <c r="G16" s="620">
        <v>215041139.19090182</v>
      </c>
      <c r="H16" s="620">
        <v>340629041.28933841</v>
      </c>
      <c r="I16" s="620">
        <v>98390820.983816788</v>
      </c>
      <c r="J16" s="620">
        <v>139049024.29509562</v>
      </c>
      <c r="K16" s="621">
        <v>237439845.27891245</v>
      </c>
      <c r="L16" s="688"/>
      <c r="M16" s="688"/>
      <c r="N16" s="688"/>
      <c r="O16" s="688"/>
      <c r="P16" s="688"/>
      <c r="Q16" s="688"/>
      <c r="R16" s="688"/>
      <c r="S16" s="688"/>
      <c r="T16" s="688"/>
      <c r="U16" s="688"/>
      <c r="V16" s="688"/>
      <c r="W16" s="688"/>
      <c r="X16" s="688"/>
      <c r="Y16" s="688"/>
      <c r="Z16" s="688"/>
      <c r="AA16" s="688"/>
      <c r="AB16" s="688"/>
      <c r="AC16" s="688"/>
      <c r="AD16" s="688"/>
      <c r="AE16" s="688"/>
      <c r="AF16" s="688"/>
      <c r="AG16" s="688"/>
      <c r="AH16" s="688"/>
    </row>
    <row r="17" spans="1:34">
      <c r="A17" s="216" t="s">
        <v>232</v>
      </c>
      <c r="B17" s="211"/>
      <c r="C17" s="618"/>
      <c r="D17" s="618"/>
      <c r="E17" s="618"/>
      <c r="F17" s="618"/>
      <c r="G17" s="618"/>
      <c r="H17" s="618"/>
      <c r="I17" s="618"/>
      <c r="J17" s="618"/>
      <c r="K17" s="619"/>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row>
    <row r="18" spans="1:34">
      <c r="A18" s="218">
        <v>9</v>
      </c>
      <c r="B18" s="196" t="s">
        <v>233</v>
      </c>
      <c r="C18" s="349">
        <v>0</v>
      </c>
      <c r="D18" s="620">
        <v>0</v>
      </c>
      <c r="E18" s="620">
        <v>0</v>
      </c>
      <c r="F18" s="620">
        <v>0</v>
      </c>
      <c r="G18" s="620">
        <v>0</v>
      </c>
      <c r="H18" s="620">
        <v>0</v>
      </c>
      <c r="I18" s="620">
        <v>0</v>
      </c>
      <c r="J18" s="620">
        <v>0</v>
      </c>
      <c r="K18" s="621">
        <v>0</v>
      </c>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row>
    <row r="19" spans="1:34">
      <c r="A19" s="218">
        <v>10</v>
      </c>
      <c r="B19" s="196" t="s">
        <v>234</v>
      </c>
      <c r="C19" s="349">
        <v>489425357.35792398</v>
      </c>
      <c r="D19" s="620">
        <v>947381631.90336108</v>
      </c>
      <c r="E19" s="620">
        <v>1436806989.2612851</v>
      </c>
      <c r="F19" s="620">
        <v>8777599.4491576068</v>
      </c>
      <c r="G19" s="620">
        <v>13344380.696005978</v>
      </c>
      <c r="H19" s="620">
        <v>22121980.145163585</v>
      </c>
      <c r="I19" s="620">
        <v>34651647.985570647</v>
      </c>
      <c r="J19" s="620">
        <v>136374183.19711265</v>
      </c>
      <c r="K19" s="621">
        <v>171025831.18268329</v>
      </c>
      <c r="L19" s="688"/>
      <c r="M19" s="688"/>
      <c r="N19" s="688"/>
      <c r="O19" s="688"/>
      <c r="P19" s="688"/>
      <c r="Q19" s="688"/>
      <c r="R19" s="688"/>
      <c r="S19" s="688"/>
      <c r="T19" s="688"/>
      <c r="U19" s="688"/>
      <c r="V19" s="688"/>
      <c r="W19" s="688"/>
      <c r="X19" s="688"/>
      <c r="Y19" s="688"/>
      <c r="Z19" s="688"/>
      <c r="AA19" s="688"/>
      <c r="AB19" s="688"/>
      <c r="AC19" s="688"/>
      <c r="AD19" s="688"/>
      <c r="AE19" s="688"/>
      <c r="AF19" s="688"/>
      <c r="AG19" s="688"/>
      <c r="AH19" s="688"/>
    </row>
    <row r="20" spans="1:34">
      <c r="A20" s="218">
        <v>11</v>
      </c>
      <c r="B20" s="196" t="s">
        <v>235</v>
      </c>
      <c r="C20" s="349">
        <v>5256280.399684784</v>
      </c>
      <c r="D20" s="620">
        <v>29784217.391304348</v>
      </c>
      <c r="E20" s="620">
        <v>35040497.790989131</v>
      </c>
      <c r="F20" s="620">
        <v>1302432.4161902177</v>
      </c>
      <c r="G20" s="620">
        <v>0</v>
      </c>
      <c r="H20" s="620">
        <v>1302432.4161902177</v>
      </c>
      <c r="I20" s="620">
        <v>1302432.4161902177</v>
      </c>
      <c r="J20" s="620">
        <v>0</v>
      </c>
      <c r="K20" s="621">
        <v>1302432.4161902177</v>
      </c>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8"/>
    </row>
    <row r="21" spans="1:34" ht="13.5" thickBot="1">
      <c r="A21" s="143">
        <v>12</v>
      </c>
      <c r="B21" s="219" t="s">
        <v>236</v>
      </c>
      <c r="C21" s="622">
        <v>494681637.75760877</v>
      </c>
      <c r="D21" s="623">
        <v>977165849.29466546</v>
      </c>
      <c r="E21" s="622">
        <v>1471847487.0522742</v>
      </c>
      <c r="F21" s="623">
        <v>10080031.865347825</v>
      </c>
      <c r="G21" s="623">
        <v>13344380.696005978</v>
      </c>
      <c r="H21" s="623">
        <v>23424412.561353803</v>
      </c>
      <c r="I21" s="623">
        <v>35954080.401760861</v>
      </c>
      <c r="J21" s="623">
        <v>136374183.19711265</v>
      </c>
      <c r="K21" s="624">
        <v>172328263.5988735</v>
      </c>
      <c r="L21" s="688"/>
      <c r="M21" s="688"/>
      <c r="N21" s="688"/>
      <c r="O21" s="688"/>
      <c r="P21" s="688"/>
      <c r="Q21" s="688"/>
      <c r="R21" s="688"/>
      <c r="S21" s="688"/>
      <c r="T21" s="688"/>
      <c r="U21" s="688"/>
      <c r="V21" s="688"/>
      <c r="W21" s="688"/>
      <c r="X21" s="688"/>
      <c r="Y21" s="688"/>
      <c r="Z21" s="688"/>
      <c r="AA21" s="688"/>
      <c r="AB21" s="688"/>
      <c r="AC21" s="688"/>
      <c r="AD21" s="688"/>
      <c r="AE21" s="688"/>
      <c r="AF21" s="688"/>
      <c r="AG21" s="688"/>
      <c r="AH21" s="688"/>
    </row>
    <row r="22" spans="1:34" ht="38.25" customHeight="1" thickBot="1">
      <c r="A22" s="208"/>
      <c r="B22" s="209"/>
      <c r="C22" s="209"/>
      <c r="D22" s="209"/>
      <c r="E22" s="209"/>
      <c r="F22" s="745" t="s">
        <v>237</v>
      </c>
      <c r="G22" s="746"/>
      <c r="H22" s="746"/>
      <c r="I22" s="745" t="s">
        <v>238</v>
      </c>
      <c r="J22" s="746"/>
      <c r="K22" s="747"/>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row>
    <row r="23" spans="1:34">
      <c r="A23" s="201">
        <v>13</v>
      </c>
      <c r="B23" s="198" t="s">
        <v>224</v>
      </c>
      <c r="C23" s="207"/>
      <c r="D23" s="207"/>
      <c r="E23" s="207"/>
      <c r="F23" s="625">
        <v>146668632.18434778</v>
      </c>
      <c r="G23" s="625">
        <v>342222851.80575949</v>
      </c>
      <c r="H23" s="625">
        <v>488891483.9901073</v>
      </c>
      <c r="I23" s="625">
        <v>120794583.64793473</v>
      </c>
      <c r="J23" s="625">
        <v>219193049.30465287</v>
      </c>
      <c r="K23" s="626">
        <v>339987632.9525876</v>
      </c>
      <c r="L23" s="688"/>
      <c r="M23" s="688"/>
      <c r="N23" s="688"/>
      <c r="O23" s="688"/>
      <c r="P23" s="688"/>
      <c r="Q23" s="688"/>
      <c r="R23" s="688"/>
      <c r="S23" s="688"/>
      <c r="T23" s="688"/>
      <c r="U23" s="688"/>
      <c r="V23" s="688"/>
      <c r="W23" s="688"/>
      <c r="X23" s="688"/>
      <c r="Y23" s="688"/>
      <c r="Z23" s="688"/>
      <c r="AA23" s="688"/>
      <c r="AB23" s="688"/>
      <c r="AC23" s="688"/>
      <c r="AD23" s="688"/>
      <c r="AE23" s="688"/>
      <c r="AF23" s="688"/>
      <c r="AG23" s="688"/>
      <c r="AH23" s="688"/>
    </row>
    <row r="24" spans="1:34" ht="13.5" thickBot="1">
      <c r="A24" s="202">
        <v>14</v>
      </c>
      <c r="B24" s="199" t="s">
        <v>239</v>
      </c>
      <c r="C24" s="220"/>
      <c r="D24" s="205"/>
      <c r="E24" s="206"/>
      <c r="F24" s="627">
        <v>115507870.2330887</v>
      </c>
      <c r="G24" s="627">
        <v>201696758.49489585</v>
      </c>
      <c r="H24" s="627">
        <v>317204628.72798455</v>
      </c>
      <c r="I24" s="627">
        <v>62436740.582055941</v>
      </c>
      <c r="J24" s="627">
        <v>34762256.073773913</v>
      </c>
      <c r="K24" s="628">
        <v>65111581.680038959</v>
      </c>
      <c r="L24" s="688"/>
      <c r="M24" s="688"/>
      <c r="N24" s="688"/>
      <c r="O24" s="688"/>
      <c r="P24" s="688"/>
      <c r="Q24" s="688"/>
      <c r="R24" s="688"/>
      <c r="S24" s="688"/>
      <c r="T24" s="688"/>
      <c r="U24" s="688"/>
      <c r="V24" s="688"/>
      <c r="W24" s="688"/>
      <c r="X24" s="688"/>
      <c r="Y24" s="688"/>
      <c r="Z24" s="688"/>
      <c r="AA24" s="688"/>
      <c r="AB24" s="688"/>
      <c r="AC24" s="688"/>
      <c r="AD24" s="688"/>
      <c r="AE24" s="688"/>
      <c r="AF24" s="688"/>
      <c r="AG24" s="688"/>
      <c r="AH24" s="688"/>
    </row>
    <row r="25" spans="1:34" ht="13.5" thickBot="1">
      <c r="A25" s="203">
        <v>15</v>
      </c>
      <c r="B25" s="200" t="s">
        <v>240</v>
      </c>
      <c r="C25" s="204"/>
      <c r="D25" s="204"/>
      <c r="E25" s="204"/>
      <c r="F25" s="629">
        <v>1.2697717643687683</v>
      </c>
      <c r="G25" s="629">
        <v>1.6967196417012314</v>
      </c>
      <c r="H25" s="629">
        <v>1.5412495270028073</v>
      </c>
      <c r="I25" s="629">
        <v>1.9346715174726881</v>
      </c>
      <c r="J25" s="629">
        <v>6.3054897484062087</v>
      </c>
      <c r="K25" s="630">
        <v>5.2216153283343827</v>
      </c>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row>
    <row r="28" spans="1:34" ht="38.25">
      <c r="B28" s="15" t="s">
        <v>275</v>
      </c>
      <c r="C28" s="688"/>
      <c r="D28" s="688"/>
      <c r="E28" s="688"/>
      <c r="F28" s="688"/>
      <c r="G28" s="688"/>
      <c r="H28" s="688"/>
      <c r="I28" s="688"/>
      <c r="J28" s="688"/>
      <c r="K28" s="688"/>
    </row>
    <row r="29" spans="1:34">
      <c r="C29" s="688"/>
      <c r="D29" s="688"/>
      <c r="E29" s="688"/>
      <c r="F29" s="688"/>
      <c r="G29" s="688"/>
      <c r="H29" s="688"/>
      <c r="I29" s="688"/>
      <c r="J29" s="688"/>
      <c r="K29" s="688"/>
    </row>
    <row r="30" spans="1:34">
      <c r="C30" s="688"/>
      <c r="D30" s="688"/>
      <c r="E30" s="688"/>
      <c r="F30" s="688"/>
      <c r="G30" s="688"/>
      <c r="H30" s="688"/>
      <c r="I30" s="688"/>
      <c r="J30" s="688"/>
      <c r="K30" s="688"/>
    </row>
    <row r="31" spans="1:34">
      <c r="C31" s="688"/>
      <c r="D31" s="688"/>
      <c r="E31" s="688"/>
      <c r="F31" s="688"/>
      <c r="G31" s="688"/>
      <c r="H31" s="688"/>
      <c r="I31" s="688"/>
      <c r="J31" s="688"/>
      <c r="K31" s="688"/>
    </row>
    <row r="32" spans="1:34">
      <c r="C32" s="688"/>
      <c r="D32" s="688"/>
      <c r="E32" s="688"/>
      <c r="F32" s="688"/>
      <c r="G32" s="688"/>
      <c r="H32" s="688"/>
      <c r="I32" s="688"/>
      <c r="J32" s="688"/>
      <c r="K32" s="688"/>
    </row>
    <row r="33" spans="3:11">
      <c r="C33" s="688"/>
      <c r="D33" s="688"/>
      <c r="E33" s="688"/>
      <c r="F33" s="688"/>
      <c r="G33" s="688"/>
      <c r="H33" s="688"/>
      <c r="I33" s="688"/>
      <c r="J33" s="688"/>
      <c r="K33" s="688"/>
    </row>
    <row r="34" spans="3:11">
      <c r="C34" s="688"/>
      <c r="D34" s="688"/>
      <c r="E34" s="688"/>
      <c r="F34" s="688"/>
      <c r="G34" s="688"/>
      <c r="H34" s="688"/>
      <c r="I34" s="688"/>
      <c r="J34" s="688"/>
      <c r="K34" s="688"/>
    </row>
    <row r="35" spans="3:11">
      <c r="C35" s="688"/>
      <c r="D35" s="688"/>
      <c r="E35" s="688"/>
      <c r="F35" s="688"/>
      <c r="G35" s="688"/>
      <c r="H35" s="688"/>
      <c r="I35" s="688"/>
      <c r="J35" s="688"/>
      <c r="K35" s="688"/>
    </row>
    <row r="36" spans="3:11">
      <c r="C36" s="688"/>
      <c r="D36" s="688"/>
      <c r="E36" s="688"/>
      <c r="F36" s="688"/>
      <c r="G36" s="688"/>
      <c r="H36" s="688"/>
      <c r="I36" s="688"/>
      <c r="J36" s="688"/>
      <c r="K36" s="688"/>
    </row>
    <row r="37" spans="3:11">
      <c r="C37" s="688"/>
      <c r="D37" s="688"/>
      <c r="E37" s="688"/>
      <c r="F37" s="688"/>
      <c r="G37" s="688"/>
      <c r="H37" s="688"/>
      <c r="I37" s="688"/>
      <c r="J37" s="688"/>
      <c r="K37" s="688"/>
    </row>
    <row r="38" spans="3:11">
      <c r="C38" s="688"/>
      <c r="D38" s="688"/>
      <c r="E38" s="688"/>
      <c r="F38" s="688"/>
      <c r="G38" s="688"/>
      <c r="H38" s="688"/>
      <c r="I38" s="688"/>
      <c r="J38" s="688"/>
      <c r="K38" s="688"/>
    </row>
    <row r="39" spans="3:11">
      <c r="C39" s="688"/>
      <c r="D39" s="688"/>
      <c r="E39" s="688"/>
      <c r="F39" s="688"/>
      <c r="G39" s="688"/>
      <c r="H39" s="688"/>
      <c r="I39" s="688"/>
      <c r="J39" s="688"/>
      <c r="K39" s="688"/>
    </row>
    <row r="40" spans="3:11">
      <c r="C40" s="688"/>
      <c r="D40" s="688"/>
      <c r="E40" s="688"/>
      <c r="F40" s="688"/>
      <c r="G40" s="688"/>
      <c r="H40" s="688"/>
      <c r="I40" s="688"/>
      <c r="J40" s="688"/>
      <c r="K40" s="688"/>
    </row>
    <row r="41" spans="3:11">
      <c r="C41" s="688"/>
      <c r="D41" s="688"/>
      <c r="E41" s="688"/>
      <c r="F41" s="688"/>
      <c r="G41" s="688"/>
      <c r="H41" s="688"/>
      <c r="I41" s="688"/>
      <c r="J41" s="688"/>
      <c r="K41" s="688"/>
    </row>
    <row r="42" spans="3:11">
      <c r="C42" s="688"/>
      <c r="D42" s="688"/>
      <c r="E42" s="688"/>
      <c r="F42" s="688"/>
      <c r="G42" s="688"/>
      <c r="H42" s="688"/>
      <c r="I42" s="688"/>
      <c r="J42" s="688"/>
      <c r="K42" s="688"/>
    </row>
    <row r="43" spans="3:11">
      <c r="C43" s="688"/>
      <c r="D43" s="688"/>
      <c r="E43" s="688"/>
      <c r="F43" s="688"/>
      <c r="G43" s="688"/>
      <c r="H43" s="688"/>
      <c r="I43" s="688"/>
      <c r="J43" s="688"/>
      <c r="K43" s="688"/>
    </row>
    <row r="44" spans="3:11">
      <c r="C44" s="688"/>
      <c r="D44" s="688"/>
      <c r="E44" s="688"/>
      <c r="F44" s="688"/>
      <c r="G44" s="688"/>
      <c r="H44" s="688"/>
      <c r="I44" s="688"/>
      <c r="J44" s="688"/>
      <c r="K44" s="688"/>
    </row>
    <row r="45" spans="3:11">
      <c r="C45" s="688"/>
      <c r="D45" s="688"/>
      <c r="E45" s="688"/>
      <c r="F45" s="688"/>
      <c r="G45" s="688"/>
      <c r="H45" s="688"/>
      <c r="I45" s="688"/>
      <c r="J45" s="688"/>
      <c r="K45" s="688"/>
    </row>
    <row r="46" spans="3:11">
      <c r="C46" s="688"/>
      <c r="D46" s="688"/>
      <c r="E46" s="688"/>
      <c r="F46" s="688"/>
      <c r="G46" s="688"/>
      <c r="H46" s="688"/>
      <c r="I46" s="688"/>
      <c r="J46" s="688"/>
      <c r="K46" s="688"/>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2"/>
  <sheetViews>
    <sheetView zoomScale="85" zoomScaleNormal="85" workbookViewId="0">
      <pane xSplit="1" ySplit="5" topLeftCell="B6" activePane="bottomRight" state="frozen"/>
      <selection activeCell="L27" sqref="L27"/>
      <selection pane="topRight" activeCell="L27" sqref="L27"/>
      <selection pane="bottomLeft" activeCell="L27" sqref="L27"/>
      <selection pane="bottomRight" activeCell="L27" sqref="L27"/>
    </sheetView>
  </sheetViews>
  <sheetFormatPr defaultColWidth="9.140625" defaultRowHeight="15.75"/>
  <cols>
    <col min="1" max="1" width="10.5703125" style="30" bestFit="1" customWidth="1"/>
    <col min="2" max="2" width="95" style="30" customWidth="1"/>
    <col min="3" max="3" width="12.5703125" style="30" bestFit="1" customWidth="1"/>
    <col min="4" max="4" width="10" style="30" bestFit="1" customWidth="1"/>
    <col min="5" max="5" width="18.28515625" style="30" bestFit="1" customWidth="1"/>
    <col min="6" max="13" width="10.7109375" style="30" customWidth="1"/>
    <col min="14" max="14" width="31" style="30" bestFit="1" customWidth="1"/>
    <col min="15" max="16384" width="9.140625" style="6"/>
  </cols>
  <sheetData>
    <row r="1" spans="1:14">
      <c r="A1" s="1" t="s">
        <v>108</v>
      </c>
      <c r="B1" s="30" t="str">
        <f>Info!C2</f>
        <v>ს.ს "პროკრედიტ ბანკი"</v>
      </c>
    </row>
    <row r="2" spans="1:14" ht="14.25" customHeight="1">
      <c r="A2" s="30" t="s">
        <v>109</v>
      </c>
      <c r="B2" s="330">
        <f>'1. key ratios'!B2</f>
        <v>45565</v>
      </c>
    </row>
    <row r="3" spans="1:14" ht="14.25" customHeight="1"/>
    <row r="4" spans="1:14" ht="16.5" thickBot="1">
      <c r="A4" s="1" t="s">
        <v>199</v>
      </c>
      <c r="B4" s="45" t="s">
        <v>74</v>
      </c>
    </row>
    <row r="5" spans="1:14" s="17" customFormat="1" ht="12.75">
      <c r="A5" s="105"/>
      <c r="B5" s="106"/>
      <c r="C5" s="107" t="s">
        <v>0</v>
      </c>
      <c r="D5" s="107" t="s">
        <v>1</v>
      </c>
      <c r="E5" s="107" t="s">
        <v>2</v>
      </c>
      <c r="F5" s="107" t="s">
        <v>3</v>
      </c>
      <c r="G5" s="107" t="s">
        <v>4</v>
      </c>
      <c r="H5" s="107" t="s">
        <v>5</v>
      </c>
      <c r="I5" s="107" t="s">
        <v>145</v>
      </c>
      <c r="J5" s="107" t="s">
        <v>146</v>
      </c>
      <c r="K5" s="107" t="s">
        <v>147</v>
      </c>
      <c r="L5" s="107" t="s">
        <v>148</v>
      </c>
      <c r="M5" s="107" t="s">
        <v>149</v>
      </c>
      <c r="N5" s="108" t="s">
        <v>150</v>
      </c>
    </row>
    <row r="6" spans="1:14" ht="63">
      <c r="A6" s="97"/>
      <c r="B6" s="55"/>
      <c r="C6" s="56" t="s">
        <v>84</v>
      </c>
      <c r="D6" s="57" t="s">
        <v>73</v>
      </c>
      <c r="E6" s="58" t="s">
        <v>83</v>
      </c>
      <c r="F6" s="59">
        <v>0</v>
      </c>
      <c r="G6" s="59">
        <v>0.2</v>
      </c>
      <c r="H6" s="59">
        <v>0.35</v>
      </c>
      <c r="I6" s="59">
        <v>0.5</v>
      </c>
      <c r="J6" s="59">
        <v>0.75</v>
      </c>
      <c r="K6" s="59">
        <v>1</v>
      </c>
      <c r="L6" s="59">
        <v>1.5</v>
      </c>
      <c r="M6" s="59">
        <v>2.5</v>
      </c>
      <c r="N6" s="98" t="s">
        <v>74</v>
      </c>
    </row>
    <row r="7" spans="1:14">
      <c r="A7" s="99">
        <v>1</v>
      </c>
      <c r="B7" s="60" t="s">
        <v>75</v>
      </c>
      <c r="C7" s="171">
        <f>SUM(C8:C13)</f>
        <v>0</v>
      </c>
      <c r="D7" s="55"/>
      <c r="E7" s="174">
        <f t="shared" ref="E7:M7" si="0">SUM(E8:E13)</f>
        <v>0</v>
      </c>
      <c r="F7" s="171">
        <f>SUM(F8:F13)</f>
        <v>0</v>
      </c>
      <c r="G7" s="171">
        <f t="shared" si="0"/>
        <v>0</v>
      </c>
      <c r="H7" s="171">
        <f t="shared" si="0"/>
        <v>0</v>
      </c>
      <c r="I7" s="171">
        <f t="shared" si="0"/>
        <v>0</v>
      </c>
      <c r="J7" s="171">
        <f t="shared" si="0"/>
        <v>0</v>
      </c>
      <c r="K7" s="171">
        <f t="shared" si="0"/>
        <v>0</v>
      </c>
      <c r="L7" s="171">
        <f t="shared" si="0"/>
        <v>0</v>
      </c>
      <c r="M7" s="171">
        <f t="shared" si="0"/>
        <v>0</v>
      </c>
      <c r="N7" s="100">
        <f>SUM(N8:N13)</f>
        <v>0</v>
      </c>
    </row>
    <row r="8" spans="1:14">
      <c r="A8" s="99">
        <v>1.1000000000000001</v>
      </c>
      <c r="B8" s="61" t="s">
        <v>76</v>
      </c>
      <c r="C8" s="172">
        <v>0</v>
      </c>
      <c r="D8" s="62">
        <v>0.02</v>
      </c>
      <c r="E8" s="174">
        <f>C8*D8</f>
        <v>0</v>
      </c>
      <c r="F8" s="172"/>
      <c r="G8" s="172"/>
      <c r="H8" s="172"/>
      <c r="I8" s="172"/>
      <c r="J8" s="172"/>
      <c r="K8" s="172"/>
      <c r="L8" s="172"/>
      <c r="M8" s="172"/>
      <c r="N8" s="100">
        <f>SUMPRODUCT($F$6:$M$6,F8:M8)</f>
        <v>0</v>
      </c>
    </row>
    <row r="9" spans="1:14">
      <c r="A9" s="99">
        <v>1.2</v>
      </c>
      <c r="B9" s="61" t="s">
        <v>77</v>
      </c>
      <c r="C9" s="172">
        <v>0</v>
      </c>
      <c r="D9" s="62">
        <v>0.05</v>
      </c>
      <c r="E9" s="174">
        <f>C9*D9</f>
        <v>0</v>
      </c>
      <c r="F9" s="172"/>
      <c r="G9" s="172"/>
      <c r="H9" s="172"/>
      <c r="I9" s="172"/>
      <c r="J9" s="172"/>
      <c r="K9" s="172"/>
      <c r="L9" s="172"/>
      <c r="M9" s="172"/>
      <c r="N9" s="100">
        <f t="shared" ref="N9:N12" si="1">SUMPRODUCT($F$6:$M$6,F9:M9)</f>
        <v>0</v>
      </c>
    </row>
    <row r="10" spans="1:14">
      <c r="A10" s="99">
        <v>1.3</v>
      </c>
      <c r="B10" s="61" t="s">
        <v>78</v>
      </c>
      <c r="C10" s="172">
        <v>0</v>
      </c>
      <c r="D10" s="62">
        <v>0.08</v>
      </c>
      <c r="E10" s="174">
        <f>C10*D10</f>
        <v>0</v>
      </c>
      <c r="F10" s="172"/>
      <c r="G10" s="172"/>
      <c r="H10" s="172"/>
      <c r="I10" s="172"/>
      <c r="J10" s="172"/>
      <c r="K10" s="172"/>
      <c r="L10" s="172"/>
      <c r="M10" s="172"/>
      <c r="N10" s="100">
        <f>SUMPRODUCT($F$6:$M$6,F10:M10)</f>
        <v>0</v>
      </c>
    </row>
    <row r="11" spans="1:14">
      <c r="A11" s="99">
        <v>1.4</v>
      </c>
      <c r="B11" s="61" t="s">
        <v>79</v>
      </c>
      <c r="C11" s="172">
        <v>0</v>
      </c>
      <c r="D11" s="62">
        <v>0.11</v>
      </c>
      <c r="E11" s="174">
        <f>C11*D11</f>
        <v>0</v>
      </c>
      <c r="F11" s="172"/>
      <c r="G11" s="172"/>
      <c r="H11" s="172"/>
      <c r="I11" s="172"/>
      <c r="J11" s="172"/>
      <c r="K11" s="172"/>
      <c r="L11" s="172"/>
      <c r="M11" s="172"/>
      <c r="N11" s="100">
        <f t="shared" si="1"/>
        <v>0</v>
      </c>
    </row>
    <row r="12" spans="1:14">
      <c r="A12" s="99">
        <v>1.5</v>
      </c>
      <c r="B12" s="61" t="s">
        <v>80</v>
      </c>
      <c r="C12" s="172">
        <v>0</v>
      </c>
      <c r="D12" s="62">
        <v>0.14000000000000001</v>
      </c>
      <c r="E12" s="174">
        <f>C12*D12</f>
        <v>0</v>
      </c>
      <c r="F12" s="172"/>
      <c r="G12" s="172"/>
      <c r="H12" s="172"/>
      <c r="I12" s="172"/>
      <c r="J12" s="172"/>
      <c r="K12" s="172"/>
      <c r="L12" s="172"/>
      <c r="M12" s="172"/>
      <c r="N12" s="100">
        <f t="shared" si="1"/>
        <v>0</v>
      </c>
    </row>
    <row r="13" spans="1:14">
      <c r="A13" s="99">
        <v>1.6</v>
      </c>
      <c r="B13" s="63" t="s">
        <v>81</v>
      </c>
      <c r="C13" s="172">
        <v>0</v>
      </c>
      <c r="D13" s="64"/>
      <c r="E13" s="172"/>
      <c r="F13" s="172"/>
      <c r="G13" s="172"/>
      <c r="H13" s="172"/>
      <c r="I13" s="172"/>
      <c r="J13" s="172"/>
      <c r="K13" s="172"/>
      <c r="L13" s="172"/>
      <c r="M13" s="172"/>
      <c r="N13" s="100">
        <f>SUMPRODUCT($F$6:$M$6,F13:M13)</f>
        <v>0</v>
      </c>
    </row>
    <row r="14" spans="1:14">
      <c r="A14" s="99">
        <v>2</v>
      </c>
      <c r="B14" s="65" t="s">
        <v>82</v>
      </c>
      <c r="C14" s="171">
        <f>SUM(C15:C20)</f>
        <v>0</v>
      </c>
      <c r="D14" s="55"/>
      <c r="E14" s="174">
        <f t="shared" ref="E14:M14" si="2">SUM(E15:E20)</f>
        <v>0</v>
      </c>
      <c r="F14" s="172">
        <f t="shared" si="2"/>
        <v>0</v>
      </c>
      <c r="G14" s="172">
        <f t="shared" si="2"/>
        <v>0</v>
      </c>
      <c r="H14" s="172">
        <f t="shared" si="2"/>
        <v>0</v>
      </c>
      <c r="I14" s="172">
        <f t="shared" si="2"/>
        <v>0</v>
      </c>
      <c r="J14" s="172">
        <f t="shared" si="2"/>
        <v>0</v>
      </c>
      <c r="K14" s="172">
        <f t="shared" si="2"/>
        <v>0</v>
      </c>
      <c r="L14" s="172">
        <f t="shared" si="2"/>
        <v>0</v>
      </c>
      <c r="M14" s="172">
        <f t="shared" si="2"/>
        <v>0</v>
      </c>
      <c r="N14" s="100">
        <f>SUM(N15:N20)</f>
        <v>0</v>
      </c>
    </row>
    <row r="15" spans="1:14">
      <c r="A15" s="99">
        <v>2.1</v>
      </c>
      <c r="B15" s="63" t="s">
        <v>76</v>
      </c>
      <c r="C15" s="172"/>
      <c r="D15" s="62">
        <v>5.0000000000000001E-3</v>
      </c>
      <c r="E15" s="174">
        <f>C15*D15</f>
        <v>0</v>
      </c>
      <c r="F15" s="172"/>
      <c r="G15" s="172"/>
      <c r="H15" s="172"/>
      <c r="I15" s="172"/>
      <c r="J15" s="172"/>
      <c r="K15" s="172"/>
      <c r="L15" s="172"/>
      <c r="M15" s="172"/>
      <c r="N15" s="100">
        <f>SUMPRODUCT($F$6:$M$6,F15:M15)</f>
        <v>0</v>
      </c>
    </row>
    <row r="16" spans="1:14">
      <c r="A16" s="99">
        <v>2.2000000000000002</v>
      </c>
      <c r="B16" s="63" t="s">
        <v>77</v>
      </c>
      <c r="C16" s="172"/>
      <c r="D16" s="62">
        <v>0.01</v>
      </c>
      <c r="E16" s="174">
        <f>C16*D16</f>
        <v>0</v>
      </c>
      <c r="F16" s="172"/>
      <c r="G16" s="172"/>
      <c r="H16" s="172"/>
      <c r="I16" s="172"/>
      <c r="J16" s="172"/>
      <c r="K16" s="172"/>
      <c r="L16" s="172"/>
      <c r="M16" s="172"/>
      <c r="N16" s="100">
        <f t="shared" ref="N16:N20" si="3">SUMPRODUCT($F$6:$M$6,F16:M16)</f>
        <v>0</v>
      </c>
    </row>
    <row r="17" spans="1:14">
      <c r="A17" s="99">
        <v>2.2999999999999998</v>
      </c>
      <c r="B17" s="63" t="s">
        <v>78</v>
      </c>
      <c r="C17" s="172"/>
      <c r="D17" s="62">
        <v>0.02</v>
      </c>
      <c r="E17" s="174">
        <f>C17*D17</f>
        <v>0</v>
      </c>
      <c r="F17" s="172"/>
      <c r="G17" s="172"/>
      <c r="H17" s="172"/>
      <c r="I17" s="172"/>
      <c r="J17" s="172"/>
      <c r="K17" s="172"/>
      <c r="L17" s="172"/>
      <c r="M17" s="172"/>
      <c r="N17" s="100">
        <f t="shared" si="3"/>
        <v>0</v>
      </c>
    </row>
    <row r="18" spans="1:14">
      <c r="A18" s="99">
        <v>2.4</v>
      </c>
      <c r="B18" s="63" t="s">
        <v>79</v>
      </c>
      <c r="C18" s="172"/>
      <c r="D18" s="62">
        <v>0.03</v>
      </c>
      <c r="E18" s="174">
        <f>C18*D18</f>
        <v>0</v>
      </c>
      <c r="F18" s="172"/>
      <c r="G18" s="172"/>
      <c r="H18" s="172"/>
      <c r="I18" s="172"/>
      <c r="J18" s="172"/>
      <c r="K18" s="172"/>
      <c r="L18" s="172"/>
      <c r="M18" s="172"/>
      <c r="N18" s="100">
        <f t="shared" si="3"/>
        <v>0</v>
      </c>
    </row>
    <row r="19" spans="1:14">
      <c r="A19" s="99">
        <v>2.5</v>
      </c>
      <c r="B19" s="63" t="s">
        <v>80</v>
      </c>
      <c r="C19" s="172"/>
      <c r="D19" s="62">
        <v>0.04</v>
      </c>
      <c r="E19" s="174">
        <f>C19*D19</f>
        <v>0</v>
      </c>
      <c r="F19" s="172"/>
      <c r="G19" s="172"/>
      <c r="H19" s="172"/>
      <c r="I19" s="172"/>
      <c r="J19" s="172"/>
      <c r="K19" s="172"/>
      <c r="L19" s="172"/>
      <c r="M19" s="172"/>
      <c r="N19" s="100">
        <f t="shared" si="3"/>
        <v>0</v>
      </c>
    </row>
    <row r="20" spans="1:14">
      <c r="A20" s="99">
        <v>2.6</v>
      </c>
      <c r="B20" s="63" t="s">
        <v>81</v>
      </c>
      <c r="C20" s="172"/>
      <c r="D20" s="64"/>
      <c r="E20" s="175"/>
      <c r="F20" s="172"/>
      <c r="G20" s="172"/>
      <c r="H20" s="172"/>
      <c r="I20" s="172"/>
      <c r="J20" s="172"/>
      <c r="K20" s="172"/>
      <c r="L20" s="172"/>
      <c r="M20" s="172"/>
      <c r="N20" s="100">
        <f t="shared" si="3"/>
        <v>0</v>
      </c>
    </row>
    <row r="21" spans="1:14" ht="16.5" thickBot="1">
      <c r="A21" s="101">
        <v>3</v>
      </c>
      <c r="B21" s="102" t="s">
        <v>66</v>
      </c>
      <c r="C21" s="173">
        <f>C14+C7</f>
        <v>0</v>
      </c>
      <c r="D21" s="103"/>
      <c r="E21" s="176">
        <f>E14+E7</f>
        <v>0</v>
      </c>
      <c r="F21" s="177">
        <f>F7+F14</f>
        <v>0</v>
      </c>
      <c r="G21" s="177">
        <f t="shared" ref="G21:L21" si="4">G7+G14</f>
        <v>0</v>
      </c>
      <c r="H21" s="177">
        <f t="shared" si="4"/>
        <v>0</v>
      </c>
      <c r="I21" s="177">
        <f t="shared" si="4"/>
        <v>0</v>
      </c>
      <c r="J21" s="177">
        <f t="shared" si="4"/>
        <v>0</v>
      </c>
      <c r="K21" s="177">
        <f t="shared" si="4"/>
        <v>0</v>
      </c>
      <c r="L21" s="177">
        <f t="shared" si="4"/>
        <v>0</v>
      </c>
      <c r="M21" s="177">
        <f>M7+M14</f>
        <v>0</v>
      </c>
      <c r="N21" s="104">
        <f>N14+N7</f>
        <v>0</v>
      </c>
    </row>
    <row r="22" spans="1:14">
      <c r="E22" s="178"/>
      <c r="F22" s="178"/>
      <c r="G22" s="178"/>
      <c r="H22" s="178"/>
      <c r="I22" s="178"/>
      <c r="J22" s="178"/>
      <c r="K22" s="178"/>
      <c r="L22" s="178"/>
      <c r="M22" s="178"/>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D43"/>
  <sheetViews>
    <sheetView workbookViewId="0">
      <selection activeCell="G16" sqref="G16"/>
    </sheetView>
  </sheetViews>
  <sheetFormatPr defaultRowHeight="15"/>
  <cols>
    <col min="1" max="1" width="11.42578125" customWidth="1"/>
    <col min="2" max="2" width="76.85546875" style="2" customWidth="1"/>
    <col min="3" max="3" width="22.85546875" customWidth="1"/>
  </cols>
  <sheetData>
    <row r="1" spans="1:4">
      <c r="A1" s="1" t="s">
        <v>108</v>
      </c>
      <c r="B1" t="str">
        <f>Info!C2</f>
        <v>ს.ს "პროკრედიტ ბანკი"</v>
      </c>
    </row>
    <row r="2" spans="1:4">
      <c r="A2" s="1" t="s">
        <v>109</v>
      </c>
      <c r="B2" s="330">
        <f>'1. key ratios'!B2</f>
        <v>45565</v>
      </c>
    </row>
    <row r="3" spans="1:4">
      <c r="A3" s="1"/>
      <c r="B3"/>
    </row>
    <row r="4" spans="1:4">
      <c r="A4" s="1" t="s">
        <v>320</v>
      </c>
      <c r="B4" t="s">
        <v>279</v>
      </c>
    </row>
    <row r="5" spans="1:4">
      <c r="A5" s="259"/>
      <c r="B5" s="259" t="s">
        <v>280</v>
      </c>
      <c r="C5" s="271"/>
    </row>
    <row r="6" spans="1:4">
      <c r="A6" s="260">
        <v>1</v>
      </c>
      <c r="B6" s="272" t="s">
        <v>331</v>
      </c>
      <c r="C6" s="273">
        <v>1945684157.9401491</v>
      </c>
      <c r="D6" s="685"/>
    </row>
    <row r="7" spans="1:4">
      <c r="A7" s="260">
        <v>2</v>
      </c>
      <c r="B7" s="272" t="s">
        <v>281</v>
      </c>
      <c r="C7" s="273">
        <v>-10956335.386194099</v>
      </c>
      <c r="D7" s="685"/>
    </row>
    <row r="8" spans="1:4">
      <c r="A8" s="261">
        <v>3</v>
      </c>
      <c r="B8" s="274" t="s">
        <v>282</v>
      </c>
      <c r="C8" s="275">
        <v>1934727822.5539551</v>
      </c>
      <c r="D8" s="685"/>
    </row>
    <row r="9" spans="1:4">
      <c r="A9" s="262"/>
      <c r="B9" s="262" t="s">
        <v>283</v>
      </c>
      <c r="C9" s="276"/>
      <c r="D9" s="685"/>
    </row>
    <row r="10" spans="1:4">
      <c r="A10" s="263">
        <v>4</v>
      </c>
      <c r="B10" s="277" t="s">
        <v>284</v>
      </c>
      <c r="C10" s="273">
        <v>0</v>
      </c>
      <c r="D10" s="685"/>
    </row>
    <row r="11" spans="1:4">
      <c r="A11" s="263">
        <v>5</v>
      </c>
      <c r="B11" s="278" t="s">
        <v>285</v>
      </c>
      <c r="C11" s="273">
        <v>0</v>
      </c>
      <c r="D11" s="685"/>
    </row>
    <row r="12" spans="1:4">
      <c r="A12" s="263" t="s">
        <v>286</v>
      </c>
      <c r="B12" s="272" t="s">
        <v>287</v>
      </c>
      <c r="C12" s="275">
        <v>0</v>
      </c>
      <c r="D12" s="685"/>
    </row>
    <row r="13" spans="1:4">
      <c r="A13" s="264">
        <v>6</v>
      </c>
      <c r="B13" s="279" t="s">
        <v>288</v>
      </c>
      <c r="C13" s="273">
        <v>0</v>
      </c>
      <c r="D13" s="685"/>
    </row>
    <row r="14" spans="1:4">
      <c r="A14" s="264">
        <v>7</v>
      </c>
      <c r="B14" s="280" t="s">
        <v>289</v>
      </c>
      <c r="C14" s="273">
        <v>0</v>
      </c>
      <c r="D14" s="685"/>
    </row>
    <row r="15" spans="1:4">
      <c r="A15" s="265">
        <v>8</v>
      </c>
      <c r="B15" s="272" t="s">
        <v>290</v>
      </c>
      <c r="C15" s="273">
        <v>0</v>
      </c>
      <c r="D15" s="685"/>
    </row>
    <row r="16" spans="1:4" ht="24">
      <c r="A16" s="264">
        <v>9</v>
      </c>
      <c r="B16" s="280" t="s">
        <v>291</v>
      </c>
      <c r="C16" s="273">
        <v>0</v>
      </c>
      <c r="D16" s="685"/>
    </row>
    <row r="17" spans="1:4">
      <c r="A17" s="264">
        <v>10</v>
      </c>
      <c r="B17" s="280" t="s">
        <v>292</v>
      </c>
      <c r="C17" s="273">
        <v>0</v>
      </c>
      <c r="D17" s="685"/>
    </row>
    <row r="18" spans="1:4">
      <c r="A18" s="266">
        <v>11</v>
      </c>
      <c r="B18" s="281" t="s">
        <v>293</v>
      </c>
      <c r="C18" s="275">
        <v>0</v>
      </c>
      <c r="D18" s="685"/>
    </row>
    <row r="19" spans="1:4">
      <c r="A19" s="262"/>
      <c r="B19" s="262" t="s">
        <v>294</v>
      </c>
      <c r="C19" s="282"/>
      <c r="D19" s="685"/>
    </row>
    <row r="20" spans="1:4">
      <c r="A20" s="264">
        <v>12</v>
      </c>
      <c r="B20" s="277" t="s">
        <v>295</v>
      </c>
      <c r="C20" s="273">
        <v>0</v>
      </c>
      <c r="D20" s="685"/>
    </row>
    <row r="21" spans="1:4">
      <c r="A21" s="264">
        <v>13</v>
      </c>
      <c r="B21" s="277" t="s">
        <v>296</v>
      </c>
      <c r="C21" s="273">
        <v>0</v>
      </c>
      <c r="D21" s="685"/>
    </row>
    <row r="22" spans="1:4">
      <c r="A22" s="264">
        <v>14</v>
      </c>
      <c r="B22" s="277" t="s">
        <v>297</v>
      </c>
      <c r="C22" s="273">
        <v>0</v>
      </c>
      <c r="D22" s="685"/>
    </row>
    <row r="23" spans="1:4" ht="24">
      <c r="A23" s="264" t="s">
        <v>298</v>
      </c>
      <c r="B23" s="277" t="s">
        <v>299</v>
      </c>
      <c r="C23" s="273">
        <v>0</v>
      </c>
      <c r="D23" s="685"/>
    </row>
    <row r="24" spans="1:4">
      <c r="A24" s="264">
        <v>15</v>
      </c>
      <c r="B24" s="277" t="s">
        <v>300</v>
      </c>
      <c r="C24" s="273">
        <v>0</v>
      </c>
      <c r="D24" s="685"/>
    </row>
    <row r="25" spans="1:4">
      <c r="A25" s="264" t="s">
        <v>301</v>
      </c>
      <c r="B25" s="272" t="s">
        <v>302</v>
      </c>
      <c r="C25" s="273">
        <v>0</v>
      </c>
      <c r="D25" s="685"/>
    </row>
    <row r="26" spans="1:4">
      <c r="A26" s="266">
        <v>16</v>
      </c>
      <c r="B26" s="281" t="s">
        <v>303</v>
      </c>
      <c r="C26" s="275">
        <v>0</v>
      </c>
      <c r="D26" s="685"/>
    </row>
    <row r="27" spans="1:4">
      <c r="A27" s="262"/>
      <c r="B27" s="262" t="s">
        <v>304</v>
      </c>
      <c r="C27" s="276"/>
      <c r="D27" s="685"/>
    </row>
    <row r="28" spans="1:4">
      <c r="A28" s="263">
        <v>17</v>
      </c>
      <c r="B28" s="272" t="s">
        <v>305</v>
      </c>
      <c r="C28" s="273">
        <v>158391359.30309999</v>
      </c>
      <c r="D28" s="685"/>
    </row>
    <row r="29" spans="1:4">
      <c r="A29" s="263">
        <v>18</v>
      </c>
      <c r="B29" s="272" t="s">
        <v>306</v>
      </c>
      <c r="C29" s="273">
        <v>-81242400.682109997</v>
      </c>
      <c r="D29" s="685"/>
    </row>
    <row r="30" spans="1:4">
      <c r="A30" s="266">
        <v>19</v>
      </c>
      <c r="B30" s="281" t="s">
        <v>307</v>
      </c>
      <c r="C30" s="275">
        <v>77148958.620989993</v>
      </c>
      <c r="D30" s="685"/>
    </row>
    <row r="31" spans="1:4">
      <c r="A31" s="267"/>
      <c r="B31" s="262" t="s">
        <v>308</v>
      </c>
      <c r="C31" s="276"/>
      <c r="D31" s="685"/>
    </row>
    <row r="32" spans="1:4">
      <c r="A32" s="263" t="s">
        <v>309</v>
      </c>
      <c r="B32" s="277" t="s">
        <v>310</v>
      </c>
      <c r="C32" s="283">
        <v>0</v>
      </c>
      <c r="D32" s="685"/>
    </row>
    <row r="33" spans="1:4">
      <c r="A33" s="263" t="s">
        <v>311</v>
      </c>
      <c r="B33" s="278" t="s">
        <v>312</v>
      </c>
      <c r="C33" s="283">
        <v>0</v>
      </c>
      <c r="D33" s="685"/>
    </row>
    <row r="34" spans="1:4">
      <c r="A34" s="262"/>
      <c r="B34" s="262" t="s">
        <v>313</v>
      </c>
      <c r="C34" s="276"/>
      <c r="D34" s="685"/>
    </row>
    <row r="35" spans="1:4">
      <c r="A35" s="266">
        <v>20</v>
      </c>
      <c r="B35" s="281" t="s">
        <v>86</v>
      </c>
      <c r="C35" s="275">
        <v>312254914.73380589</v>
      </c>
      <c r="D35" s="685"/>
    </row>
    <row r="36" spans="1:4">
      <c r="A36" s="266">
        <v>21</v>
      </c>
      <c r="B36" s="281" t="s">
        <v>314</v>
      </c>
      <c r="C36" s="275">
        <v>2011876781.1749451</v>
      </c>
      <c r="D36" s="685"/>
    </row>
    <row r="37" spans="1:4">
      <c r="A37" s="268"/>
      <c r="B37" s="268" t="s">
        <v>279</v>
      </c>
      <c r="C37" s="276"/>
      <c r="D37" s="685"/>
    </row>
    <row r="38" spans="1:4">
      <c r="A38" s="266">
        <v>22</v>
      </c>
      <c r="B38" s="281" t="s">
        <v>279</v>
      </c>
      <c r="C38" s="631">
        <v>0.15520578479535294</v>
      </c>
      <c r="D38" s="685"/>
    </row>
    <row r="39" spans="1:4">
      <c r="A39" s="268"/>
      <c r="B39" s="268" t="s">
        <v>315</v>
      </c>
      <c r="C39" s="276"/>
      <c r="D39" s="685"/>
    </row>
    <row r="40" spans="1:4">
      <c r="A40" s="269" t="s">
        <v>316</v>
      </c>
      <c r="B40" s="277" t="s">
        <v>317</v>
      </c>
      <c r="C40" s="283">
        <v>0</v>
      </c>
      <c r="D40" s="685"/>
    </row>
    <row r="41" spans="1:4">
      <c r="A41" s="270" t="s">
        <v>318</v>
      </c>
      <c r="B41" s="278" t="s">
        <v>319</v>
      </c>
      <c r="C41" s="283">
        <v>0</v>
      </c>
      <c r="D41" s="685"/>
    </row>
    <row r="43" spans="1:4">
      <c r="B43" s="294"/>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42"/>
  <sheetViews>
    <sheetView zoomScale="90" zoomScaleNormal="90" workbookViewId="0">
      <pane xSplit="2" ySplit="6" topLeftCell="C7" activePane="bottomRight" state="frozen"/>
      <selection activeCell="G16" sqref="G16"/>
      <selection pane="topRight" activeCell="G16" sqref="G16"/>
      <selection pane="bottomLeft" activeCell="G16" sqref="G16"/>
      <selection pane="bottomRight" activeCell="K25" sqref="K25"/>
    </sheetView>
  </sheetViews>
  <sheetFormatPr defaultRowHeight="15"/>
  <cols>
    <col min="1" max="1" width="9.85546875" style="1" bestFit="1" customWidth="1"/>
    <col min="2" max="2" width="82.5703125" style="15" customWidth="1"/>
    <col min="3" max="7" width="17.5703125" style="1" customWidth="1"/>
  </cols>
  <sheetData>
    <row r="1" spans="1:17">
      <c r="A1" s="1" t="s">
        <v>108</v>
      </c>
      <c r="B1" s="1" t="str">
        <f>Info!C2</f>
        <v>ს.ს "პროკრედიტ ბანკი"</v>
      </c>
    </row>
    <row r="2" spans="1:17">
      <c r="A2" s="1" t="s">
        <v>109</v>
      </c>
      <c r="B2" s="330">
        <f>'1. key ratios'!B2</f>
        <v>45565</v>
      </c>
    </row>
    <row r="3" spans="1:17">
      <c r="B3" s="330"/>
    </row>
    <row r="4" spans="1:17" ht="15.75" thickBot="1">
      <c r="A4" s="1" t="s">
        <v>378</v>
      </c>
      <c r="B4" s="186" t="s">
        <v>343</v>
      </c>
    </row>
    <row r="5" spans="1:17">
      <c r="A5" s="334"/>
      <c r="B5" s="335"/>
      <c r="C5" s="750" t="s">
        <v>344</v>
      </c>
      <c r="D5" s="750"/>
      <c r="E5" s="750"/>
      <c r="F5" s="750"/>
      <c r="G5" s="751" t="s">
        <v>345</v>
      </c>
    </row>
    <row r="6" spans="1:17">
      <c r="A6" s="336"/>
      <c r="B6" s="337"/>
      <c r="C6" s="338" t="s">
        <v>346</v>
      </c>
      <c r="D6" s="338" t="s">
        <v>347</v>
      </c>
      <c r="E6" s="338" t="s">
        <v>348</v>
      </c>
      <c r="F6" s="338" t="s">
        <v>349</v>
      </c>
      <c r="G6" s="752"/>
    </row>
    <row r="7" spans="1:17">
      <c r="A7" s="339"/>
      <c r="B7" s="340" t="s">
        <v>350</v>
      </c>
      <c r="C7" s="341"/>
      <c r="D7" s="341"/>
      <c r="E7" s="341"/>
      <c r="F7" s="341"/>
      <c r="G7" s="342"/>
    </row>
    <row r="8" spans="1:17">
      <c r="A8" s="343">
        <v>1</v>
      </c>
      <c r="B8" s="344" t="s">
        <v>351</v>
      </c>
      <c r="C8" s="345">
        <v>312254914.73380589</v>
      </c>
      <c r="D8" s="345">
        <v>0</v>
      </c>
      <c r="E8" s="345">
        <v>0</v>
      </c>
      <c r="F8" s="345">
        <v>376885776.31277508</v>
      </c>
      <c r="G8" s="346">
        <v>689140691.04658103</v>
      </c>
      <c r="H8" s="685"/>
      <c r="I8" s="685"/>
      <c r="J8" s="685"/>
      <c r="K8" s="685"/>
      <c r="L8" s="685"/>
      <c r="M8" s="685"/>
      <c r="N8" s="685"/>
      <c r="O8" s="685"/>
      <c r="P8" s="685"/>
      <c r="Q8" s="685"/>
    </row>
    <row r="9" spans="1:17">
      <c r="A9" s="343">
        <v>2</v>
      </c>
      <c r="B9" s="347" t="s">
        <v>85</v>
      </c>
      <c r="C9" s="345">
        <v>312254914.73380589</v>
      </c>
      <c r="D9" s="345">
        <v>0</v>
      </c>
      <c r="E9" s="345">
        <v>0</v>
      </c>
      <c r="F9" s="345">
        <v>9137400</v>
      </c>
      <c r="G9" s="346">
        <v>321392314.73380589</v>
      </c>
      <c r="H9" s="685"/>
      <c r="I9" s="685"/>
      <c r="J9" s="685"/>
      <c r="K9" s="685"/>
      <c r="L9" s="685"/>
      <c r="M9" s="685"/>
      <c r="N9" s="685"/>
      <c r="O9" s="685"/>
      <c r="P9" s="685"/>
      <c r="Q9" s="685"/>
    </row>
    <row r="10" spans="1:17">
      <c r="A10" s="343">
        <v>3</v>
      </c>
      <c r="B10" s="347" t="s">
        <v>352</v>
      </c>
      <c r="C10" s="348"/>
      <c r="D10" s="348"/>
      <c r="E10" s="348"/>
      <c r="F10" s="345">
        <v>367748376.31277508</v>
      </c>
      <c r="G10" s="346">
        <v>367748376.31277508</v>
      </c>
      <c r="H10" s="685"/>
      <c r="I10" s="685"/>
      <c r="J10" s="685"/>
      <c r="K10" s="685"/>
      <c r="L10" s="685"/>
      <c r="M10" s="685"/>
      <c r="N10" s="685"/>
      <c r="O10" s="685"/>
      <c r="P10" s="685"/>
      <c r="Q10" s="685"/>
    </row>
    <row r="11" spans="1:17" ht="26.25">
      <c r="A11" s="343">
        <v>4</v>
      </c>
      <c r="B11" s="344" t="s">
        <v>353</v>
      </c>
      <c r="C11" s="345">
        <v>261616977.34680003</v>
      </c>
      <c r="D11" s="345">
        <v>133928187.04247497</v>
      </c>
      <c r="E11" s="345">
        <v>82262928.763799995</v>
      </c>
      <c r="F11" s="345">
        <v>21395737.893399999</v>
      </c>
      <c r="G11" s="346">
        <v>459207295.56132621</v>
      </c>
      <c r="H11" s="685"/>
      <c r="I11" s="685"/>
      <c r="J11" s="685"/>
      <c r="K11" s="685"/>
      <c r="L11" s="685"/>
      <c r="M11" s="685"/>
      <c r="N11" s="685"/>
      <c r="O11" s="685"/>
      <c r="P11" s="685"/>
      <c r="Q11" s="685"/>
    </row>
    <row r="12" spans="1:17">
      <c r="A12" s="343">
        <v>5</v>
      </c>
      <c r="B12" s="347" t="s">
        <v>354</v>
      </c>
      <c r="C12" s="345">
        <v>239157070.33240002</v>
      </c>
      <c r="D12" s="349">
        <v>130524871.54807498</v>
      </c>
      <c r="E12" s="345">
        <v>79445993.411799997</v>
      </c>
      <c r="F12" s="345">
        <v>16661798.125700001</v>
      </c>
      <c r="G12" s="346">
        <v>442500246.74707621</v>
      </c>
      <c r="H12" s="685"/>
      <c r="I12" s="685"/>
      <c r="J12" s="685"/>
      <c r="K12" s="685"/>
      <c r="L12" s="685"/>
      <c r="M12" s="685"/>
      <c r="N12" s="685"/>
      <c r="O12" s="685"/>
      <c r="P12" s="685"/>
      <c r="Q12" s="685"/>
    </row>
    <row r="13" spans="1:17">
      <c r="A13" s="343">
        <v>6</v>
      </c>
      <c r="B13" s="347" t="s">
        <v>355</v>
      </c>
      <c r="C13" s="345">
        <v>22459907.014400002</v>
      </c>
      <c r="D13" s="349">
        <v>3403315.4944000002</v>
      </c>
      <c r="E13" s="345">
        <v>2816935.352</v>
      </c>
      <c r="F13" s="345">
        <v>4733939.7676999997</v>
      </c>
      <c r="G13" s="346">
        <v>16707048.814249998</v>
      </c>
      <c r="H13" s="685"/>
      <c r="I13" s="685"/>
      <c r="J13" s="685"/>
      <c r="K13" s="685"/>
      <c r="L13" s="685"/>
      <c r="M13" s="685"/>
      <c r="N13" s="685"/>
      <c r="O13" s="685"/>
      <c r="P13" s="685"/>
      <c r="Q13" s="685"/>
    </row>
    <row r="14" spans="1:17">
      <c r="A14" s="343">
        <v>7</v>
      </c>
      <c r="B14" s="344" t="s">
        <v>356</v>
      </c>
      <c r="C14" s="345">
        <v>480709776.31445014</v>
      </c>
      <c r="D14" s="345">
        <v>141248437.4639</v>
      </c>
      <c r="E14" s="345">
        <v>84185608.019899994</v>
      </c>
      <c r="F14" s="345">
        <v>7614.5</v>
      </c>
      <c r="G14" s="346">
        <v>313427508.2589252</v>
      </c>
      <c r="H14" s="685"/>
      <c r="I14" s="685"/>
      <c r="J14" s="685"/>
      <c r="K14" s="685"/>
      <c r="L14" s="685"/>
      <c r="M14" s="685"/>
      <c r="N14" s="685"/>
      <c r="O14" s="685"/>
      <c r="P14" s="685"/>
      <c r="Q14" s="685"/>
    </row>
    <row r="15" spans="1:17" ht="51.75">
      <c r="A15" s="343">
        <v>8</v>
      </c>
      <c r="B15" s="347" t="s">
        <v>357</v>
      </c>
      <c r="C15" s="345">
        <v>461890699.87405014</v>
      </c>
      <c r="D15" s="349">
        <v>80771094.123899996</v>
      </c>
      <c r="E15" s="345">
        <v>58082972.399700001</v>
      </c>
      <c r="F15" s="345">
        <v>7614.5</v>
      </c>
      <c r="G15" s="346">
        <v>300376190.44882518</v>
      </c>
      <c r="H15" s="685"/>
      <c r="I15" s="685"/>
      <c r="J15" s="685"/>
      <c r="K15" s="685"/>
      <c r="L15" s="685"/>
      <c r="M15" s="685"/>
      <c r="N15" s="685"/>
      <c r="O15" s="685"/>
      <c r="P15" s="685"/>
      <c r="Q15" s="685"/>
    </row>
    <row r="16" spans="1:17" ht="26.25">
      <c r="A16" s="343">
        <v>9</v>
      </c>
      <c r="B16" s="347" t="s">
        <v>358</v>
      </c>
      <c r="C16" s="345">
        <v>18819076.440400001</v>
      </c>
      <c r="D16" s="349">
        <v>60477343.340000004</v>
      </c>
      <c r="E16" s="345">
        <v>26102635.620200001</v>
      </c>
      <c r="F16" s="345">
        <v>0</v>
      </c>
      <c r="G16" s="346">
        <v>13051317.8101</v>
      </c>
      <c r="H16" s="685"/>
      <c r="I16" s="685"/>
      <c r="J16" s="685"/>
      <c r="K16" s="685"/>
      <c r="L16" s="685"/>
      <c r="M16" s="685"/>
      <c r="N16" s="685"/>
      <c r="O16" s="685"/>
      <c r="P16" s="685"/>
      <c r="Q16" s="685"/>
    </row>
    <row r="17" spans="1:17">
      <c r="A17" s="343">
        <v>10</v>
      </c>
      <c r="B17" s="344" t="s">
        <v>359</v>
      </c>
      <c r="C17" s="345">
        <v>0</v>
      </c>
      <c r="D17" s="349">
        <v>0</v>
      </c>
      <c r="E17" s="345">
        <v>0</v>
      </c>
      <c r="F17" s="345">
        <v>0</v>
      </c>
      <c r="G17" s="346">
        <v>0</v>
      </c>
      <c r="H17" s="685"/>
      <c r="I17" s="685"/>
      <c r="J17" s="685"/>
      <c r="K17" s="685"/>
      <c r="L17" s="685"/>
      <c r="M17" s="685"/>
      <c r="N17" s="685"/>
      <c r="O17" s="685"/>
      <c r="P17" s="685"/>
      <c r="Q17" s="685"/>
    </row>
    <row r="18" spans="1:17">
      <c r="A18" s="343">
        <v>11</v>
      </c>
      <c r="B18" s="344" t="s">
        <v>89</v>
      </c>
      <c r="C18" s="345">
        <v>0</v>
      </c>
      <c r="D18" s="349">
        <v>39503180.019400001</v>
      </c>
      <c r="E18" s="345">
        <v>2871487.3646</v>
      </c>
      <c r="F18" s="345">
        <v>2084333.4291000001</v>
      </c>
      <c r="G18" s="346">
        <v>0</v>
      </c>
      <c r="H18" s="685"/>
      <c r="I18" s="685"/>
      <c r="J18" s="685"/>
      <c r="K18" s="685"/>
      <c r="L18" s="685"/>
      <c r="M18" s="685"/>
      <c r="N18" s="685"/>
      <c r="O18" s="685"/>
      <c r="P18" s="685"/>
      <c r="Q18" s="685"/>
    </row>
    <row r="19" spans="1:17">
      <c r="A19" s="343">
        <v>12</v>
      </c>
      <c r="B19" s="347" t="s">
        <v>360</v>
      </c>
      <c r="C19" s="348"/>
      <c r="D19" s="349">
        <v>4227135.7377000004</v>
      </c>
      <c r="E19" s="345">
        <v>0</v>
      </c>
      <c r="F19" s="345">
        <v>0</v>
      </c>
      <c r="G19" s="346">
        <v>0</v>
      </c>
      <c r="H19" s="685"/>
      <c r="I19" s="685"/>
      <c r="J19" s="685"/>
      <c r="K19" s="685"/>
      <c r="L19" s="685"/>
      <c r="M19" s="685"/>
      <c r="N19" s="685"/>
      <c r="O19" s="685"/>
      <c r="P19" s="685"/>
      <c r="Q19" s="685"/>
    </row>
    <row r="20" spans="1:17" ht="26.25">
      <c r="A20" s="343">
        <v>13</v>
      </c>
      <c r="B20" s="347" t="s">
        <v>361</v>
      </c>
      <c r="C20" s="345">
        <v>0</v>
      </c>
      <c r="D20" s="345">
        <v>35276044.2817</v>
      </c>
      <c r="E20" s="345">
        <v>2871487.3646</v>
      </c>
      <c r="F20" s="345">
        <v>2084333.4291000001</v>
      </c>
      <c r="G20" s="346">
        <v>0</v>
      </c>
      <c r="H20" s="685"/>
      <c r="I20" s="685"/>
      <c r="J20" s="685"/>
      <c r="K20" s="685"/>
      <c r="L20" s="685"/>
      <c r="M20" s="685"/>
      <c r="N20" s="685"/>
      <c r="O20" s="685"/>
      <c r="P20" s="685"/>
      <c r="Q20" s="685"/>
    </row>
    <row r="21" spans="1:17">
      <c r="A21" s="350">
        <v>14</v>
      </c>
      <c r="B21" s="351" t="s">
        <v>362</v>
      </c>
      <c r="C21" s="348"/>
      <c r="D21" s="348"/>
      <c r="E21" s="348"/>
      <c r="F21" s="348"/>
      <c r="G21" s="352">
        <v>1461775494.8668325</v>
      </c>
      <c r="H21" s="685"/>
      <c r="I21" s="685"/>
      <c r="J21" s="685"/>
      <c r="K21" s="685"/>
      <c r="L21" s="685"/>
      <c r="M21" s="685"/>
      <c r="N21" s="685"/>
      <c r="O21" s="685"/>
      <c r="P21" s="685"/>
      <c r="Q21" s="685"/>
    </row>
    <row r="22" spans="1:17">
      <c r="A22" s="353"/>
      <c r="B22" s="373" t="s">
        <v>363</v>
      </c>
      <c r="C22" s="354"/>
      <c r="D22" s="355"/>
      <c r="E22" s="354"/>
      <c r="F22" s="354"/>
      <c r="G22" s="356"/>
      <c r="H22" s="685"/>
      <c r="I22" s="685"/>
      <c r="J22" s="685"/>
      <c r="K22" s="685"/>
      <c r="L22" s="685"/>
      <c r="M22" s="685"/>
      <c r="N22" s="685"/>
      <c r="O22" s="685"/>
      <c r="P22" s="685"/>
      <c r="Q22" s="685"/>
    </row>
    <row r="23" spans="1:17">
      <c r="A23" s="343">
        <v>15</v>
      </c>
      <c r="B23" s="344" t="s">
        <v>224</v>
      </c>
      <c r="C23" s="357">
        <v>270826959.90859997</v>
      </c>
      <c r="D23" s="358">
        <v>260670476.14480001</v>
      </c>
      <c r="E23" s="357">
        <v>0</v>
      </c>
      <c r="F23" s="357">
        <v>0</v>
      </c>
      <c r="G23" s="346">
        <v>13293843.807240002</v>
      </c>
      <c r="H23" s="685"/>
      <c r="I23" s="685"/>
      <c r="J23" s="685"/>
      <c r="K23" s="685"/>
      <c r="L23" s="685"/>
      <c r="M23" s="685"/>
      <c r="N23" s="685"/>
      <c r="O23" s="685"/>
      <c r="P23" s="685"/>
      <c r="Q23" s="685"/>
    </row>
    <row r="24" spans="1:17">
      <c r="A24" s="343">
        <v>16</v>
      </c>
      <c r="B24" s="344" t="s">
        <v>364</v>
      </c>
      <c r="C24" s="345">
        <v>0</v>
      </c>
      <c r="D24" s="349">
        <v>121397434.73019999</v>
      </c>
      <c r="E24" s="345">
        <v>263004528.01330003</v>
      </c>
      <c r="F24" s="345">
        <v>910083999.10059297</v>
      </c>
      <c r="G24" s="346">
        <v>916119142.33679414</v>
      </c>
      <c r="H24" s="685"/>
      <c r="I24" s="685"/>
      <c r="J24" s="685"/>
      <c r="K24" s="685"/>
      <c r="L24" s="685"/>
      <c r="M24" s="685"/>
      <c r="N24" s="685"/>
      <c r="O24" s="685"/>
      <c r="P24" s="685"/>
      <c r="Q24" s="685"/>
    </row>
    <row r="25" spans="1:17" ht="26.25">
      <c r="A25" s="343">
        <v>17</v>
      </c>
      <c r="B25" s="347" t="s">
        <v>365</v>
      </c>
      <c r="C25" s="345">
        <v>0</v>
      </c>
      <c r="D25" s="349">
        <v>0</v>
      </c>
      <c r="E25" s="345">
        <v>0</v>
      </c>
      <c r="F25" s="345">
        <v>0</v>
      </c>
      <c r="G25" s="346">
        <v>0</v>
      </c>
      <c r="H25" s="685"/>
      <c r="I25" s="685"/>
      <c r="J25" s="685"/>
      <c r="K25" s="685"/>
      <c r="L25" s="685"/>
      <c r="M25" s="685"/>
      <c r="N25" s="685"/>
      <c r="O25" s="685"/>
      <c r="P25" s="685"/>
      <c r="Q25" s="685"/>
    </row>
    <row r="26" spans="1:17" ht="26.25">
      <c r="A26" s="343">
        <v>18</v>
      </c>
      <c r="B26" s="347" t="s">
        <v>366</v>
      </c>
      <c r="C26" s="345">
        <v>0</v>
      </c>
      <c r="D26" s="349">
        <v>0</v>
      </c>
      <c r="E26" s="345">
        <v>2310513.44</v>
      </c>
      <c r="F26" s="345">
        <v>0</v>
      </c>
      <c r="G26" s="346">
        <v>1155256.72</v>
      </c>
      <c r="H26" s="685"/>
      <c r="I26" s="685"/>
      <c r="J26" s="685"/>
      <c r="K26" s="685"/>
      <c r="L26" s="685"/>
      <c r="M26" s="685"/>
      <c r="N26" s="685"/>
      <c r="O26" s="685"/>
      <c r="P26" s="685"/>
      <c r="Q26" s="685"/>
    </row>
    <row r="27" spans="1:17">
      <c r="A27" s="343">
        <v>19</v>
      </c>
      <c r="B27" s="347" t="s">
        <v>367</v>
      </c>
      <c r="C27" s="345">
        <v>0</v>
      </c>
      <c r="D27" s="349">
        <v>94773634.568199992</v>
      </c>
      <c r="E27" s="345">
        <v>215747691.72930002</v>
      </c>
      <c r="F27" s="345">
        <v>761354529.40449297</v>
      </c>
      <c r="G27" s="346">
        <v>769390529.05554402</v>
      </c>
      <c r="H27" s="685"/>
      <c r="I27" s="685"/>
      <c r="J27" s="685"/>
      <c r="K27" s="685"/>
      <c r="L27" s="685"/>
      <c r="M27" s="685"/>
      <c r="N27" s="685"/>
      <c r="O27" s="685"/>
      <c r="P27" s="685"/>
      <c r="Q27" s="685"/>
    </row>
    <row r="28" spans="1:17">
      <c r="A28" s="343">
        <v>20</v>
      </c>
      <c r="B28" s="359" t="s">
        <v>368</v>
      </c>
      <c r="C28" s="345">
        <v>0</v>
      </c>
      <c r="D28" s="349">
        <v>0</v>
      </c>
      <c r="E28" s="345">
        <v>0</v>
      </c>
      <c r="F28" s="345">
        <v>0</v>
      </c>
      <c r="G28" s="346">
        <v>0</v>
      </c>
      <c r="H28" s="685"/>
      <c r="I28" s="685"/>
      <c r="J28" s="685"/>
      <c r="K28" s="685"/>
      <c r="L28" s="685"/>
      <c r="M28" s="685"/>
      <c r="N28" s="685"/>
      <c r="O28" s="685"/>
      <c r="P28" s="685"/>
      <c r="Q28" s="685"/>
    </row>
    <row r="29" spans="1:17">
      <c r="A29" s="343">
        <v>21</v>
      </c>
      <c r="B29" s="347" t="s">
        <v>369</v>
      </c>
      <c r="C29" s="345">
        <v>0</v>
      </c>
      <c r="D29" s="349">
        <v>25385098.069000002</v>
      </c>
      <c r="E29" s="345">
        <v>44479290.175499998</v>
      </c>
      <c r="F29" s="345">
        <v>146900922.29260001</v>
      </c>
      <c r="G29" s="346">
        <v>143415005.943075</v>
      </c>
      <c r="H29" s="685"/>
      <c r="I29" s="685"/>
      <c r="J29" s="685"/>
      <c r="K29" s="685"/>
      <c r="L29" s="685"/>
      <c r="M29" s="685"/>
      <c r="N29" s="685"/>
      <c r="O29" s="685"/>
      <c r="P29" s="685"/>
      <c r="Q29" s="685"/>
    </row>
    <row r="30" spans="1:17">
      <c r="A30" s="343">
        <v>22</v>
      </c>
      <c r="B30" s="359" t="s">
        <v>368</v>
      </c>
      <c r="C30" s="345">
        <v>0</v>
      </c>
      <c r="D30" s="349">
        <v>8922421.8471000008</v>
      </c>
      <c r="E30" s="345">
        <v>12144265.1313</v>
      </c>
      <c r="F30" s="345">
        <v>54369601.088599995</v>
      </c>
      <c r="G30" s="346">
        <v>48150033.785794996</v>
      </c>
      <c r="H30" s="685"/>
      <c r="I30" s="685"/>
      <c r="J30" s="685"/>
      <c r="K30" s="685"/>
      <c r="L30" s="685"/>
      <c r="M30" s="685"/>
      <c r="N30" s="685"/>
      <c r="O30" s="685"/>
      <c r="P30" s="685"/>
      <c r="Q30" s="685"/>
    </row>
    <row r="31" spans="1:17" ht="26.25">
      <c r="A31" s="343">
        <v>23</v>
      </c>
      <c r="B31" s="347" t="s">
        <v>370</v>
      </c>
      <c r="C31" s="345">
        <v>0</v>
      </c>
      <c r="D31" s="349">
        <v>1238702.0930000001</v>
      </c>
      <c r="E31" s="345">
        <v>467032.66850000003</v>
      </c>
      <c r="F31" s="345">
        <v>1828547.4035</v>
      </c>
      <c r="G31" s="346">
        <v>2158350.618175</v>
      </c>
      <c r="H31" s="685"/>
      <c r="I31" s="685"/>
      <c r="J31" s="685"/>
      <c r="K31" s="685"/>
      <c r="L31" s="685"/>
      <c r="M31" s="685"/>
      <c r="N31" s="685"/>
      <c r="O31" s="685"/>
      <c r="P31" s="685"/>
      <c r="Q31" s="685"/>
    </row>
    <row r="32" spans="1:17">
      <c r="A32" s="343">
        <v>24</v>
      </c>
      <c r="B32" s="344" t="s">
        <v>371</v>
      </c>
      <c r="C32" s="345">
        <v>0</v>
      </c>
      <c r="D32" s="349">
        <v>0</v>
      </c>
      <c r="E32" s="345">
        <v>0</v>
      </c>
      <c r="F32" s="345">
        <v>0</v>
      </c>
      <c r="G32" s="346">
        <v>0</v>
      </c>
      <c r="H32" s="685"/>
      <c r="I32" s="685"/>
      <c r="J32" s="685"/>
      <c r="K32" s="685"/>
      <c r="L32" s="685"/>
      <c r="M32" s="685"/>
      <c r="N32" s="685"/>
      <c r="O32" s="685"/>
      <c r="P32" s="685"/>
      <c r="Q32" s="685"/>
    </row>
    <row r="33" spans="1:17">
      <c r="A33" s="343">
        <v>25</v>
      </c>
      <c r="B33" s="344" t="s">
        <v>99</v>
      </c>
      <c r="C33" s="345">
        <v>4841556.0547020631</v>
      </c>
      <c r="D33" s="345">
        <v>27344142.246725269</v>
      </c>
      <c r="E33" s="345">
        <v>9116127.1521823276</v>
      </c>
      <c r="F33" s="345">
        <v>72009249.715785086</v>
      </c>
      <c r="G33" s="346">
        <v>93017281.14319095</v>
      </c>
      <c r="H33" s="685"/>
      <c r="I33" s="685"/>
      <c r="J33" s="685"/>
      <c r="K33" s="685"/>
      <c r="L33" s="685"/>
      <c r="M33" s="685"/>
      <c r="N33" s="685"/>
      <c r="O33" s="685"/>
      <c r="P33" s="685"/>
      <c r="Q33" s="685"/>
    </row>
    <row r="34" spans="1:17">
      <c r="A34" s="343">
        <v>26</v>
      </c>
      <c r="B34" s="347" t="s">
        <v>372</v>
      </c>
      <c r="C34" s="348"/>
      <c r="D34" s="349">
        <v>4224841.818</v>
      </c>
      <c r="E34" s="345">
        <v>0</v>
      </c>
      <c r="F34" s="345">
        <v>0</v>
      </c>
      <c r="G34" s="346">
        <v>4224841.818</v>
      </c>
      <c r="H34" s="685"/>
      <c r="I34" s="685"/>
      <c r="J34" s="685"/>
      <c r="K34" s="685"/>
      <c r="L34" s="685"/>
      <c r="M34" s="685"/>
      <c r="N34" s="685"/>
      <c r="O34" s="685"/>
      <c r="P34" s="685"/>
      <c r="Q34" s="685"/>
    </row>
    <row r="35" spans="1:17">
      <c r="A35" s="343">
        <v>27</v>
      </c>
      <c r="B35" s="347" t="s">
        <v>373</v>
      </c>
      <c r="C35" s="345">
        <v>4841556.0547020631</v>
      </c>
      <c r="D35" s="349">
        <v>23119300.428725269</v>
      </c>
      <c r="E35" s="345">
        <v>9116127.1521823276</v>
      </c>
      <c r="F35" s="345">
        <v>72009249.715785086</v>
      </c>
      <c r="G35" s="346">
        <v>88792439.325190946</v>
      </c>
      <c r="H35" s="685"/>
      <c r="I35" s="685"/>
      <c r="J35" s="685"/>
      <c r="K35" s="685"/>
      <c r="L35" s="685"/>
      <c r="M35" s="685"/>
      <c r="N35" s="685"/>
      <c r="O35" s="685"/>
      <c r="P35" s="685"/>
      <c r="Q35" s="685"/>
    </row>
    <row r="36" spans="1:17">
      <c r="A36" s="343">
        <v>28</v>
      </c>
      <c r="B36" s="344" t="s">
        <v>374</v>
      </c>
      <c r="C36" s="345">
        <v>0</v>
      </c>
      <c r="D36" s="349">
        <v>110297602.88820006</v>
      </c>
      <c r="E36" s="345">
        <v>14838123.648399998</v>
      </c>
      <c r="F36" s="345">
        <v>33329880.656800006</v>
      </c>
      <c r="G36" s="346">
        <v>12026683.852470005</v>
      </c>
      <c r="H36" s="685"/>
      <c r="I36" s="685"/>
      <c r="J36" s="685"/>
      <c r="K36" s="685"/>
      <c r="L36" s="685"/>
      <c r="M36" s="685"/>
      <c r="N36" s="685"/>
      <c r="O36" s="685"/>
      <c r="P36" s="685"/>
      <c r="Q36" s="685"/>
    </row>
    <row r="37" spans="1:17">
      <c r="A37" s="350">
        <v>29</v>
      </c>
      <c r="B37" s="351" t="s">
        <v>375</v>
      </c>
      <c r="C37" s="348"/>
      <c r="D37" s="348"/>
      <c r="E37" s="348"/>
      <c r="F37" s="348"/>
      <c r="G37" s="352">
        <v>1034456951.1396952</v>
      </c>
      <c r="H37" s="685"/>
      <c r="I37" s="685"/>
      <c r="J37" s="685"/>
      <c r="K37" s="685"/>
      <c r="L37" s="685"/>
      <c r="M37" s="685"/>
      <c r="N37" s="685"/>
      <c r="O37" s="685"/>
      <c r="P37" s="685"/>
      <c r="Q37" s="685"/>
    </row>
    <row r="38" spans="1:17">
      <c r="A38" s="339"/>
      <c r="B38" s="360"/>
      <c r="C38" s="361"/>
      <c r="D38" s="361"/>
      <c r="E38" s="361"/>
      <c r="F38" s="361"/>
      <c r="G38" s="362"/>
    </row>
    <row r="39" spans="1:17" ht="15.75" thickBot="1">
      <c r="A39" s="363">
        <v>30</v>
      </c>
      <c r="B39" s="364" t="s">
        <v>343</v>
      </c>
      <c r="C39" s="220"/>
      <c r="D39" s="205"/>
      <c r="E39" s="205"/>
      <c r="F39" s="365"/>
      <c r="G39" s="366">
        <v>1.4130848975941883</v>
      </c>
    </row>
    <row r="42" spans="1:17" ht="39">
      <c r="B42" s="15" t="s">
        <v>376</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M51"/>
  <sheetViews>
    <sheetView zoomScale="70" zoomScaleNormal="70" workbookViewId="0">
      <pane xSplit="1" ySplit="5" topLeftCell="B6" activePane="bottomRight" state="frozen"/>
      <selection activeCell="H1" sqref="H1:L1048576"/>
      <selection pane="topRight" activeCell="H1" sqref="H1:L1048576"/>
      <selection pane="bottomLeft" activeCell="H1" sqref="H1:L1048576"/>
      <selection pane="bottomRight" activeCell="K10" sqref="K10"/>
    </sheetView>
  </sheetViews>
  <sheetFormatPr defaultRowHeight="16.5"/>
  <cols>
    <col min="1" max="1" width="9.5703125" style="12" bestFit="1" customWidth="1"/>
    <col min="2" max="2" width="88.42578125" style="10" customWidth="1"/>
    <col min="3" max="3" width="14" style="10" bestFit="1" customWidth="1"/>
    <col min="4" max="4" width="13.7109375" style="1" bestFit="1" customWidth="1"/>
    <col min="5" max="5" width="14.140625" style="1" bestFit="1" customWidth="1"/>
    <col min="6" max="7" width="14" style="1" bestFit="1" customWidth="1"/>
    <col min="8" max="8" width="6.7109375" customWidth="1"/>
  </cols>
  <sheetData>
    <row r="1" spans="1:13">
      <c r="A1" s="11" t="s">
        <v>108</v>
      </c>
      <c r="B1" s="293" t="str">
        <f>Info!C2</f>
        <v>ს.ს "პროკრედიტ ბანკი"</v>
      </c>
    </row>
    <row r="2" spans="1:13">
      <c r="A2" s="11" t="s">
        <v>109</v>
      </c>
      <c r="B2" s="330">
        <v>45565</v>
      </c>
    </row>
    <row r="3" spans="1:13" ht="17.25" thickBot="1">
      <c r="A3" s="11"/>
    </row>
    <row r="4" spans="1:13" ht="17.25" thickBot="1">
      <c r="A4" s="31" t="s">
        <v>189</v>
      </c>
      <c r="B4" s="136" t="s">
        <v>139</v>
      </c>
      <c r="C4" s="137"/>
      <c r="D4" s="696" t="s">
        <v>688</v>
      </c>
      <c r="E4" s="697"/>
      <c r="F4" s="697"/>
      <c r="G4" s="698"/>
    </row>
    <row r="5" spans="1:13" ht="15.75">
      <c r="A5" s="191" t="s">
        <v>25</v>
      </c>
      <c r="B5" s="192"/>
      <c r="C5" s="314" t="str">
        <f>INT((MONTH($B$2))/3)&amp;"Q"&amp;"-"&amp;YEAR($B$2)</f>
        <v>3Q-2024</v>
      </c>
      <c r="D5" s="314" t="str">
        <f>IF(INT(MONTH($B$2))=3, "4"&amp;"Q"&amp;"-"&amp;YEAR($B$2)-1, IF(INT(MONTH($B$2))=6, "1"&amp;"Q"&amp;"-"&amp;YEAR($B$2), IF(INT(MONTH($B$2))=9, "2"&amp;"Q"&amp;"-"&amp;YEAR($B$2),IF(INT(MONTH($B$2))=12, "3"&amp;"Q"&amp;"-"&amp;YEAR($B$2), 0))))</f>
        <v>2Q-2024</v>
      </c>
      <c r="E5" s="314" t="str">
        <f>IF(INT(MONTH($B$2))=3, "3"&amp;"Q"&amp;"-"&amp;YEAR($B$2)-1, IF(INT(MONTH($B$2))=6, "4"&amp;"Q"&amp;"-"&amp;YEAR($B$2)-1, IF(INT(MONTH($B$2))=9, "1"&amp;"Q"&amp;"-"&amp;YEAR($B$2),IF(INT(MONTH($B$2))=12, "2"&amp;"Q"&amp;"-"&amp;YEAR($B$2), 0))))</f>
        <v>1Q-2024</v>
      </c>
      <c r="F5" s="314" t="str">
        <f>IF(INT(MONTH($B$2))=3, "2"&amp;"Q"&amp;"-"&amp;YEAR($B$2)-1, IF(INT(MONTH($B$2))=6, "3"&amp;"Q"&amp;"-"&amp;YEAR($B$2)-1, IF(INT(MONTH($B$2))=9, "4"&amp;"Q"&amp;"-"&amp;YEAR($B$2)-1,IF(INT(MONTH($B$2))=12, "1"&amp;"Q"&amp;"-"&amp;YEAR($B$2), 0))))</f>
        <v>4Q-2023</v>
      </c>
      <c r="G5" s="315" t="str">
        <f>IF(INT(MONTH($B$2))=3, "1"&amp;"Q"&amp;"-"&amp;YEAR($B$2)-1, IF(INT(MONTH($B$2))=6, "2"&amp;"Q"&amp;"-"&amp;YEAR($B$2)-1, IF(INT(MONTH($B$2))=9, "3"&amp;"Q"&amp;"-"&amp;YEAR($B$2)-1,IF(INT(MONTH($B$2))=12, "4"&amp;"Q"&amp;"-"&amp;YEAR($B$2)-1, 0))))</f>
        <v>3Q-2023</v>
      </c>
    </row>
    <row r="6" spans="1:13" ht="15.75">
      <c r="A6" s="316"/>
      <c r="B6" s="317" t="s">
        <v>106</v>
      </c>
      <c r="C6" s="193"/>
      <c r="D6" s="193"/>
      <c r="E6" s="193"/>
      <c r="F6" s="193"/>
      <c r="G6" s="194"/>
    </row>
    <row r="7" spans="1:13" ht="15.75">
      <c r="A7" s="316"/>
      <c r="B7" s="318" t="s">
        <v>110</v>
      </c>
      <c r="C7" s="193"/>
      <c r="D7" s="193"/>
      <c r="E7" s="193"/>
      <c r="F7" s="193"/>
      <c r="G7" s="194"/>
    </row>
    <row r="8" spans="1:13" ht="15.75">
      <c r="A8" s="297">
        <v>1</v>
      </c>
      <c r="B8" s="298" t="s">
        <v>22</v>
      </c>
      <c r="C8" s="319">
        <v>312254914.73380589</v>
      </c>
      <c r="D8" s="320">
        <v>305025411.4799999</v>
      </c>
      <c r="E8" s="320">
        <v>298127689.14380586</v>
      </c>
      <c r="F8" s="320">
        <v>287008542.74380583</v>
      </c>
      <c r="G8" s="321">
        <v>283054965.23380589</v>
      </c>
      <c r="H8" s="693"/>
      <c r="I8" s="693"/>
      <c r="J8" s="693"/>
      <c r="K8" s="693"/>
      <c r="L8" s="693"/>
      <c r="M8" s="684"/>
    </row>
    <row r="9" spans="1:13" ht="15.75">
      <c r="A9" s="297">
        <v>2</v>
      </c>
      <c r="B9" s="298" t="s">
        <v>86</v>
      </c>
      <c r="C9" s="319">
        <v>312254914.73380589</v>
      </c>
      <c r="D9" s="320">
        <v>305025411.4799999</v>
      </c>
      <c r="E9" s="320">
        <v>298127689.14380586</v>
      </c>
      <c r="F9" s="320">
        <v>287008542.74380583</v>
      </c>
      <c r="G9" s="321">
        <v>283054965.23380589</v>
      </c>
      <c r="H9" s="693"/>
      <c r="I9" s="693"/>
      <c r="J9" s="693"/>
      <c r="K9" s="693"/>
      <c r="L9" s="693"/>
    </row>
    <row r="10" spans="1:13" ht="15.75">
      <c r="A10" s="297">
        <v>3</v>
      </c>
      <c r="B10" s="298" t="s">
        <v>85</v>
      </c>
      <c r="C10" s="319">
        <v>321392314.73380589</v>
      </c>
      <c r="D10" s="320">
        <v>317030211.4799999</v>
      </c>
      <c r="E10" s="320">
        <v>309766489.14380586</v>
      </c>
      <c r="F10" s="320">
        <v>298911342.74380583</v>
      </c>
      <c r="G10" s="321">
        <v>294377365.23380589</v>
      </c>
      <c r="H10" s="693"/>
      <c r="I10" s="693"/>
      <c r="J10" s="693"/>
      <c r="K10" s="693"/>
      <c r="L10" s="693"/>
    </row>
    <row r="11" spans="1:13" ht="15.75">
      <c r="A11" s="297">
        <v>4</v>
      </c>
      <c r="B11" s="298" t="s">
        <v>335</v>
      </c>
      <c r="C11" s="319">
        <v>183072041.78531423</v>
      </c>
      <c r="D11" s="320">
        <v>178449360.97991788</v>
      </c>
      <c r="E11" s="320">
        <v>167729058.84220782</v>
      </c>
      <c r="F11" s="320">
        <v>160042479.2564382</v>
      </c>
      <c r="G11" s="321">
        <v>141072172.78600076</v>
      </c>
      <c r="H11" s="693"/>
      <c r="I11" s="693"/>
      <c r="J11" s="693"/>
      <c r="K11" s="693"/>
      <c r="L11" s="693"/>
    </row>
    <row r="12" spans="1:13" ht="15.75">
      <c r="A12" s="297">
        <v>5</v>
      </c>
      <c r="B12" s="298" t="s">
        <v>336</v>
      </c>
      <c r="C12" s="319">
        <v>223224858.65533155</v>
      </c>
      <c r="D12" s="320">
        <v>218122818.61518836</v>
      </c>
      <c r="E12" s="320">
        <v>204941563.82471949</v>
      </c>
      <c r="F12" s="320">
        <v>196380494.72087747</v>
      </c>
      <c r="G12" s="321">
        <v>172011402.94108945</v>
      </c>
      <c r="H12" s="693"/>
      <c r="I12" s="693"/>
      <c r="J12" s="693"/>
      <c r="K12" s="693"/>
      <c r="L12" s="693"/>
    </row>
    <row r="13" spans="1:13" ht="15.75">
      <c r="A13" s="297">
        <v>6</v>
      </c>
      <c r="B13" s="298" t="s">
        <v>337</v>
      </c>
      <c r="C13" s="319">
        <v>276459123.30456859</v>
      </c>
      <c r="D13" s="320">
        <v>270713470.78553778</v>
      </c>
      <c r="E13" s="320">
        <v>254269313.5659427</v>
      </c>
      <c r="F13" s="320">
        <v>244546831.67260399</v>
      </c>
      <c r="G13" s="321">
        <v>213048125.87000981</v>
      </c>
      <c r="H13" s="693"/>
      <c r="I13" s="693"/>
      <c r="J13" s="693"/>
      <c r="K13" s="693"/>
      <c r="L13" s="693"/>
    </row>
    <row r="14" spans="1:13" ht="15.75">
      <c r="A14" s="316"/>
      <c r="B14" s="317" t="s">
        <v>339</v>
      </c>
      <c r="C14" s="193"/>
      <c r="D14" s="193"/>
      <c r="E14" s="193"/>
      <c r="F14" s="193"/>
      <c r="G14" s="194"/>
      <c r="H14" s="693"/>
      <c r="I14" s="693"/>
      <c r="J14" s="693"/>
      <c r="K14" s="693"/>
      <c r="L14" s="693"/>
    </row>
    <row r="15" spans="1:13" ht="21.95" customHeight="1">
      <c r="A15" s="297">
        <v>7</v>
      </c>
      <c r="B15" s="298" t="s">
        <v>338</v>
      </c>
      <c r="C15" s="322">
        <v>1526121317.0139229</v>
      </c>
      <c r="D15" s="320">
        <v>1477190070.9753292</v>
      </c>
      <c r="E15" s="320">
        <v>1382924104.0898964</v>
      </c>
      <c r="F15" s="320">
        <v>1342003094.3643045</v>
      </c>
      <c r="G15" s="321">
        <v>1243396354.4535625</v>
      </c>
      <c r="H15" s="693"/>
      <c r="I15" s="693"/>
      <c r="J15" s="693"/>
      <c r="K15" s="693"/>
      <c r="L15" s="693"/>
    </row>
    <row r="16" spans="1:13" ht="15.75">
      <c r="A16" s="316"/>
      <c r="B16" s="317" t="s">
        <v>342</v>
      </c>
      <c r="C16" s="193"/>
      <c r="D16" s="193"/>
      <c r="E16" s="193"/>
      <c r="F16" s="193"/>
      <c r="G16" s="194"/>
      <c r="H16" s="693"/>
      <c r="I16" s="693"/>
      <c r="J16" s="693"/>
      <c r="K16" s="693"/>
      <c r="L16" s="693"/>
    </row>
    <row r="17" spans="1:12" ht="15.75">
      <c r="A17" s="297"/>
      <c r="B17" s="318" t="s">
        <v>327</v>
      </c>
      <c r="C17" s="193"/>
      <c r="D17" s="193"/>
      <c r="E17" s="193"/>
      <c r="F17" s="193"/>
      <c r="G17" s="194"/>
      <c r="H17" s="693"/>
      <c r="I17" s="693"/>
      <c r="J17" s="693"/>
      <c r="K17" s="693"/>
      <c r="L17" s="693"/>
    </row>
    <row r="18" spans="1:12" ht="15.75">
      <c r="A18" s="297">
        <v>8</v>
      </c>
      <c r="B18" s="298" t="s">
        <v>333</v>
      </c>
      <c r="C18" s="331">
        <v>0.20460687577890452</v>
      </c>
      <c r="D18" s="332">
        <v>0.20649029361441881</v>
      </c>
      <c r="E18" s="332">
        <v>0.21557776617105387</v>
      </c>
      <c r="F18" s="332">
        <v>0.21386578313350263</v>
      </c>
      <c r="G18" s="333">
        <v>0.22764661020596327</v>
      </c>
      <c r="H18" s="693"/>
      <c r="I18" s="693"/>
      <c r="J18" s="693"/>
      <c r="K18" s="693"/>
      <c r="L18" s="693"/>
    </row>
    <row r="19" spans="1:12" ht="15" customHeight="1">
      <c r="A19" s="297">
        <v>9</v>
      </c>
      <c r="B19" s="298" t="s">
        <v>332</v>
      </c>
      <c r="C19" s="331">
        <v>0.20460687577890452</v>
      </c>
      <c r="D19" s="332">
        <v>0.20649029361441881</v>
      </c>
      <c r="E19" s="332">
        <v>0.21557776617105387</v>
      </c>
      <c r="F19" s="332">
        <v>0.21386578313350263</v>
      </c>
      <c r="G19" s="333">
        <v>0.22764661020596327</v>
      </c>
      <c r="H19" s="693"/>
      <c r="I19" s="693"/>
      <c r="J19" s="693"/>
      <c r="K19" s="693"/>
      <c r="L19" s="693"/>
    </row>
    <row r="20" spans="1:12" ht="15.75">
      <c r="A20" s="297">
        <v>10</v>
      </c>
      <c r="B20" s="298" t="s">
        <v>334</v>
      </c>
      <c r="C20" s="331">
        <v>0.2105942110569928</v>
      </c>
      <c r="D20" s="332">
        <v>0.21461707447754344</v>
      </c>
      <c r="E20" s="332">
        <v>0.22399384624774002</v>
      </c>
      <c r="F20" s="332">
        <v>0.22273521126670545</v>
      </c>
      <c r="G20" s="333">
        <v>0.23675263658238441</v>
      </c>
      <c r="H20" s="693"/>
      <c r="I20" s="693"/>
      <c r="J20" s="693"/>
      <c r="K20" s="693"/>
      <c r="L20" s="693"/>
    </row>
    <row r="21" spans="1:12" ht="15.75">
      <c r="A21" s="297">
        <v>11</v>
      </c>
      <c r="B21" s="298" t="s">
        <v>335</v>
      </c>
      <c r="C21" s="331">
        <v>0.11995903585405723</v>
      </c>
      <c r="D21" s="332">
        <v>0.12080324968749279</v>
      </c>
      <c r="E21" s="332">
        <v>0.12128580183551754</v>
      </c>
      <c r="F21" s="332">
        <v>0.11925641597141692</v>
      </c>
      <c r="G21" s="333">
        <v>0.11345712272736877</v>
      </c>
      <c r="H21" s="693"/>
      <c r="I21" s="693"/>
      <c r="J21" s="693"/>
      <c r="K21" s="693"/>
      <c r="L21" s="693"/>
    </row>
    <row r="22" spans="1:12" ht="15.75">
      <c r="A22" s="297">
        <v>12</v>
      </c>
      <c r="B22" s="298" t="s">
        <v>336</v>
      </c>
      <c r="C22" s="331">
        <v>0.14626940608634134</v>
      </c>
      <c r="D22" s="332">
        <v>0.14766063142515617</v>
      </c>
      <c r="E22" s="332">
        <v>0.14819436816425419</v>
      </c>
      <c r="F22" s="332">
        <v>0.1463338613342775</v>
      </c>
      <c r="G22" s="333">
        <v>0.13833996080572683</v>
      </c>
      <c r="H22" s="693"/>
      <c r="I22" s="693"/>
      <c r="J22" s="693"/>
      <c r="K22" s="693"/>
      <c r="L22" s="693"/>
    </row>
    <row r="23" spans="1:12" ht="15.75">
      <c r="A23" s="297">
        <v>13</v>
      </c>
      <c r="B23" s="298" t="s">
        <v>337</v>
      </c>
      <c r="C23" s="331">
        <v>0.18115147218145203</v>
      </c>
      <c r="D23" s="332">
        <v>0.18326244950102905</v>
      </c>
      <c r="E23" s="332">
        <v>0.18386353438627606</v>
      </c>
      <c r="F23" s="332">
        <v>0.18222523681172564</v>
      </c>
      <c r="G23" s="333">
        <v>0.1713436951193559</v>
      </c>
      <c r="H23" s="693"/>
      <c r="I23" s="693"/>
      <c r="J23" s="693"/>
      <c r="K23" s="693"/>
      <c r="L23" s="693"/>
    </row>
    <row r="24" spans="1:12" ht="15.75">
      <c r="A24" s="316"/>
      <c r="B24" s="317" t="s">
        <v>6</v>
      </c>
      <c r="C24" s="193"/>
      <c r="D24" s="193"/>
      <c r="E24" s="193"/>
      <c r="F24" s="193"/>
      <c r="G24" s="194"/>
      <c r="H24" s="693"/>
      <c r="I24" s="693"/>
      <c r="J24" s="693"/>
      <c r="K24" s="693"/>
      <c r="L24" s="693"/>
    </row>
    <row r="25" spans="1:12" ht="15" customHeight="1">
      <c r="A25" s="323">
        <v>14</v>
      </c>
      <c r="B25" s="324" t="s">
        <v>7</v>
      </c>
      <c r="C25" s="497">
        <v>6.9725121183078942E-2</v>
      </c>
      <c r="D25" s="498">
        <v>6.9725225821018658E-2</v>
      </c>
      <c r="E25" s="498">
        <v>6.9214358124663491E-2</v>
      </c>
      <c r="F25" s="498">
        <v>6.9146920518058083E-2</v>
      </c>
      <c r="G25" s="499">
        <v>6.9183975767834041E-2</v>
      </c>
      <c r="H25" s="693"/>
      <c r="I25" s="693"/>
      <c r="J25" s="693"/>
      <c r="K25" s="693"/>
      <c r="L25" s="693"/>
    </row>
    <row r="26" spans="1:12" ht="15.75">
      <c r="A26" s="323">
        <v>15</v>
      </c>
      <c r="B26" s="324" t="s">
        <v>8</v>
      </c>
      <c r="C26" s="497">
        <v>2.9686282899198696E-2</v>
      </c>
      <c r="D26" s="498">
        <v>2.9058506002081149E-2</v>
      </c>
      <c r="E26" s="498">
        <v>2.7723558864994533E-2</v>
      </c>
      <c r="F26" s="498">
        <v>2.4156529995658309E-2</v>
      </c>
      <c r="G26" s="499">
        <v>2.3519104563282073E-2</v>
      </c>
      <c r="H26" s="693"/>
      <c r="I26" s="693"/>
      <c r="J26" s="693"/>
      <c r="K26" s="693"/>
      <c r="L26" s="693"/>
    </row>
    <row r="27" spans="1:12" ht="15.75">
      <c r="A27" s="323">
        <v>16</v>
      </c>
      <c r="B27" s="324" t="s">
        <v>9</v>
      </c>
      <c r="C27" s="497">
        <v>3.1149142155938277E-2</v>
      </c>
      <c r="D27" s="498">
        <v>3.1859152249020806E-2</v>
      </c>
      <c r="E27" s="498">
        <v>3.218385732535136E-2</v>
      </c>
      <c r="F27" s="498">
        <v>4.6673281609437151E-2</v>
      </c>
      <c r="G27" s="499">
        <v>4.7251028695005713E-2</v>
      </c>
      <c r="H27" s="693"/>
      <c r="I27" s="693"/>
      <c r="J27" s="693"/>
      <c r="K27" s="693"/>
      <c r="L27" s="693"/>
    </row>
    <row r="28" spans="1:12" ht="15.75">
      <c r="A28" s="323">
        <v>17</v>
      </c>
      <c r="B28" s="324" t="s">
        <v>140</v>
      </c>
      <c r="C28" s="497">
        <v>4.0038838283880239E-2</v>
      </c>
      <c r="D28" s="498">
        <v>4.0666719818937505E-2</v>
      </c>
      <c r="E28" s="498">
        <v>4.1490799259668969E-2</v>
      </c>
      <c r="F28" s="498">
        <v>4.4990390522399754E-2</v>
      </c>
      <c r="G28" s="499">
        <v>4.5664871204551975E-2</v>
      </c>
      <c r="H28" s="693"/>
      <c r="I28" s="693"/>
      <c r="J28" s="693"/>
      <c r="K28" s="693"/>
      <c r="L28" s="693"/>
    </row>
    <row r="29" spans="1:12" ht="15.75">
      <c r="A29" s="323">
        <v>18</v>
      </c>
      <c r="B29" s="324" t="s">
        <v>10</v>
      </c>
      <c r="C29" s="497">
        <v>1.8098172669896315E-2</v>
      </c>
      <c r="D29" s="498">
        <v>1.9684728763202222E-2</v>
      </c>
      <c r="E29" s="498">
        <v>2.4629642449946445E-2</v>
      </c>
      <c r="F29" s="498">
        <v>2.5744294582123399E-2</v>
      </c>
      <c r="G29" s="499">
        <v>3.0842540785519474E-2</v>
      </c>
      <c r="H29" s="693"/>
      <c r="I29" s="693"/>
      <c r="J29" s="693"/>
      <c r="K29" s="693"/>
      <c r="L29" s="693"/>
    </row>
    <row r="30" spans="1:12" ht="15.75">
      <c r="A30" s="323">
        <v>19</v>
      </c>
      <c r="B30" s="324" t="s">
        <v>11</v>
      </c>
      <c r="C30" s="497">
        <v>0.10810063707896787</v>
      </c>
      <c r="D30" s="498">
        <v>0.11730783511639671</v>
      </c>
      <c r="E30" s="498">
        <v>0.14655796969095089</v>
      </c>
      <c r="F30" s="498">
        <v>0.14702591346427371</v>
      </c>
      <c r="G30" s="499">
        <v>0.17357444243253081</v>
      </c>
      <c r="H30" s="693"/>
      <c r="I30" s="693"/>
      <c r="J30" s="693"/>
      <c r="K30" s="693"/>
      <c r="L30" s="693"/>
    </row>
    <row r="31" spans="1:12" ht="15.75">
      <c r="A31" s="316"/>
      <c r="B31" s="317" t="s">
        <v>12</v>
      </c>
      <c r="C31" s="500"/>
      <c r="D31" s="500"/>
      <c r="E31" s="500"/>
      <c r="F31" s="500"/>
      <c r="G31" s="501"/>
      <c r="H31" s="693"/>
      <c r="I31" s="693"/>
      <c r="J31" s="693"/>
      <c r="K31" s="693"/>
      <c r="L31" s="693"/>
    </row>
    <row r="32" spans="1:12" ht="15.75">
      <c r="A32" s="323">
        <v>20</v>
      </c>
      <c r="B32" s="324" t="s">
        <v>13</v>
      </c>
      <c r="C32" s="497">
        <v>2.6299671022980652E-2</v>
      </c>
      <c r="D32" s="498">
        <v>2.9819012778367675E-2</v>
      </c>
      <c r="E32" s="498">
        <v>2.8043174962515783E-2</v>
      </c>
      <c r="F32" s="498">
        <v>3.1465534264227504E-2</v>
      </c>
      <c r="G32" s="499">
        <v>2.7169635141406967E-2</v>
      </c>
      <c r="H32" s="693"/>
      <c r="I32" s="693"/>
      <c r="J32" s="693"/>
      <c r="K32" s="693"/>
      <c r="L32" s="693"/>
    </row>
    <row r="33" spans="1:12" ht="15" customHeight="1">
      <c r="A33" s="323">
        <v>21</v>
      </c>
      <c r="B33" s="324" t="s">
        <v>701</v>
      </c>
      <c r="C33" s="497">
        <v>2.2106242135847356E-2</v>
      </c>
      <c r="D33" s="498">
        <v>2.2362859637434139E-2</v>
      </c>
      <c r="E33" s="498">
        <v>2.2782750873374724E-2</v>
      </c>
      <c r="F33" s="498">
        <v>2.445448948004602E-2</v>
      </c>
      <c r="G33" s="499">
        <v>2.2454660299243326E-2</v>
      </c>
      <c r="H33" s="693"/>
      <c r="I33" s="693"/>
      <c r="J33" s="693"/>
      <c r="K33" s="693"/>
      <c r="L33" s="693"/>
    </row>
    <row r="34" spans="1:12" ht="15.75">
      <c r="A34" s="323">
        <v>22</v>
      </c>
      <c r="B34" s="324" t="s">
        <v>14</v>
      </c>
      <c r="C34" s="497">
        <v>0.63247792114287249</v>
      </c>
      <c r="D34" s="498">
        <v>0.67440968935586365</v>
      </c>
      <c r="E34" s="498">
        <v>0.68427635643226647</v>
      </c>
      <c r="F34" s="498">
        <v>0.69807568477183235</v>
      </c>
      <c r="G34" s="499">
        <v>0.68327507747242855</v>
      </c>
      <c r="H34" s="693"/>
      <c r="I34" s="693"/>
      <c r="J34" s="693"/>
      <c r="K34" s="693"/>
      <c r="L34" s="693"/>
    </row>
    <row r="35" spans="1:12" ht="15" customHeight="1">
      <c r="A35" s="323">
        <v>23</v>
      </c>
      <c r="B35" s="324" t="s">
        <v>15</v>
      </c>
      <c r="C35" s="497">
        <v>0.63597513083044444</v>
      </c>
      <c r="D35" s="498">
        <v>0.62735970875986913</v>
      </c>
      <c r="E35" s="498">
        <v>0.6211213516645554</v>
      </c>
      <c r="F35" s="498">
        <v>0.62082725127850613</v>
      </c>
      <c r="G35" s="499">
        <v>0.63193808414608676</v>
      </c>
      <c r="H35" s="693"/>
      <c r="I35" s="693"/>
      <c r="J35" s="693"/>
      <c r="K35" s="693"/>
      <c r="L35" s="693"/>
    </row>
    <row r="36" spans="1:12" ht="15.75">
      <c r="A36" s="323">
        <v>24</v>
      </c>
      <c r="B36" s="324" t="s">
        <v>16</v>
      </c>
      <c r="C36" s="497">
        <v>0.14784152780292389</v>
      </c>
      <c r="D36" s="498">
        <v>0.10703605021892224</v>
      </c>
      <c r="E36" s="498">
        <v>6.5592736608521565E-2</v>
      </c>
      <c r="F36" s="498">
        <v>3.5671695774088227E-2</v>
      </c>
      <c r="G36" s="499">
        <v>-4.3586346145689193E-3</v>
      </c>
      <c r="H36" s="693"/>
      <c r="I36" s="693"/>
      <c r="J36" s="693"/>
      <c r="K36" s="693"/>
      <c r="L36" s="693"/>
    </row>
    <row r="37" spans="1:12" ht="15" customHeight="1">
      <c r="A37" s="316"/>
      <c r="B37" s="317" t="s">
        <v>17</v>
      </c>
      <c r="C37" s="500"/>
      <c r="D37" s="500"/>
      <c r="E37" s="500"/>
      <c r="F37" s="500"/>
      <c r="G37" s="501"/>
      <c r="H37" s="693"/>
      <c r="I37" s="693"/>
      <c r="J37" s="693"/>
      <c r="K37" s="693"/>
      <c r="L37" s="693"/>
    </row>
    <row r="38" spans="1:12" ht="15" customHeight="1">
      <c r="A38" s="323">
        <v>25</v>
      </c>
      <c r="B38" s="324" t="s">
        <v>18</v>
      </c>
      <c r="C38" s="497">
        <v>0.27316737593502588</v>
      </c>
      <c r="D38" s="497">
        <v>0.27662304685690892</v>
      </c>
      <c r="E38" s="497">
        <v>0.30594756265946521</v>
      </c>
      <c r="F38" s="497">
        <v>0.31488130959197752</v>
      </c>
      <c r="G38" s="502">
        <v>0.31575356486332257</v>
      </c>
      <c r="H38" s="693"/>
      <c r="I38" s="693"/>
      <c r="J38" s="693"/>
      <c r="K38" s="693"/>
      <c r="L38" s="693"/>
    </row>
    <row r="39" spans="1:12" ht="15" customHeight="1">
      <c r="A39" s="323">
        <v>26</v>
      </c>
      <c r="B39" s="324" t="s">
        <v>19</v>
      </c>
      <c r="C39" s="497">
        <v>0.7602654179884909</v>
      </c>
      <c r="D39" s="497">
        <v>0.74945128187848487</v>
      </c>
      <c r="E39" s="497">
        <v>0.74745487672270083</v>
      </c>
      <c r="F39" s="497">
        <v>0.74817474367060344</v>
      </c>
      <c r="G39" s="502">
        <v>0.76128144222776595</v>
      </c>
      <c r="H39" s="693"/>
      <c r="I39" s="693"/>
      <c r="J39" s="693"/>
      <c r="K39" s="693"/>
      <c r="L39" s="693"/>
    </row>
    <row r="40" spans="1:12" ht="15" customHeight="1">
      <c r="A40" s="323">
        <v>27</v>
      </c>
      <c r="B40" s="325" t="s">
        <v>20</v>
      </c>
      <c r="C40" s="497">
        <v>0.38042874524725528</v>
      </c>
      <c r="D40" s="497">
        <v>0.38943108419361061</v>
      </c>
      <c r="E40" s="497">
        <v>0.36822471873603341</v>
      </c>
      <c r="F40" s="497">
        <v>0.40416596945710787</v>
      </c>
      <c r="G40" s="502">
        <v>0.40840042549288175</v>
      </c>
      <c r="H40" s="693"/>
      <c r="I40" s="693"/>
      <c r="J40" s="693"/>
      <c r="K40" s="693"/>
      <c r="L40" s="693"/>
    </row>
    <row r="41" spans="1:12" ht="15" customHeight="1">
      <c r="A41" s="329"/>
      <c r="B41" s="317" t="s">
        <v>248</v>
      </c>
      <c r="C41" s="193"/>
      <c r="D41" s="193"/>
      <c r="E41" s="193"/>
      <c r="F41" s="193"/>
      <c r="G41" s="194"/>
      <c r="H41" s="693"/>
      <c r="I41" s="693"/>
      <c r="J41" s="693"/>
      <c r="K41" s="693"/>
      <c r="L41" s="693"/>
    </row>
    <row r="42" spans="1:12" ht="15" customHeight="1">
      <c r="A42" s="323">
        <v>28</v>
      </c>
      <c r="B42" s="372" t="s">
        <v>241</v>
      </c>
      <c r="C42" s="325">
        <v>525943171.01744008</v>
      </c>
      <c r="D42" s="325">
        <v>463139759.03000003</v>
      </c>
      <c r="E42" s="325">
        <v>556792245.74498093</v>
      </c>
      <c r="F42" s="325">
        <v>562635920.89750004</v>
      </c>
      <c r="G42" s="328">
        <v>528274924.461371</v>
      </c>
      <c r="H42" s="693"/>
      <c r="I42" s="693"/>
      <c r="J42" s="693"/>
      <c r="K42" s="693"/>
      <c r="L42" s="693"/>
    </row>
    <row r="43" spans="1:12" ht="15.75">
      <c r="A43" s="323">
        <v>29</v>
      </c>
      <c r="B43" s="324" t="s">
        <v>242</v>
      </c>
      <c r="C43" s="325">
        <v>320834935.14575297</v>
      </c>
      <c r="D43" s="326">
        <v>322246428.53574556</v>
      </c>
      <c r="E43" s="326">
        <v>306316613.22774899</v>
      </c>
      <c r="F43" s="326">
        <v>296248908.39557755</v>
      </c>
      <c r="G43" s="327">
        <v>269669183.03660256</v>
      </c>
      <c r="H43" s="693"/>
      <c r="I43" s="693"/>
      <c r="J43" s="693"/>
      <c r="K43" s="693"/>
      <c r="L43" s="693"/>
    </row>
    <row r="44" spans="1:12" ht="15.75">
      <c r="A44" s="367">
        <v>30</v>
      </c>
      <c r="B44" s="368" t="s">
        <v>240</v>
      </c>
      <c r="C44" s="497">
        <v>1.6392952057372054</v>
      </c>
      <c r="D44" s="497">
        <v>1.4372223181323038</v>
      </c>
      <c r="E44" s="497">
        <v>1.8177017559638569</v>
      </c>
      <c r="F44" s="497">
        <v>1.8991999799918897</v>
      </c>
      <c r="G44" s="502">
        <v>1.9589740233301614</v>
      </c>
      <c r="H44" s="693"/>
      <c r="I44" s="693"/>
      <c r="J44" s="693"/>
      <c r="K44" s="693"/>
      <c r="L44" s="693"/>
    </row>
    <row r="45" spans="1:12" ht="15.75">
      <c r="A45" s="367"/>
      <c r="B45" s="317" t="s">
        <v>343</v>
      </c>
      <c r="C45" s="193"/>
      <c r="D45" s="193"/>
      <c r="E45" s="193"/>
      <c r="F45" s="193"/>
      <c r="G45" s="194"/>
      <c r="H45" s="693"/>
      <c r="I45" s="693"/>
      <c r="J45" s="693"/>
      <c r="K45" s="693"/>
      <c r="L45" s="693"/>
    </row>
    <row r="46" spans="1:12" ht="15.75">
      <c r="A46" s="367">
        <v>31</v>
      </c>
      <c r="B46" s="368" t="s">
        <v>350</v>
      </c>
      <c r="C46" s="369">
        <v>1461775494.8668325</v>
      </c>
      <c r="D46" s="370">
        <v>1469269530.3723035</v>
      </c>
      <c r="E46" s="370">
        <v>1413007453.9242656</v>
      </c>
      <c r="F46" s="370">
        <v>1375445188.4344397</v>
      </c>
      <c r="G46" s="371">
        <v>1326873255.0597618</v>
      </c>
      <c r="H46" s="693"/>
      <c r="I46" s="693"/>
      <c r="J46" s="693"/>
      <c r="K46" s="693"/>
      <c r="L46" s="693"/>
    </row>
    <row r="47" spans="1:12" ht="15.75">
      <c r="A47" s="367">
        <v>32</v>
      </c>
      <c r="B47" s="368" t="s">
        <v>363</v>
      </c>
      <c r="C47" s="369">
        <v>1034456951.1395755</v>
      </c>
      <c r="D47" s="370">
        <v>1006596768.5895195</v>
      </c>
      <c r="E47" s="370">
        <v>940092073.70785427</v>
      </c>
      <c r="F47" s="370">
        <v>905676691.55636537</v>
      </c>
      <c r="G47" s="371">
        <v>863691594.62303758</v>
      </c>
      <c r="H47" s="693"/>
      <c r="I47" s="693"/>
      <c r="J47" s="693"/>
      <c r="K47" s="693"/>
      <c r="L47" s="693"/>
    </row>
    <row r="48" spans="1:12" thickBot="1">
      <c r="A48" s="71">
        <v>33</v>
      </c>
      <c r="B48" s="149" t="s">
        <v>377</v>
      </c>
      <c r="C48" s="670">
        <v>1.413084897594352</v>
      </c>
      <c r="D48" s="671">
        <v>1.4596406189849964</v>
      </c>
      <c r="E48" s="671">
        <v>1.5030521939741148</v>
      </c>
      <c r="F48" s="671">
        <v>1.5186933717713302</v>
      </c>
      <c r="G48" s="672">
        <v>1.5362813107367128</v>
      </c>
      <c r="H48" s="693"/>
      <c r="I48" s="693"/>
      <c r="J48" s="693"/>
      <c r="K48" s="693"/>
      <c r="L48" s="693"/>
    </row>
    <row r="49" spans="1:2">
      <c r="A49" s="13"/>
    </row>
    <row r="50" spans="1:2" ht="40.5">
      <c r="B50" s="15" t="s">
        <v>696</v>
      </c>
    </row>
    <row r="51" spans="1:2" ht="66">
      <c r="B51" s="229" t="s">
        <v>247</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P26"/>
  <sheetViews>
    <sheetView showGridLines="0" zoomScale="80" zoomScaleNormal="80" workbookViewId="0">
      <selection activeCell="E34" sqref="E34"/>
    </sheetView>
  </sheetViews>
  <sheetFormatPr defaultColWidth="9.140625" defaultRowHeight="15"/>
  <cols>
    <col min="1" max="1" width="11.85546875" style="375" bestFit="1" customWidth="1"/>
    <col min="2" max="2" width="105.140625" style="375" bestFit="1" customWidth="1"/>
    <col min="3" max="3" width="18.85546875" style="375" bestFit="1" customWidth="1"/>
    <col min="4" max="5" width="19.28515625" style="375" bestFit="1" customWidth="1"/>
    <col min="6" max="6" width="18.85546875" style="375" bestFit="1" customWidth="1"/>
    <col min="7" max="7" width="30.42578125" style="375" customWidth="1"/>
    <col min="8" max="8" width="20.5703125" style="375" bestFit="1" customWidth="1"/>
    <col min="9" max="16384" width="9.140625" style="375"/>
  </cols>
  <sheetData>
    <row r="1" spans="1:16">
      <c r="A1" s="374" t="s">
        <v>108</v>
      </c>
      <c r="B1" s="293" t="str">
        <f>Info!C2</f>
        <v>ს.ს "პროკრედიტ ბანკი"</v>
      </c>
    </row>
    <row r="2" spans="1:16">
      <c r="A2" s="374" t="s">
        <v>109</v>
      </c>
      <c r="B2" s="377">
        <f>'1. key ratios'!B2</f>
        <v>45565</v>
      </c>
    </row>
    <row r="3" spans="1:16">
      <c r="A3" s="376" t="s">
        <v>379</v>
      </c>
    </row>
    <row r="5" spans="1:16">
      <c r="A5" s="753" t="s">
        <v>380</v>
      </c>
      <c r="B5" s="754"/>
      <c r="C5" s="759" t="s">
        <v>381</v>
      </c>
      <c r="D5" s="760"/>
      <c r="E5" s="760"/>
      <c r="F5" s="760"/>
      <c r="G5" s="760"/>
      <c r="H5" s="761"/>
    </row>
    <row r="6" spans="1:16">
      <c r="A6" s="755"/>
      <c r="B6" s="756"/>
      <c r="C6" s="762"/>
      <c r="D6" s="763"/>
      <c r="E6" s="763"/>
      <c r="F6" s="763"/>
      <c r="G6" s="763"/>
      <c r="H6" s="764"/>
    </row>
    <row r="7" spans="1:16" ht="30">
      <c r="A7" s="757"/>
      <c r="B7" s="758"/>
      <c r="C7" s="420" t="s">
        <v>382</v>
      </c>
      <c r="D7" s="420" t="s">
        <v>383</v>
      </c>
      <c r="E7" s="420" t="s">
        <v>384</v>
      </c>
      <c r="F7" s="420" t="s">
        <v>385</v>
      </c>
      <c r="G7" s="420" t="s">
        <v>495</v>
      </c>
      <c r="H7" s="420" t="s">
        <v>66</v>
      </c>
    </row>
    <row r="8" spans="1:16">
      <c r="A8" s="416">
        <v>1</v>
      </c>
      <c r="B8" s="415" t="s">
        <v>134</v>
      </c>
      <c r="C8" s="633">
        <v>226571150.21250001</v>
      </c>
      <c r="D8" s="633">
        <v>33841782.350000001</v>
      </c>
      <c r="E8" s="633">
        <v>22354830.300000001</v>
      </c>
      <c r="F8" s="633"/>
      <c r="G8" s="633"/>
      <c r="H8" s="632">
        <v>282767762.86250001</v>
      </c>
      <c r="I8" s="689"/>
      <c r="J8" s="689"/>
      <c r="K8" s="689"/>
      <c r="L8" s="689"/>
      <c r="M8" s="689"/>
      <c r="N8" s="689"/>
      <c r="O8" s="689"/>
      <c r="P8" s="689"/>
    </row>
    <row r="9" spans="1:16">
      <c r="A9" s="416">
        <v>2</v>
      </c>
      <c r="B9" s="415" t="s">
        <v>135</v>
      </c>
      <c r="C9" s="633"/>
      <c r="D9" s="633"/>
      <c r="E9" s="633"/>
      <c r="F9" s="633"/>
      <c r="G9" s="633"/>
      <c r="H9" s="632">
        <v>0</v>
      </c>
      <c r="I9" s="689"/>
      <c r="J9" s="689"/>
      <c r="K9" s="689"/>
      <c r="L9" s="689"/>
      <c r="M9" s="689"/>
      <c r="N9" s="689"/>
      <c r="O9" s="689"/>
      <c r="P9" s="689"/>
    </row>
    <row r="10" spans="1:16">
      <c r="A10" s="416">
        <v>3</v>
      </c>
      <c r="B10" s="415" t="s">
        <v>136</v>
      </c>
      <c r="C10" s="633"/>
      <c r="D10" s="633"/>
      <c r="E10" s="633"/>
      <c r="F10" s="633"/>
      <c r="G10" s="633"/>
      <c r="H10" s="632">
        <v>0</v>
      </c>
      <c r="I10" s="689"/>
      <c r="J10" s="689"/>
      <c r="K10" s="689"/>
      <c r="L10" s="689"/>
      <c r="M10" s="689"/>
      <c r="N10" s="689"/>
      <c r="O10" s="689"/>
      <c r="P10" s="689"/>
    </row>
    <row r="11" spans="1:16">
      <c r="A11" s="416">
        <v>4</v>
      </c>
      <c r="B11" s="415" t="s">
        <v>137</v>
      </c>
      <c r="C11" s="633"/>
      <c r="D11" s="633"/>
      <c r="E11" s="633"/>
      <c r="F11" s="633"/>
      <c r="G11" s="633"/>
      <c r="H11" s="632">
        <v>0</v>
      </c>
      <c r="I11" s="689"/>
      <c r="J11" s="689"/>
      <c r="K11" s="689"/>
      <c r="L11" s="689"/>
      <c r="M11" s="689"/>
      <c r="N11" s="689"/>
      <c r="O11" s="689"/>
      <c r="P11" s="689"/>
    </row>
    <row r="12" spans="1:16">
      <c r="A12" s="416">
        <v>5</v>
      </c>
      <c r="B12" s="415" t="s">
        <v>697</v>
      </c>
      <c r="C12" s="633"/>
      <c r="D12" s="633"/>
      <c r="E12" s="633"/>
      <c r="F12" s="633"/>
      <c r="G12" s="633"/>
      <c r="H12" s="632">
        <v>0</v>
      </c>
      <c r="I12" s="689"/>
      <c r="J12" s="689"/>
      <c r="K12" s="689"/>
      <c r="L12" s="689"/>
      <c r="M12" s="689"/>
      <c r="N12" s="689"/>
      <c r="O12" s="689"/>
      <c r="P12" s="689"/>
    </row>
    <row r="13" spans="1:16">
      <c r="A13" s="416">
        <v>6</v>
      </c>
      <c r="B13" s="415" t="s">
        <v>138</v>
      </c>
      <c r="C13" s="633">
        <v>193085987.33414099</v>
      </c>
      <c r="D13" s="633">
        <v>0</v>
      </c>
      <c r="E13" s="633">
        <v>0</v>
      </c>
      <c r="F13" s="633"/>
      <c r="G13" s="633">
        <v>1178162.649</v>
      </c>
      <c r="H13" s="632">
        <v>194264149.98314098</v>
      </c>
      <c r="I13" s="689"/>
      <c r="J13" s="689"/>
      <c r="K13" s="689"/>
      <c r="L13" s="689"/>
      <c r="M13" s="689"/>
      <c r="N13" s="689"/>
      <c r="O13" s="689"/>
      <c r="P13" s="689"/>
    </row>
    <row r="14" spans="1:16">
      <c r="A14" s="416">
        <v>7</v>
      </c>
      <c r="B14" s="415" t="s">
        <v>71</v>
      </c>
      <c r="C14" s="633">
        <v>0</v>
      </c>
      <c r="D14" s="633">
        <v>243267214.67479998</v>
      </c>
      <c r="E14" s="633">
        <v>277635570.33099997</v>
      </c>
      <c r="F14" s="633">
        <v>389344373.0575</v>
      </c>
      <c r="G14" s="633">
        <v>768017.47869999998</v>
      </c>
      <c r="H14" s="632">
        <v>911015175.54199994</v>
      </c>
      <c r="I14" s="689"/>
      <c r="J14" s="689"/>
      <c r="K14" s="689"/>
      <c r="L14" s="689"/>
      <c r="M14" s="689"/>
      <c r="N14" s="689"/>
      <c r="O14" s="689"/>
      <c r="P14" s="689"/>
    </row>
    <row r="15" spans="1:16">
      <c r="A15" s="416">
        <v>8</v>
      </c>
      <c r="B15" s="417" t="s">
        <v>72</v>
      </c>
      <c r="C15" s="633">
        <v>0</v>
      </c>
      <c r="D15" s="633">
        <v>65513557.449900001</v>
      </c>
      <c r="E15" s="633">
        <v>124951615.28210001</v>
      </c>
      <c r="F15" s="633">
        <v>159408985.7001</v>
      </c>
      <c r="G15" s="633">
        <v>182498.18410000001</v>
      </c>
      <c r="H15" s="632">
        <v>350056656.61619997</v>
      </c>
      <c r="I15" s="689"/>
      <c r="J15" s="689"/>
      <c r="K15" s="689"/>
      <c r="L15" s="689"/>
      <c r="M15" s="689"/>
      <c r="N15" s="689"/>
      <c r="O15" s="689"/>
      <c r="P15" s="689"/>
    </row>
    <row r="16" spans="1:16">
      <c r="A16" s="416">
        <v>9</v>
      </c>
      <c r="B16" s="415" t="s">
        <v>698</v>
      </c>
      <c r="C16" s="633">
        <v>0</v>
      </c>
      <c r="D16" s="633">
        <v>16182974.5218</v>
      </c>
      <c r="E16" s="633">
        <v>29462189.121199999</v>
      </c>
      <c r="F16" s="633">
        <v>37557562.575900003</v>
      </c>
      <c r="G16" s="633">
        <v>226.86</v>
      </c>
      <c r="H16" s="632">
        <v>83202953.078899994</v>
      </c>
      <c r="I16" s="689"/>
      <c r="J16" s="689"/>
      <c r="K16" s="689"/>
      <c r="L16" s="689"/>
      <c r="M16" s="689"/>
      <c r="N16" s="689"/>
      <c r="O16" s="689"/>
      <c r="P16" s="689"/>
    </row>
    <row r="17" spans="1:16">
      <c r="A17" s="416">
        <v>10</v>
      </c>
      <c r="B17" s="419" t="s">
        <v>400</v>
      </c>
      <c r="C17" s="633">
        <v>0</v>
      </c>
      <c r="D17" s="633">
        <v>929814.74810000008</v>
      </c>
      <c r="E17" s="633">
        <v>3115647.7598999999</v>
      </c>
      <c r="F17" s="633">
        <v>1203326.5227999999</v>
      </c>
      <c r="G17" s="633">
        <v>950515.66269999999</v>
      </c>
      <c r="H17" s="632">
        <v>6199304.6935000001</v>
      </c>
      <c r="I17" s="689"/>
      <c r="J17" s="689"/>
      <c r="K17" s="689"/>
      <c r="L17" s="689"/>
      <c r="M17" s="689"/>
      <c r="N17" s="689"/>
      <c r="O17" s="689"/>
      <c r="P17" s="689"/>
    </row>
    <row r="18" spans="1:16">
      <c r="A18" s="416">
        <v>11</v>
      </c>
      <c r="B18" s="415" t="s">
        <v>68</v>
      </c>
      <c r="C18" s="633"/>
      <c r="D18" s="633"/>
      <c r="E18" s="633"/>
      <c r="F18" s="633"/>
      <c r="G18" s="633">
        <v>4167027.39</v>
      </c>
      <c r="H18" s="632">
        <v>4167027.39</v>
      </c>
      <c r="I18" s="689"/>
      <c r="J18" s="689"/>
      <c r="K18" s="689"/>
      <c r="L18" s="689"/>
      <c r="M18" s="689"/>
      <c r="N18" s="689"/>
      <c r="O18" s="689"/>
      <c r="P18" s="689"/>
    </row>
    <row r="19" spans="1:16">
      <c r="A19" s="416">
        <v>12</v>
      </c>
      <c r="B19" s="415" t="s">
        <v>69</v>
      </c>
      <c r="C19" s="633"/>
      <c r="D19" s="633"/>
      <c r="E19" s="633"/>
      <c r="F19" s="633"/>
      <c r="G19" s="633"/>
      <c r="H19" s="632">
        <v>0</v>
      </c>
      <c r="I19" s="689"/>
      <c r="J19" s="689"/>
      <c r="K19" s="689"/>
      <c r="L19" s="689"/>
      <c r="M19" s="689"/>
      <c r="N19" s="689"/>
      <c r="O19" s="689"/>
      <c r="P19" s="689"/>
    </row>
    <row r="20" spans="1:16">
      <c r="A20" s="418">
        <v>13</v>
      </c>
      <c r="B20" s="417" t="s">
        <v>70</v>
      </c>
      <c r="C20" s="633"/>
      <c r="D20" s="633"/>
      <c r="E20" s="633"/>
      <c r="F20" s="633"/>
      <c r="G20" s="633"/>
      <c r="H20" s="632">
        <v>0</v>
      </c>
      <c r="I20" s="689"/>
      <c r="J20" s="689"/>
      <c r="K20" s="689"/>
      <c r="L20" s="689"/>
      <c r="M20" s="689"/>
      <c r="N20" s="689"/>
      <c r="O20" s="689"/>
      <c r="P20" s="689"/>
    </row>
    <row r="21" spans="1:16">
      <c r="A21" s="416">
        <v>14</v>
      </c>
      <c r="B21" s="415" t="s">
        <v>386</v>
      </c>
      <c r="C21" s="633">
        <v>53893715.019600004</v>
      </c>
      <c r="D21" s="633">
        <v>587170.68064570229</v>
      </c>
      <c r="E21" s="633">
        <v>4112.9708850911447</v>
      </c>
      <c r="F21" s="633"/>
      <c r="G21" s="633">
        <v>54769098.29506921</v>
      </c>
      <c r="H21" s="632">
        <v>109254096.96620001</v>
      </c>
      <c r="I21" s="689"/>
      <c r="J21" s="689"/>
      <c r="K21" s="689"/>
      <c r="L21" s="689"/>
      <c r="M21" s="689"/>
      <c r="N21" s="689"/>
      <c r="O21" s="689"/>
      <c r="P21" s="689"/>
    </row>
    <row r="22" spans="1:16">
      <c r="A22" s="414">
        <v>15</v>
      </c>
      <c r="B22" s="413" t="s">
        <v>66</v>
      </c>
      <c r="C22" s="632">
        <v>473550852.56624103</v>
      </c>
      <c r="D22" s="632">
        <v>359392699.67714566</v>
      </c>
      <c r="E22" s="632">
        <v>454408318.00518513</v>
      </c>
      <c r="F22" s="632">
        <v>586310921.33350003</v>
      </c>
      <c r="G22" s="632">
        <v>61065030.856869213</v>
      </c>
      <c r="H22" s="632">
        <v>1934727822.438941</v>
      </c>
      <c r="I22" s="689"/>
      <c r="J22" s="689"/>
      <c r="K22" s="689"/>
      <c r="L22" s="689"/>
      <c r="M22" s="689"/>
      <c r="N22" s="689"/>
      <c r="O22" s="689"/>
      <c r="P22" s="689"/>
    </row>
    <row r="26" spans="1:16" ht="45">
      <c r="B26" s="383" t="s">
        <v>494</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R26"/>
  <sheetViews>
    <sheetView showGridLines="0" zoomScaleNormal="100" workbookViewId="0">
      <selection activeCell="E28" sqref="E28"/>
    </sheetView>
  </sheetViews>
  <sheetFormatPr defaultColWidth="9.140625" defaultRowHeight="15"/>
  <cols>
    <col min="1" max="1" width="11.85546875" style="378" bestFit="1" customWidth="1"/>
    <col min="2" max="2" width="86.85546875" style="375" customWidth="1"/>
    <col min="3" max="4" width="31.5703125" style="375" customWidth="1"/>
    <col min="5" max="5" width="16.42578125" style="375" bestFit="1" customWidth="1"/>
    <col min="6" max="6" width="14.28515625" style="375" bestFit="1" customWidth="1"/>
    <col min="7" max="7" width="20" style="375" bestFit="1" customWidth="1"/>
    <col min="8" max="8" width="25.140625" style="375" bestFit="1" customWidth="1"/>
    <col min="9" max="16384" width="9.140625" style="375"/>
  </cols>
  <sheetData>
    <row r="1" spans="1:18">
      <c r="A1" s="374" t="s">
        <v>108</v>
      </c>
      <c r="B1" s="293" t="str">
        <f>Info!C2</f>
        <v>ს.ს "პროკრედიტ ბანკი"</v>
      </c>
      <c r="C1" s="431"/>
      <c r="D1" s="431"/>
      <c r="E1" s="431"/>
      <c r="F1" s="431"/>
      <c r="G1" s="431"/>
      <c r="H1" s="431"/>
    </row>
    <row r="2" spans="1:18">
      <c r="A2" s="374" t="s">
        <v>109</v>
      </c>
      <c r="B2" s="377">
        <f>'1. key ratios'!B2</f>
        <v>45565</v>
      </c>
      <c r="C2" s="431"/>
      <c r="D2" s="431"/>
      <c r="E2" s="431"/>
      <c r="F2" s="431"/>
      <c r="G2" s="431"/>
      <c r="H2" s="431"/>
    </row>
    <row r="3" spans="1:18">
      <c r="A3" s="376" t="s">
        <v>387</v>
      </c>
      <c r="B3" s="431"/>
      <c r="C3" s="431"/>
      <c r="D3" s="431"/>
      <c r="E3" s="431"/>
      <c r="F3" s="431"/>
      <c r="G3" s="431"/>
      <c r="H3" s="431"/>
    </row>
    <row r="4" spans="1:18">
      <c r="A4" s="432"/>
      <c r="B4" s="431"/>
      <c r="C4" s="430" t="s">
        <v>388</v>
      </c>
      <c r="D4" s="430" t="s">
        <v>389</v>
      </c>
      <c r="E4" s="430" t="s">
        <v>390</v>
      </c>
      <c r="F4" s="430" t="s">
        <v>391</v>
      </c>
      <c r="G4" s="430" t="s">
        <v>392</v>
      </c>
      <c r="H4" s="430" t="s">
        <v>393</v>
      </c>
    </row>
    <row r="5" spans="1:18" ht="33.950000000000003" customHeight="1">
      <c r="A5" s="753" t="s">
        <v>645</v>
      </c>
      <c r="B5" s="754"/>
      <c r="C5" s="767" t="s">
        <v>482</v>
      </c>
      <c r="D5" s="767"/>
      <c r="E5" s="767" t="s">
        <v>644</v>
      </c>
      <c r="F5" s="765" t="s">
        <v>643</v>
      </c>
      <c r="G5" s="765" t="s">
        <v>397</v>
      </c>
      <c r="H5" s="428" t="s">
        <v>642</v>
      </c>
    </row>
    <row r="6" spans="1:18" ht="30">
      <c r="A6" s="757"/>
      <c r="B6" s="758"/>
      <c r="C6" s="429" t="s">
        <v>398</v>
      </c>
      <c r="D6" s="429" t="s">
        <v>399</v>
      </c>
      <c r="E6" s="767"/>
      <c r="F6" s="766"/>
      <c r="G6" s="766"/>
      <c r="H6" s="428" t="s">
        <v>641</v>
      </c>
    </row>
    <row r="7" spans="1:18">
      <c r="A7" s="426">
        <v>1</v>
      </c>
      <c r="B7" s="415" t="s">
        <v>134</v>
      </c>
      <c r="C7" s="634"/>
      <c r="D7" s="634">
        <v>282933274.17899996</v>
      </c>
      <c r="E7" s="634">
        <v>165511.20000000001</v>
      </c>
      <c r="F7" s="634"/>
      <c r="G7" s="634"/>
      <c r="H7" s="635">
        <f t="shared" ref="H7:H20" si="0">C7+D7-E7-F7</f>
        <v>282767762.97899997</v>
      </c>
      <c r="I7" s="689"/>
      <c r="J7" s="689"/>
      <c r="K7" s="689"/>
      <c r="L7" s="689"/>
      <c r="M7" s="689"/>
      <c r="N7" s="689"/>
      <c r="O7" s="689"/>
      <c r="P7" s="689"/>
      <c r="Q7" s="689"/>
      <c r="R7" s="689"/>
    </row>
    <row r="8" spans="1:18" ht="14.45" customHeight="1">
      <c r="A8" s="426">
        <v>2</v>
      </c>
      <c r="B8" s="415" t="s">
        <v>135</v>
      </c>
      <c r="C8" s="634"/>
      <c r="D8" s="634">
        <v>0</v>
      </c>
      <c r="E8" s="634">
        <v>0</v>
      </c>
      <c r="F8" s="634"/>
      <c r="G8" s="634"/>
      <c r="H8" s="635">
        <f t="shared" si="0"/>
        <v>0</v>
      </c>
      <c r="I8" s="689"/>
      <c r="J8" s="689"/>
      <c r="K8" s="689"/>
      <c r="L8" s="689"/>
      <c r="M8" s="689"/>
      <c r="N8" s="689"/>
      <c r="O8" s="689"/>
      <c r="P8" s="689"/>
      <c r="Q8" s="689"/>
      <c r="R8" s="689"/>
    </row>
    <row r="9" spans="1:18">
      <c r="A9" s="426">
        <v>3</v>
      </c>
      <c r="B9" s="415" t="s">
        <v>136</v>
      </c>
      <c r="C9" s="634"/>
      <c r="D9" s="634">
        <v>0</v>
      </c>
      <c r="E9" s="634">
        <v>0</v>
      </c>
      <c r="F9" s="634"/>
      <c r="G9" s="634"/>
      <c r="H9" s="635">
        <f t="shared" si="0"/>
        <v>0</v>
      </c>
      <c r="I9" s="689"/>
      <c r="J9" s="689"/>
      <c r="K9" s="689"/>
      <c r="L9" s="689"/>
      <c r="M9" s="689"/>
      <c r="N9" s="689"/>
      <c r="O9" s="689"/>
      <c r="P9" s="689"/>
      <c r="Q9" s="689"/>
      <c r="R9" s="689"/>
    </row>
    <row r="10" spans="1:18">
      <c r="A10" s="426">
        <v>4</v>
      </c>
      <c r="B10" s="415" t="s">
        <v>137</v>
      </c>
      <c r="C10" s="634"/>
      <c r="D10" s="634">
        <v>0</v>
      </c>
      <c r="E10" s="634">
        <v>0</v>
      </c>
      <c r="F10" s="634"/>
      <c r="G10" s="634"/>
      <c r="H10" s="635">
        <f t="shared" si="0"/>
        <v>0</v>
      </c>
      <c r="I10" s="689"/>
      <c r="J10" s="689"/>
      <c r="K10" s="689"/>
      <c r="L10" s="689"/>
      <c r="M10" s="689"/>
      <c r="N10" s="689"/>
      <c r="O10" s="689"/>
      <c r="P10" s="689"/>
      <c r="Q10" s="689"/>
      <c r="R10" s="689"/>
    </row>
    <row r="11" spans="1:18">
      <c r="A11" s="426">
        <v>5</v>
      </c>
      <c r="B11" s="415" t="s">
        <v>697</v>
      </c>
      <c r="C11" s="634"/>
      <c r="D11" s="634">
        <v>0</v>
      </c>
      <c r="E11" s="634">
        <v>0</v>
      </c>
      <c r="F11" s="634"/>
      <c r="G11" s="634"/>
      <c r="H11" s="635">
        <f t="shared" si="0"/>
        <v>0</v>
      </c>
      <c r="I11" s="689"/>
      <c r="J11" s="689"/>
      <c r="K11" s="689"/>
      <c r="L11" s="689"/>
      <c r="M11" s="689"/>
      <c r="N11" s="689"/>
      <c r="O11" s="689"/>
      <c r="P11" s="689"/>
      <c r="Q11" s="689"/>
      <c r="R11" s="689"/>
    </row>
    <row r="12" spans="1:18">
      <c r="A12" s="426">
        <v>6</v>
      </c>
      <c r="B12" s="415" t="s">
        <v>138</v>
      </c>
      <c r="C12" s="634"/>
      <c r="D12" s="634">
        <v>194264748.36219999</v>
      </c>
      <c r="E12" s="634">
        <v>598.22</v>
      </c>
      <c r="F12" s="634"/>
      <c r="G12" s="634"/>
      <c r="H12" s="635">
        <f t="shared" si="0"/>
        <v>194264150.14219999</v>
      </c>
      <c r="I12" s="689"/>
      <c r="J12" s="689"/>
      <c r="K12" s="689"/>
      <c r="L12" s="689"/>
      <c r="M12" s="689"/>
      <c r="N12" s="689"/>
      <c r="O12" s="689"/>
      <c r="P12" s="689"/>
      <c r="Q12" s="689"/>
      <c r="R12" s="689"/>
    </row>
    <row r="13" spans="1:18">
      <c r="A13" s="426">
        <v>7</v>
      </c>
      <c r="B13" s="415" t="s">
        <v>71</v>
      </c>
      <c r="C13" s="634">
        <v>31516182.281998999</v>
      </c>
      <c r="D13" s="634">
        <v>904076261.34826195</v>
      </c>
      <c r="E13" s="634">
        <v>24567896.088419002</v>
      </c>
      <c r="F13" s="634"/>
      <c r="G13" s="634">
        <v>36965.899999999907</v>
      </c>
      <c r="H13" s="635">
        <f t="shared" si="0"/>
        <v>911024547.54184198</v>
      </c>
      <c r="I13" s="689"/>
      <c r="J13" s="689"/>
      <c r="K13" s="689"/>
      <c r="L13" s="689"/>
      <c r="M13" s="689"/>
      <c r="N13" s="689"/>
      <c r="O13" s="689"/>
      <c r="P13" s="689"/>
      <c r="Q13" s="689"/>
      <c r="R13" s="689"/>
    </row>
    <row r="14" spans="1:18">
      <c r="A14" s="426">
        <v>8</v>
      </c>
      <c r="B14" s="417" t="s">
        <v>72</v>
      </c>
      <c r="C14" s="634">
        <v>3222335.578336</v>
      </c>
      <c r="D14" s="634">
        <v>351152806.70819193</v>
      </c>
      <c r="E14" s="634">
        <v>4346352.7182789957</v>
      </c>
      <c r="F14" s="634"/>
      <c r="G14" s="634">
        <v>0</v>
      </c>
      <c r="H14" s="635">
        <f t="shared" si="0"/>
        <v>350028789.56824893</v>
      </c>
      <c r="I14" s="689"/>
      <c r="J14" s="689"/>
      <c r="K14" s="689"/>
      <c r="L14" s="689"/>
      <c r="M14" s="689"/>
      <c r="N14" s="689"/>
      <c r="O14" s="689"/>
      <c r="P14" s="689"/>
      <c r="Q14" s="689"/>
      <c r="R14" s="689"/>
    </row>
    <row r="15" spans="1:18">
      <c r="A15" s="426">
        <v>9</v>
      </c>
      <c r="B15" s="415" t="s">
        <v>698</v>
      </c>
      <c r="C15" s="634">
        <v>1414678.0587780001</v>
      </c>
      <c r="D15" s="634">
        <v>83281163.844432995</v>
      </c>
      <c r="E15" s="634">
        <v>1474393.773302</v>
      </c>
      <c r="F15" s="634"/>
      <c r="G15" s="634">
        <v>0</v>
      </c>
      <c r="H15" s="635">
        <f t="shared" si="0"/>
        <v>83221448.129908994</v>
      </c>
      <c r="I15" s="689"/>
      <c r="J15" s="689"/>
      <c r="K15" s="689"/>
      <c r="L15" s="689"/>
      <c r="M15" s="689"/>
      <c r="N15" s="689"/>
      <c r="O15" s="689"/>
      <c r="P15" s="689"/>
      <c r="Q15" s="689"/>
      <c r="R15" s="689"/>
    </row>
    <row r="16" spans="1:18">
      <c r="A16" s="426">
        <v>10</v>
      </c>
      <c r="B16" s="419" t="s">
        <v>400</v>
      </c>
      <c r="C16" s="634">
        <v>22922811.475777</v>
      </c>
      <c r="D16" s="634"/>
      <c r="E16" s="634">
        <v>16723506.782400001</v>
      </c>
      <c r="F16" s="634"/>
      <c r="G16" s="634"/>
      <c r="H16" s="635">
        <f t="shared" si="0"/>
        <v>6199304.6933769993</v>
      </c>
      <c r="I16" s="689"/>
      <c r="J16" s="689"/>
      <c r="K16" s="689"/>
      <c r="L16" s="689"/>
      <c r="M16" s="689"/>
      <c r="N16" s="689"/>
      <c r="O16" s="689"/>
      <c r="P16" s="689"/>
      <c r="Q16" s="689"/>
      <c r="R16" s="689"/>
    </row>
    <row r="17" spans="1:18">
      <c r="A17" s="426">
        <v>11</v>
      </c>
      <c r="B17" s="415" t="s">
        <v>68</v>
      </c>
      <c r="C17" s="634"/>
      <c r="D17" s="634">
        <v>4167027.39</v>
      </c>
      <c r="E17" s="634">
        <v>0</v>
      </c>
      <c r="F17" s="634"/>
      <c r="G17" s="634"/>
      <c r="H17" s="635">
        <f t="shared" si="0"/>
        <v>4167027.39</v>
      </c>
      <c r="I17" s="689"/>
      <c r="J17" s="689"/>
      <c r="K17" s="689"/>
      <c r="L17" s="689"/>
      <c r="M17" s="689"/>
      <c r="N17" s="689"/>
      <c r="O17" s="689"/>
      <c r="P17" s="689"/>
      <c r="Q17" s="689"/>
      <c r="R17" s="689"/>
    </row>
    <row r="18" spans="1:18">
      <c r="A18" s="426">
        <v>12</v>
      </c>
      <c r="B18" s="415" t="s">
        <v>69</v>
      </c>
      <c r="C18" s="634"/>
      <c r="D18" s="634">
        <v>0</v>
      </c>
      <c r="E18" s="634">
        <v>0</v>
      </c>
      <c r="F18" s="634"/>
      <c r="G18" s="634"/>
      <c r="H18" s="635">
        <f t="shared" si="0"/>
        <v>0</v>
      </c>
      <c r="I18" s="689"/>
      <c r="J18" s="689"/>
      <c r="K18" s="689"/>
      <c r="L18" s="689"/>
      <c r="M18" s="689"/>
      <c r="N18" s="689"/>
      <c r="O18" s="689"/>
      <c r="P18" s="689"/>
      <c r="Q18" s="689"/>
      <c r="R18" s="689"/>
    </row>
    <row r="19" spans="1:18">
      <c r="A19" s="427">
        <v>13</v>
      </c>
      <c r="B19" s="417" t="s">
        <v>70</v>
      </c>
      <c r="C19" s="634"/>
      <c r="D19" s="634">
        <v>0</v>
      </c>
      <c r="E19" s="634">
        <v>0</v>
      </c>
      <c r="F19" s="634"/>
      <c r="G19" s="634"/>
      <c r="H19" s="635">
        <f t="shared" si="0"/>
        <v>0</v>
      </c>
      <c r="I19" s="689"/>
      <c r="J19" s="689"/>
      <c r="K19" s="689"/>
      <c r="L19" s="689"/>
      <c r="M19" s="689"/>
      <c r="N19" s="689"/>
      <c r="O19" s="689"/>
      <c r="P19" s="689"/>
      <c r="Q19" s="689"/>
      <c r="R19" s="689"/>
    </row>
    <row r="20" spans="1:18">
      <c r="A20" s="426">
        <v>14</v>
      </c>
      <c r="B20" s="415" t="s">
        <v>386</v>
      </c>
      <c r="C20" s="634"/>
      <c r="D20" s="634">
        <v>109272703.74400003</v>
      </c>
      <c r="E20" s="634">
        <v>18606.7778</v>
      </c>
      <c r="F20" s="634"/>
      <c r="G20" s="634"/>
      <c r="H20" s="635">
        <f t="shared" si="0"/>
        <v>109254096.96620004</v>
      </c>
      <c r="I20" s="689"/>
      <c r="J20" s="689"/>
      <c r="K20" s="689"/>
      <c r="L20" s="689"/>
      <c r="M20" s="689"/>
      <c r="N20" s="689"/>
      <c r="O20" s="689"/>
      <c r="P20" s="689"/>
      <c r="Q20" s="689"/>
      <c r="R20" s="689"/>
    </row>
    <row r="21" spans="1:18" s="379" customFormat="1">
      <c r="A21" s="425">
        <v>15</v>
      </c>
      <c r="B21" s="424" t="s">
        <v>66</v>
      </c>
      <c r="C21" s="636">
        <v>36153195.919113003</v>
      </c>
      <c r="D21" s="636">
        <v>1929147985.576087</v>
      </c>
      <c r="E21" s="636">
        <v>30573358.777800001</v>
      </c>
      <c r="F21" s="636">
        <v>0</v>
      </c>
      <c r="G21" s="636">
        <v>36965.899999999907</v>
      </c>
      <c r="H21" s="637">
        <f t="shared" ref="H21" si="1">SUM(H7:H15)+SUM(H17:H20)</f>
        <v>1934727822.7174001</v>
      </c>
      <c r="I21" s="689"/>
      <c r="J21" s="689"/>
      <c r="K21" s="689"/>
      <c r="L21" s="689"/>
      <c r="M21" s="689"/>
      <c r="N21" s="689"/>
      <c r="O21" s="689"/>
      <c r="P21" s="689"/>
      <c r="Q21" s="689"/>
      <c r="R21" s="689"/>
    </row>
    <row r="22" spans="1:18">
      <c r="A22" s="423">
        <v>16</v>
      </c>
      <c r="B22" s="422" t="s">
        <v>401</v>
      </c>
      <c r="C22" s="634">
        <v>36153195.919113003</v>
      </c>
      <c r="D22" s="634">
        <v>1338510231.900887</v>
      </c>
      <c r="E22" s="634">
        <v>30388642.579999998</v>
      </c>
      <c r="F22" s="634"/>
      <c r="G22" s="634">
        <v>36965.899999999907</v>
      </c>
      <c r="H22" s="635">
        <f>C22+D22-E22-F22</f>
        <v>1344274785.24</v>
      </c>
      <c r="I22" s="689"/>
      <c r="J22" s="689"/>
      <c r="K22" s="689"/>
      <c r="L22" s="689"/>
      <c r="M22" s="689"/>
      <c r="N22" s="689"/>
      <c r="O22" s="689"/>
      <c r="P22" s="689"/>
      <c r="Q22" s="689"/>
      <c r="R22" s="689"/>
    </row>
    <row r="23" spans="1:18">
      <c r="A23" s="423">
        <v>17</v>
      </c>
      <c r="B23" s="422" t="s">
        <v>402</v>
      </c>
      <c r="C23" s="634"/>
      <c r="D23" s="634">
        <v>71190334.310000002</v>
      </c>
      <c r="E23" s="634">
        <v>25234.560000000001</v>
      </c>
      <c r="F23" s="634"/>
      <c r="G23" s="634"/>
      <c r="H23" s="635">
        <f>C23+D23-E23-F23</f>
        <v>71165099.75</v>
      </c>
      <c r="I23" s="689"/>
      <c r="J23" s="689"/>
      <c r="K23" s="689"/>
      <c r="L23" s="689"/>
      <c r="M23" s="689"/>
      <c r="N23" s="689"/>
      <c r="O23" s="689"/>
      <c r="P23" s="689"/>
      <c r="Q23" s="689"/>
      <c r="R23" s="689"/>
    </row>
    <row r="26" spans="1:18" ht="42.6" customHeight="1">
      <c r="B26" s="383" t="s">
        <v>494</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W36"/>
  <sheetViews>
    <sheetView showGridLines="0" zoomScale="85" zoomScaleNormal="85" workbookViewId="0">
      <selection activeCell="L40" sqref="L40"/>
    </sheetView>
  </sheetViews>
  <sheetFormatPr defaultColWidth="9.140625" defaultRowHeight="15"/>
  <cols>
    <col min="1" max="1" width="11" style="375" bestFit="1" customWidth="1"/>
    <col min="2" max="2" width="93.42578125" style="375" customWidth="1"/>
    <col min="3" max="4" width="35" style="375" customWidth="1"/>
    <col min="5" max="5" width="22" style="375" customWidth="1"/>
    <col min="6" max="6" width="15.5703125" style="375" bestFit="1" customWidth="1"/>
    <col min="7" max="7" width="22" style="375" customWidth="1"/>
    <col min="8" max="8" width="26.85546875" style="375" bestFit="1" customWidth="1"/>
    <col min="9" max="16384" width="9.140625" style="375"/>
  </cols>
  <sheetData>
    <row r="1" spans="1:23">
      <c r="A1" s="374" t="s">
        <v>108</v>
      </c>
      <c r="B1" s="293" t="str">
        <f>Info!C2</f>
        <v>ს.ს "პროკრედიტ ბანკი"</v>
      </c>
      <c r="C1" s="431"/>
      <c r="D1" s="431"/>
      <c r="E1" s="431"/>
      <c r="F1" s="431"/>
      <c r="G1" s="431"/>
      <c r="H1" s="431"/>
    </row>
    <row r="2" spans="1:23">
      <c r="A2" s="374" t="s">
        <v>109</v>
      </c>
      <c r="B2" s="377">
        <f>'1. key ratios'!B2</f>
        <v>45565</v>
      </c>
      <c r="C2" s="431"/>
      <c r="D2" s="431"/>
      <c r="E2" s="431"/>
      <c r="F2" s="431"/>
      <c r="G2" s="431"/>
      <c r="H2" s="431"/>
    </row>
    <row r="3" spans="1:23">
      <c r="A3" s="376" t="s">
        <v>403</v>
      </c>
      <c r="B3" s="431"/>
      <c r="C3" s="431"/>
      <c r="D3" s="431"/>
      <c r="E3" s="431"/>
      <c r="F3" s="431"/>
      <c r="G3" s="431"/>
      <c r="H3" s="431"/>
    </row>
    <row r="4" spans="1:23">
      <c r="A4" s="431"/>
      <c r="B4" s="431"/>
      <c r="C4" s="430" t="s">
        <v>388</v>
      </c>
      <c r="D4" s="430" t="s">
        <v>389</v>
      </c>
      <c r="E4" s="430" t="s">
        <v>390</v>
      </c>
      <c r="F4" s="430" t="s">
        <v>391</v>
      </c>
      <c r="G4" s="430" t="s">
        <v>392</v>
      </c>
      <c r="H4" s="430" t="s">
        <v>393</v>
      </c>
    </row>
    <row r="5" spans="1:23" ht="41.45" customHeight="1">
      <c r="A5" s="753" t="s">
        <v>647</v>
      </c>
      <c r="B5" s="754"/>
      <c r="C5" s="768" t="s">
        <v>482</v>
      </c>
      <c r="D5" s="769"/>
      <c r="E5" s="765" t="s">
        <v>644</v>
      </c>
      <c r="F5" s="765" t="s">
        <v>643</v>
      </c>
      <c r="G5" s="765" t="s">
        <v>397</v>
      </c>
      <c r="H5" s="428" t="s">
        <v>642</v>
      </c>
    </row>
    <row r="6" spans="1:23" ht="30">
      <c r="A6" s="757"/>
      <c r="B6" s="758"/>
      <c r="C6" s="429" t="s">
        <v>398</v>
      </c>
      <c r="D6" s="429" t="s">
        <v>399</v>
      </c>
      <c r="E6" s="766"/>
      <c r="F6" s="766"/>
      <c r="G6" s="766"/>
      <c r="H6" s="428" t="s">
        <v>641</v>
      </c>
    </row>
    <row r="7" spans="1:23">
      <c r="A7" s="421">
        <v>1</v>
      </c>
      <c r="B7" s="434" t="s">
        <v>404</v>
      </c>
      <c r="C7" s="634">
        <v>0</v>
      </c>
      <c r="D7" s="634">
        <v>284224901.19008595</v>
      </c>
      <c r="E7" s="634">
        <v>204609.41155600001</v>
      </c>
      <c r="F7" s="634"/>
      <c r="G7" s="634">
        <v>0</v>
      </c>
      <c r="H7" s="677">
        <f t="shared" ref="H7:H34" si="0">C7+D7-E7-F7</f>
        <v>284020291.77852994</v>
      </c>
      <c r="I7" s="689"/>
      <c r="J7" s="689"/>
      <c r="K7" s="689"/>
      <c r="L7" s="689"/>
      <c r="M7" s="689"/>
      <c r="N7" s="689"/>
      <c r="O7" s="689"/>
      <c r="P7" s="689"/>
      <c r="Q7" s="689"/>
      <c r="R7" s="689"/>
      <c r="S7" s="689"/>
      <c r="T7" s="689"/>
      <c r="U7" s="689"/>
      <c r="V7" s="689"/>
      <c r="W7" s="689"/>
    </row>
    <row r="8" spans="1:23">
      <c r="A8" s="421">
        <v>2</v>
      </c>
      <c r="B8" s="434" t="s">
        <v>405</v>
      </c>
      <c r="C8" s="634">
        <v>0</v>
      </c>
      <c r="D8" s="634">
        <v>204941418.11792198</v>
      </c>
      <c r="E8" s="634">
        <v>164298.375034</v>
      </c>
      <c r="F8" s="634"/>
      <c r="G8" s="634">
        <v>0</v>
      </c>
      <c r="H8" s="677">
        <f t="shared" si="0"/>
        <v>204777119.74288797</v>
      </c>
      <c r="I8" s="689"/>
      <c r="J8" s="689"/>
      <c r="K8" s="689"/>
      <c r="L8" s="689"/>
      <c r="M8" s="689"/>
      <c r="N8" s="689"/>
      <c r="O8" s="689"/>
      <c r="P8" s="689"/>
      <c r="Q8" s="689"/>
      <c r="R8" s="689"/>
      <c r="S8" s="689"/>
      <c r="T8" s="689"/>
      <c r="U8" s="689"/>
      <c r="V8" s="689"/>
      <c r="W8" s="689"/>
    </row>
    <row r="9" spans="1:23">
      <c r="A9" s="421">
        <v>3</v>
      </c>
      <c r="B9" s="434" t="s">
        <v>646</v>
      </c>
      <c r="C9" s="634">
        <v>0</v>
      </c>
      <c r="D9" s="634">
        <v>0</v>
      </c>
      <c r="E9" s="634">
        <v>0</v>
      </c>
      <c r="F9" s="634"/>
      <c r="G9" s="634">
        <v>0</v>
      </c>
      <c r="H9" s="677">
        <f t="shared" si="0"/>
        <v>0</v>
      </c>
      <c r="I9" s="689"/>
      <c r="J9" s="689"/>
      <c r="K9" s="689"/>
      <c r="L9" s="689"/>
      <c r="M9" s="689"/>
      <c r="N9" s="689"/>
      <c r="O9" s="689"/>
      <c r="P9" s="689"/>
      <c r="Q9" s="689"/>
      <c r="R9" s="689"/>
      <c r="S9" s="689"/>
      <c r="T9" s="689"/>
      <c r="U9" s="689"/>
      <c r="V9" s="689"/>
      <c r="W9" s="689"/>
    </row>
    <row r="10" spans="1:23">
      <c r="A10" s="421">
        <v>4</v>
      </c>
      <c r="B10" s="434" t="s">
        <v>406</v>
      </c>
      <c r="C10" s="634">
        <v>0</v>
      </c>
      <c r="D10" s="634">
        <v>31730869.840668</v>
      </c>
      <c r="E10" s="634">
        <v>169417.37145599999</v>
      </c>
      <c r="F10" s="634"/>
      <c r="G10" s="634">
        <v>0</v>
      </c>
      <c r="H10" s="677">
        <f t="shared" si="0"/>
        <v>31561452.469211999</v>
      </c>
      <c r="I10" s="689"/>
      <c r="J10" s="689"/>
      <c r="K10" s="689"/>
      <c r="L10" s="689"/>
      <c r="M10" s="689"/>
      <c r="N10" s="689"/>
      <c r="O10" s="689"/>
      <c r="P10" s="689"/>
      <c r="Q10" s="689"/>
      <c r="R10" s="689"/>
      <c r="S10" s="689"/>
      <c r="T10" s="689"/>
      <c r="U10" s="689"/>
      <c r="V10" s="689"/>
      <c r="W10" s="689"/>
    </row>
    <row r="11" spans="1:23">
      <c r="A11" s="421">
        <v>5</v>
      </c>
      <c r="B11" s="434" t="s">
        <v>407</v>
      </c>
      <c r="C11" s="634">
        <v>8027.23</v>
      </c>
      <c r="D11" s="634">
        <v>170011638.704909</v>
      </c>
      <c r="E11" s="634">
        <v>961660.54283000005</v>
      </c>
      <c r="F11" s="634"/>
      <c r="G11" s="634">
        <v>0</v>
      </c>
      <c r="H11" s="677">
        <f t="shared" si="0"/>
        <v>169058005.392079</v>
      </c>
      <c r="I11" s="689"/>
      <c r="J11" s="689"/>
      <c r="K11" s="689"/>
      <c r="L11" s="689"/>
      <c r="M11" s="689"/>
      <c r="N11" s="689"/>
      <c r="O11" s="689"/>
      <c r="P11" s="689"/>
      <c r="Q11" s="689"/>
      <c r="R11" s="689"/>
      <c r="S11" s="689"/>
      <c r="T11" s="689"/>
      <c r="U11" s="689"/>
      <c r="V11" s="689"/>
      <c r="W11" s="689"/>
    </row>
    <row r="12" spans="1:23">
      <c r="A12" s="421">
        <v>6</v>
      </c>
      <c r="B12" s="434" t="s">
        <v>408</v>
      </c>
      <c r="C12" s="634">
        <v>4182107.6815320002</v>
      </c>
      <c r="D12" s="634">
        <v>47893199.787192002</v>
      </c>
      <c r="E12" s="634">
        <v>3287335.1149400002</v>
      </c>
      <c r="F12" s="634"/>
      <c r="G12" s="634">
        <v>0</v>
      </c>
      <c r="H12" s="677">
        <f t="shared" si="0"/>
        <v>48787972.353784002</v>
      </c>
      <c r="I12" s="689"/>
      <c r="J12" s="689"/>
      <c r="K12" s="689"/>
      <c r="L12" s="689"/>
      <c r="M12" s="689"/>
      <c r="N12" s="689"/>
      <c r="O12" s="689"/>
      <c r="P12" s="689"/>
      <c r="Q12" s="689"/>
      <c r="R12" s="689"/>
      <c r="S12" s="689"/>
      <c r="T12" s="689"/>
      <c r="U12" s="689"/>
      <c r="V12" s="689"/>
      <c r="W12" s="689"/>
    </row>
    <row r="13" spans="1:23">
      <c r="A13" s="421">
        <v>7</v>
      </c>
      <c r="B13" s="434" t="s">
        <v>409</v>
      </c>
      <c r="C13" s="634">
        <v>120972.92486679999</v>
      </c>
      <c r="D13" s="634">
        <v>154546979.466647</v>
      </c>
      <c r="E13" s="634">
        <v>508216.24258600001</v>
      </c>
      <c r="F13" s="634"/>
      <c r="G13" s="634">
        <v>0</v>
      </c>
      <c r="H13" s="677">
        <f t="shared" si="0"/>
        <v>154159736.14892781</v>
      </c>
      <c r="I13" s="689"/>
      <c r="J13" s="689"/>
      <c r="K13" s="689"/>
      <c r="L13" s="689"/>
      <c r="M13" s="689"/>
      <c r="N13" s="689"/>
      <c r="O13" s="689"/>
      <c r="P13" s="689"/>
      <c r="Q13" s="689"/>
      <c r="R13" s="689"/>
      <c r="S13" s="689"/>
      <c r="T13" s="689"/>
      <c r="U13" s="689"/>
      <c r="V13" s="689"/>
      <c r="W13" s="689"/>
    </row>
    <row r="14" spans="1:23">
      <c r="A14" s="421">
        <v>8</v>
      </c>
      <c r="B14" s="434" t="s">
        <v>410</v>
      </c>
      <c r="C14" s="634">
        <v>1193990.7328786801</v>
      </c>
      <c r="D14" s="634">
        <v>106746491.307997</v>
      </c>
      <c r="E14" s="634">
        <v>948987.09470400005</v>
      </c>
      <c r="F14" s="634"/>
      <c r="G14" s="634">
        <v>0</v>
      </c>
      <c r="H14" s="677">
        <f t="shared" si="0"/>
        <v>106991494.94617169</v>
      </c>
      <c r="I14" s="689"/>
      <c r="J14" s="689"/>
      <c r="K14" s="689"/>
      <c r="L14" s="689"/>
      <c r="M14" s="689"/>
      <c r="N14" s="689"/>
      <c r="O14" s="689"/>
      <c r="P14" s="689"/>
      <c r="Q14" s="689"/>
      <c r="R14" s="689"/>
      <c r="S14" s="689"/>
      <c r="T14" s="689"/>
      <c r="U14" s="689"/>
      <c r="V14" s="689"/>
      <c r="W14" s="689"/>
    </row>
    <row r="15" spans="1:23">
      <c r="A15" s="421">
        <v>9</v>
      </c>
      <c r="B15" s="434" t="s">
        <v>411</v>
      </c>
      <c r="C15" s="634">
        <v>12841668.8763797</v>
      </c>
      <c r="D15" s="634">
        <v>80966562.370844796</v>
      </c>
      <c r="E15" s="634">
        <v>9819549.6754799988</v>
      </c>
      <c r="F15" s="634"/>
      <c r="G15" s="634">
        <v>0</v>
      </c>
      <c r="H15" s="677">
        <f t="shared" si="0"/>
        <v>83988681.571744502</v>
      </c>
      <c r="I15" s="689"/>
      <c r="J15" s="689"/>
      <c r="K15" s="689"/>
      <c r="L15" s="689"/>
      <c r="M15" s="689"/>
      <c r="N15" s="689"/>
      <c r="O15" s="689"/>
      <c r="P15" s="689"/>
      <c r="Q15" s="689"/>
      <c r="R15" s="689"/>
      <c r="S15" s="689"/>
      <c r="T15" s="689"/>
      <c r="U15" s="689"/>
      <c r="V15" s="689"/>
      <c r="W15" s="689"/>
    </row>
    <row r="16" spans="1:23">
      <c r="A16" s="421">
        <v>10</v>
      </c>
      <c r="B16" s="434" t="s">
        <v>412</v>
      </c>
      <c r="C16" s="634">
        <v>0</v>
      </c>
      <c r="D16" s="634">
        <v>111497904.68602499</v>
      </c>
      <c r="E16" s="634">
        <v>218389.269608</v>
      </c>
      <c r="F16" s="634"/>
      <c r="G16" s="634">
        <v>0</v>
      </c>
      <c r="H16" s="677">
        <f t="shared" si="0"/>
        <v>111279515.41641699</v>
      </c>
      <c r="I16" s="689"/>
      <c r="J16" s="689"/>
      <c r="K16" s="689"/>
      <c r="L16" s="689"/>
      <c r="M16" s="689"/>
      <c r="N16" s="689"/>
      <c r="O16" s="689"/>
      <c r="P16" s="689"/>
      <c r="Q16" s="689"/>
      <c r="R16" s="689"/>
      <c r="S16" s="689"/>
      <c r="T16" s="689"/>
      <c r="U16" s="689"/>
      <c r="V16" s="689"/>
      <c r="W16" s="689"/>
    </row>
    <row r="17" spans="1:23">
      <c r="A17" s="421">
        <v>11</v>
      </c>
      <c r="B17" s="434" t="s">
        <v>413</v>
      </c>
      <c r="C17" s="634">
        <v>0</v>
      </c>
      <c r="D17" s="634">
        <v>18644149.166769098</v>
      </c>
      <c r="E17" s="634">
        <v>219946.58253799999</v>
      </c>
      <c r="F17" s="634"/>
      <c r="G17" s="634">
        <v>0</v>
      </c>
      <c r="H17" s="677">
        <f t="shared" si="0"/>
        <v>18424202.584231097</v>
      </c>
      <c r="I17" s="689"/>
      <c r="J17" s="689"/>
      <c r="K17" s="689"/>
      <c r="L17" s="689"/>
      <c r="M17" s="689"/>
      <c r="N17" s="689"/>
      <c r="O17" s="689"/>
      <c r="P17" s="689"/>
      <c r="Q17" s="689"/>
      <c r="R17" s="689"/>
      <c r="S17" s="689"/>
      <c r="T17" s="689"/>
      <c r="U17" s="689"/>
      <c r="V17" s="689"/>
      <c r="W17" s="689"/>
    </row>
    <row r="18" spans="1:23">
      <c r="A18" s="421">
        <v>12</v>
      </c>
      <c r="B18" s="434" t="s">
        <v>414</v>
      </c>
      <c r="C18" s="634">
        <v>205682.7855</v>
      </c>
      <c r="D18" s="634">
        <v>84185012.9279989</v>
      </c>
      <c r="E18" s="634">
        <v>342003.18948400003</v>
      </c>
      <c r="F18" s="634"/>
      <c r="G18" s="634">
        <v>0</v>
      </c>
      <c r="H18" s="677">
        <f t="shared" si="0"/>
        <v>84048692.524014905</v>
      </c>
      <c r="I18" s="689"/>
      <c r="J18" s="689"/>
      <c r="K18" s="689"/>
      <c r="L18" s="689"/>
      <c r="M18" s="689"/>
      <c r="N18" s="689"/>
      <c r="O18" s="689"/>
      <c r="P18" s="689"/>
      <c r="Q18" s="689"/>
      <c r="R18" s="689"/>
      <c r="S18" s="689"/>
      <c r="T18" s="689"/>
      <c r="U18" s="689"/>
      <c r="V18" s="689"/>
      <c r="W18" s="689"/>
    </row>
    <row r="19" spans="1:23">
      <c r="A19" s="421">
        <v>13</v>
      </c>
      <c r="B19" s="434" t="s">
        <v>415</v>
      </c>
      <c r="C19" s="634">
        <v>0</v>
      </c>
      <c r="D19" s="634">
        <v>59394847.446166798</v>
      </c>
      <c r="E19" s="634">
        <v>230088.185734</v>
      </c>
      <c r="F19" s="634"/>
      <c r="G19" s="634">
        <v>0</v>
      </c>
      <c r="H19" s="677">
        <f t="shared" si="0"/>
        <v>59164759.260432802</v>
      </c>
      <c r="I19" s="689"/>
      <c r="J19" s="689"/>
      <c r="K19" s="689"/>
      <c r="L19" s="689"/>
      <c r="M19" s="689"/>
      <c r="N19" s="689"/>
      <c r="O19" s="689"/>
      <c r="P19" s="689"/>
      <c r="Q19" s="689"/>
      <c r="R19" s="689"/>
      <c r="S19" s="689"/>
      <c r="T19" s="689"/>
      <c r="U19" s="689"/>
      <c r="V19" s="689"/>
      <c r="W19" s="689"/>
    </row>
    <row r="20" spans="1:23">
      <c r="A20" s="421">
        <v>14</v>
      </c>
      <c r="B20" s="434" t="s">
        <v>416</v>
      </c>
      <c r="C20" s="634">
        <v>9370034.0372538399</v>
      </c>
      <c r="D20" s="634">
        <v>61141694.434282102</v>
      </c>
      <c r="E20" s="634">
        <v>6347511.50191746</v>
      </c>
      <c r="F20" s="634"/>
      <c r="G20" s="634">
        <v>0</v>
      </c>
      <c r="H20" s="677">
        <f t="shared" si="0"/>
        <v>64164216.969618477</v>
      </c>
      <c r="I20" s="689"/>
      <c r="J20" s="689"/>
      <c r="K20" s="689"/>
      <c r="L20" s="689"/>
      <c r="M20" s="689"/>
      <c r="N20" s="689"/>
      <c r="O20" s="689"/>
      <c r="P20" s="689"/>
      <c r="Q20" s="689"/>
      <c r="R20" s="689"/>
      <c r="S20" s="689"/>
      <c r="T20" s="689"/>
      <c r="U20" s="689"/>
      <c r="V20" s="689"/>
      <c r="W20" s="689"/>
    </row>
    <row r="21" spans="1:23">
      <c r="A21" s="421">
        <v>15</v>
      </c>
      <c r="B21" s="434" t="s">
        <v>417</v>
      </c>
      <c r="C21" s="634">
        <v>98484.173439999999</v>
      </c>
      <c r="D21" s="634">
        <v>19265089.899073701</v>
      </c>
      <c r="E21" s="634">
        <v>126456.87262000001</v>
      </c>
      <c r="F21" s="634"/>
      <c r="G21" s="634">
        <v>0</v>
      </c>
      <c r="H21" s="677">
        <f t="shared" si="0"/>
        <v>19237117.199893698</v>
      </c>
      <c r="I21" s="689"/>
      <c r="J21" s="689"/>
      <c r="K21" s="689"/>
      <c r="L21" s="689"/>
      <c r="M21" s="689"/>
      <c r="N21" s="689"/>
      <c r="O21" s="689"/>
      <c r="P21" s="689"/>
      <c r="Q21" s="689"/>
      <c r="R21" s="689"/>
      <c r="S21" s="689"/>
      <c r="T21" s="689"/>
      <c r="U21" s="689"/>
      <c r="V21" s="689"/>
      <c r="W21" s="689"/>
    </row>
    <row r="22" spans="1:23">
      <c r="A22" s="421">
        <v>16</v>
      </c>
      <c r="B22" s="434" t="s">
        <v>418</v>
      </c>
      <c r="C22" s="634">
        <v>0</v>
      </c>
      <c r="D22" s="634">
        <v>1151090.0595219999</v>
      </c>
      <c r="E22" s="634">
        <v>9448.6208860000006</v>
      </c>
      <c r="F22" s="634"/>
      <c r="G22" s="634">
        <v>0</v>
      </c>
      <c r="H22" s="677">
        <f t="shared" si="0"/>
        <v>1141641.4386359998</v>
      </c>
      <c r="I22" s="689"/>
      <c r="J22" s="689"/>
      <c r="K22" s="689"/>
      <c r="L22" s="689"/>
      <c r="M22" s="689"/>
      <c r="N22" s="689"/>
      <c r="O22" s="689"/>
      <c r="P22" s="689"/>
      <c r="Q22" s="689"/>
      <c r="R22" s="689"/>
      <c r="S22" s="689"/>
      <c r="T22" s="689"/>
      <c r="U22" s="689"/>
      <c r="V22" s="689"/>
      <c r="W22" s="689"/>
    </row>
    <row r="23" spans="1:23">
      <c r="A23" s="421">
        <v>17</v>
      </c>
      <c r="B23" s="434" t="s">
        <v>419</v>
      </c>
      <c r="C23" s="634">
        <v>0</v>
      </c>
      <c r="D23" s="634">
        <v>1722225.3694839999</v>
      </c>
      <c r="E23" s="634">
        <v>2087.9632839999999</v>
      </c>
      <c r="F23" s="634"/>
      <c r="G23" s="634">
        <v>0</v>
      </c>
      <c r="H23" s="677">
        <f t="shared" si="0"/>
        <v>1720137.4061999999</v>
      </c>
      <c r="I23" s="689"/>
      <c r="J23" s="689"/>
      <c r="K23" s="689"/>
      <c r="L23" s="689"/>
      <c r="M23" s="689"/>
      <c r="N23" s="689"/>
      <c r="O23" s="689"/>
      <c r="P23" s="689"/>
      <c r="Q23" s="689"/>
      <c r="R23" s="689"/>
      <c r="S23" s="689"/>
      <c r="T23" s="689"/>
      <c r="U23" s="689"/>
      <c r="V23" s="689"/>
      <c r="W23" s="689"/>
    </row>
    <row r="24" spans="1:23">
      <c r="A24" s="421">
        <v>18</v>
      </c>
      <c r="B24" s="434" t="s">
        <v>420</v>
      </c>
      <c r="C24" s="634">
        <v>0</v>
      </c>
      <c r="D24" s="634">
        <v>8277656.3003080003</v>
      </c>
      <c r="E24" s="634">
        <v>45560.402134000004</v>
      </c>
      <c r="F24" s="634"/>
      <c r="G24" s="634">
        <v>0</v>
      </c>
      <c r="H24" s="677">
        <f t="shared" si="0"/>
        <v>8232095.898174</v>
      </c>
      <c r="I24" s="689"/>
      <c r="J24" s="689"/>
      <c r="K24" s="689"/>
      <c r="L24" s="689"/>
      <c r="M24" s="689"/>
      <c r="N24" s="689"/>
      <c r="O24" s="689"/>
      <c r="P24" s="689"/>
      <c r="Q24" s="689"/>
      <c r="R24" s="689"/>
      <c r="S24" s="689"/>
      <c r="T24" s="689"/>
      <c r="U24" s="689"/>
      <c r="V24" s="689"/>
      <c r="W24" s="689"/>
    </row>
    <row r="25" spans="1:23">
      <c r="A25" s="421">
        <v>19</v>
      </c>
      <c r="B25" s="434" t="s">
        <v>421</v>
      </c>
      <c r="C25" s="634">
        <v>0</v>
      </c>
      <c r="D25" s="634">
        <v>6765326.072408</v>
      </c>
      <c r="E25" s="634">
        <v>6650.715416</v>
      </c>
      <c r="F25" s="634"/>
      <c r="G25" s="634">
        <v>0</v>
      </c>
      <c r="H25" s="677">
        <f t="shared" si="0"/>
        <v>6758675.3569919998</v>
      </c>
      <c r="I25" s="689"/>
      <c r="J25" s="689"/>
      <c r="K25" s="689"/>
      <c r="L25" s="689"/>
      <c r="M25" s="689"/>
      <c r="N25" s="689"/>
      <c r="O25" s="689"/>
      <c r="P25" s="689"/>
      <c r="Q25" s="689"/>
      <c r="R25" s="689"/>
      <c r="S25" s="689"/>
      <c r="T25" s="689"/>
      <c r="U25" s="689"/>
      <c r="V25" s="689"/>
      <c r="W25" s="689"/>
    </row>
    <row r="26" spans="1:23">
      <c r="A26" s="421">
        <v>20</v>
      </c>
      <c r="B26" s="434" t="s">
        <v>422</v>
      </c>
      <c r="C26" s="634">
        <v>0</v>
      </c>
      <c r="D26" s="634">
        <v>65987236.170602702</v>
      </c>
      <c r="E26" s="634">
        <v>143629.23485000001</v>
      </c>
      <c r="F26" s="634"/>
      <c r="G26" s="634">
        <v>0</v>
      </c>
      <c r="H26" s="677">
        <f t="shared" si="0"/>
        <v>65843606.935752705</v>
      </c>
      <c r="I26" s="689"/>
      <c r="J26" s="689"/>
      <c r="K26" s="689"/>
      <c r="L26" s="689"/>
      <c r="M26" s="689"/>
      <c r="N26" s="689"/>
      <c r="O26" s="689"/>
      <c r="P26" s="689"/>
      <c r="Q26" s="689"/>
      <c r="R26" s="689"/>
      <c r="S26" s="689"/>
      <c r="T26" s="689"/>
      <c r="U26" s="689"/>
      <c r="V26" s="689"/>
      <c r="W26" s="689"/>
    </row>
    <row r="27" spans="1:23">
      <c r="A27" s="421">
        <v>21</v>
      </c>
      <c r="B27" s="434" t="s">
        <v>423</v>
      </c>
      <c r="C27" s="634">
        <v>257483.351864</v>
      </c>
      <c r="D27" s="634">
        <v>39301147.290704399</v>
      </c>
      <c r="E27" s="634">
        <v>369824.14443799999</v>
      </c>
      <c r="F27" s="634"/>
      <c r="G27" s="634">
        <v>0</v>
      </c>
      <c r="H27" s="677">
        <f t="shared" si="0"/>
        <v>39188806.498130403</v>
      </c>
      <c r="I27" s="689"/>
      <c r="J27" s="689"/>
      <c r="K27" s="689"/>
      <c r="L27" s="689"/>
      <c r="M27" s="689"/>
      <c r="N27" s="689"/>
      <c r="O27" s="689"/>
      <c r="P27" s="689"/>
      <c r="Q27" s="689"/>
      <c r="R27" s="689"/>
      <c r="S27" s="689"/>
      <c r="T27" s="689"/>
      <c r="U27" s="689"/>
      <c r="V27" s="689"/>
      <c r="W27" s="689"/>
    </row>
    <row r="28" spans="1:23">
      <c r="A28" s="421">
        <v>22</v>
      </c>
      <c r="B28" s="434" t="s">
        <v>424</v>
      </c>
      <c r="C28" s="634">
        <v>0</v>
      </c>
      <c r="D28" s="634">
        <v>17321154.603677999</v>
      </c>
      <c r="E28" s="634">
        <v>27603.720045999999</v>
      </c>
      <c r="F28" s="634"/>
      <c r="G28" s="634">
        <v>0</v>
      </c>
      <c r="H28" s="677">
        <f t="shared" si="0"/>
        <v>17293550.883632001</v>
      </c>
      <c r="I28" s="689"/>
      <c r="J28" s="689"/>
      <c r="K28" s="689"/>
      <c r="L28" s="689"/>
      <c r="M28" s="689"/>
      <c r="N28" s="689"/>
      <c r="O28" s="689"/>
      <c r="P28" s="689"/>
      <c r="Q28" s="689"/>
      <c r="R28" s="689"/>
      <c r="S28" s="689"/>
      <c r="T28" s="689"/>
      <c r="U28" s="689"/>
      <c r="V28" s="689"/>
      <c r="W28" s="689"/>
    </row>
    <row r="29" spans="1:23">
      <c r="A29" s="421">
        <v>23</v>
      </c>
      <c r="B29" s="434" t="s">
        <v>425</v>
      </c>
      <c r="C29" s="634">
        <v>6970736.0173619203</v>
      </c>
      <c r="D29" s="634">
        <v>144114784.97473201</v>
      </c>
      <c r="E29" s="634">
        <v>4841758.1835360005</v>
      </c>
      <c r="F29" s="634"/>
      <c r="G29" s="634">
        <v>0</v>
      </c>
      <c r="H29" s="677">
        <f t="shared" si="0"/>
        <v>146243762.80855793</v>
      </c>
      <c r="I29" s="689"/>
      <c r="J29" s="689"/>
      <c r="K29" s="689"/>
      <c r="L29" s="689"/>
      <c r="M29" s="689"/>
      <c r="N29" s="689"/>
      <c r="O29" s="689"/>
      <c r="P29" s="689"/>
      <c r="Q29" s="689"/>
      <c r="R29" s="689"/>
      <c r="S29" s="689"/>
      <c r="T29" s="689"/>
      <c r="U29" s="689"/>
      <c r="V29" s="689"/>
      <c r="W29" s="689"/>
    </row>
    <row r="30" spans="1:23">
      <c r="A30" s="421">
        <v>24</v>
      </c>
      <c r="B30" s="434" t="s">
        <v>426</v>
      </c>
      <c r="C30" s="634">
        <v>277446.00337200001</v>
      </c>
      <c r="D30" s="634">
        <v>26088076.503635701</v>
      </c>
      <c r="E30" s="634">
        <v>209834.06716400001</v>
      </c>
      <c r="F30" s="634"/>
      <c r="G30" s="634">
        <v>0</v>
      </c>
      <c r="H30" s="677">
        <f t="shared" si="0"/>
        <v>26155688.439843699</v>
      </c>
      <c r="I30" s="689"/>
      <c r="J30" s="689"/>
      <c r="K30" s="689"/>
      <c r="L30" s="689"/>
      <c r="M30" s="689"/>
      <c r="N30" s="689"/>
      <c r="O30" s="689"/>
      <c r="P30" s="689"/>
      <c r="Q30" s="689"/>
      <c r="R30" s="689"/>
      <c r="S30" s="689"/>
      <c r="T30" s="689"/>
      <c r="U30" s="689"/>
      <c r="V30" s="689"/>
      <c r="W30" s="689"/>
    </row>
    <row r="31" spans="1:23">
      <c r="A31" s="421">
        <v>25</v>
      </c>
      <c r="B31" s="434" t="s">
        <v>427</v>
      </c>
      <c r="C31" s="634">
        <v>65161.605179999999</v>
      </c>
      <c r="D31" s="634">
        <v>4132155.8762798002</v>
      </c>
      <c r="E31" s="634">
        <v>85129.478143999993</v>
      </c>
      <c r="F31" s="634"/>
      <c r="G31" s="634">
        <v>0</v>
      </c>
      <c r="H31" s="677">
        <f t="shared" si="0"/>
        <v>4112188.0033158003</v>
      </c>
      <c r="I31" s="689"/>
      <c r="J31" s="689"/>
      <c r="K31" s="689"/>
      <c r="L31" s="689"/>
      <c r="M31" s="689"/>
      <c r="N31" s="689"/>
      <c r="O31" s="689"/>
      <c r="P31" s="689"/>
      <c r="Q31" s="689"/>
      <c r="R31" s="689"/>
      <c r="S31" s="689"/>
      <c r="T31" s="689"/>
      <c r="U31" s="689"/>
      <c r="V31" s="689"/>
      <c r="W31" s="689"/>
    </row>
    <row r="32" spans="1:23">
      <c r="A32" s="421">
        <v>26</v>
      </c>
      <c r="B32" s="434" t="s">
        <v>428</v>
      </c>
      <c r="C32" s="634">
        <v>561400.49948443996</v>
      </c>
      <c r="D32" s="634">
        <v>65656641.878882498</v>
      </c>
      <c r="E32" s="634">
        <v>1264756.0504020001</v>
      </c>
      <c r="F32" s="634"/>
      <c r="G32" s="634">
        <v>36965.899999999907</v>
      </c>
      <c r="H32" s="677">
        <f t="shared" si="0"/>
        <v>64953286.327964939</v>
      </c>
      <c r="I32" s="689"/>
      <c r="J32" s="689"/>
      <c r="K32" s="689"/>
      <c r="L32" s="689"/>
      <c r="M32" s="689"/>
      <c r="N32" s="689"/>
      <c r="O32" s="689"/>
      <c r="P32" s="689"/>
      <c r="Q32" s="689"/>
      <c r="R32" s="689"/>
      <c r="S32" s="689"/>
      <c r="T32" s="689"/>
      <c r="U32" s="689"/>
      <c r="V32" s="689"/>
      <c r="W32" s="689"/>
    </row>
    <row r="33" spans="1:23">
      <c r="A33" s="421">
        <v>27</v>
      </c>
      <c r="B33" s="421" t="s">
        <v>99</v>
      </c>
      <c r="C33" s="634">
        <v>0</v>
      </c>
      <c r="D33" s="634">
        <v>113439731.12926912</v>
      </c>
      <c r="E33" s="634">
        <v>18606.767012540251</v>
      </c>
      <c r="F33" s="634"/>
      <c r="G33" s="634">
        <v>0</v>
      </c>
      <c r="H33" s="677">
        <f t="shared" si="0"/>
        <v>113421124.36225659</v>
      </c>
      <c r="I33" s="689"/>
      <c r="J33" s="689"/>
      <c r="K33" s="689"/>
      <c r="L33" s="689"/>
      <c r="M33" s="689"/>
      <c r="N33" s="689"/>
      <c r="O33" s="689"/>
      <c r="P33" s="689"/>
      <c r="Q33" s="689"/>
      <c r="R33" s="689"/>
      <c r="S33" s="689"/>
      <c r="T33" s="689"/>
      <c r="U33" s="689"/>
      <c r="V33" s="689"/>
      <c r="W33" s="689"/>
    </row>
    <row r="34" spans="1:23">
      <c r="A34" s="421">
        <v>28</v>
      </c>
      <c r="B34" s="424" t="s">
        <v>66</v>
      </c>
      <c r="C34" s="424">
        <v>36153195.919113003</v>
      </c>
      <c r="D34" s="424">
        <v>1929147985.576087</v>
      </c>
      <c r="E34" s="424">
        <v>30573358.777800001</v>
      </c>
      <c r="F34" s="424">
        <v>0</v>
      </c>
      <c r="G34" s="424">
        <v>36965.899999999907</v>
      </c>
      <c r="H34" s="677">
        <f t="shared" si="0"/>
        <v>1934727822.7173998</v>
      </c>
      <c r="I34" s="689"/>
      <c r="J34" s="689"/>
      <c r="K34" s="689"/>
      <c r="L34" s="689"/>
      <c r="M34" s="689"/>
      <c r="N34" s="689"/>
      <c r="O34" s="689"/>
      <c r="P34" s="689"/>
      <c r="Q34" s="689"/>
      <c r="R34" s="689"/>
      <c r="S34" s="689"/>
      <c r="T34" s="689"/>
      <c r="U34" s="689"/>
      <c r="V34" s="689"/>
      <c r="W34" s="689"/>
    </row>
    <row r="36" spans="1:23">
      <c r="B36" s="380"/>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E15"/>
  <sheetViews>
    <sheetView showGridLines="0" zoomScaleNormal="100" workbookViewId="0">
      <selection activeCell="D31" sqref="D31"/>
    </sheetView>
  </sheetViews>
  <sheetFormatPr defaultColWidth="9.140625" defaultRowHeight="15"/>
  <cols>
    <col min="1" max="1" width="11.85546875" style="375" bestFit="1" customWidth="1"/>
    <col min="2" max="2" width="108" style="375" bestFit="1" customWidth="1"/>
    <col min="3" max="3" width="35.5703125" style="375" customWidth="1"/>
    <col min="4" max="4" width="38.42578125" style="375" customWidth="1"/>
    <col min="5" max="16384" width="9.140625" style="375"/>
  </cols>
  <sheetData>
    <row r="1" spans="1:5">
      <c r="A1" s="374" t="s">
        <v>108</v>
      </c>
      <c r="B1" s="293" t="str">
        <f>Info!C2</f>
        <v>ს.ს "პროკრედიტ ბანკი"</v>
      </c>
    </row>
    <row r="2" spans="1:5">
      <c r="A2" s="374" t="s">
        <v>109</v>
      </c>
      <c r="B2" s="377">
        <f>'1. key ratios'!B2</f>
        <v>45565</v>
      </c>
    </row>
    <row r="3" spans="1:5">
      <c r="A3" s="376" t="s">
        <v>429</v>
      </c>
    </row>
    <row r="5" spans="1:5">
      <c r="A5" s="770" t="s">
        <v>658</v>
      </c>
      <c r="B5" s="770"/>
      <c r="C5" s="444" t="s">
        <v>448</v>
      </c>
      <c r="D5" s="444" t="s">
        <v>657</v>
      </c>
    </row>
    <row r="6" spans="1:5">
      <c r="A6" s="443">
        <v>1</v>
      </c>
      <c r="B6" s="436" t="s">
        <v>656</v>
      </c>
      <c r="C6" s="639">
        <v>29648556.059999999</v>
      </c>
      <c r="D6" s="438"/>
      <c r="E6" s="689"/>
    </row>
    <row r="7" spans="1:5">
      <c r="A7" s="440">
        <v>2</v>
      </c>
      <c r="B7" s="436" t="s">
        <v>655</v>
      </c>
      <c r="C7" s="638">
        <v>5189867.8199999994</v>
      </c>
      <c r="D7" s="438">
        <v>0</v>
      </c>
      <c r="E7" s="689"/>
    </row>
    <row r="8" spans="1:5">
      <c r="A8" s="442">
        <v>2.1</v>
      </c>
      <c r="B8" s="441" t="s">
        <v>654</v>
      </c>
      <c r="C8" s="638">
        <v>550452.29</v>
      </c>
      <c r="D8" s="438"/>
      <c r="E8" s="689"/>
    </row>
    <row r="9" spans="1:5">
      <c r="A9" s="442">
        <v>2.2000000000000002</v>
      </c>
      <c r="B9" s="441" t="s">
        <v>653</v>
      </c>
      <c r="C9" s="638">
        <v>4639415.5299999993</v>
      </c>
      <c r="D9" s="438"/>
      <c r="E9" s="689"/>
    </row>
    <row r="10" spans="1:5">
      <c r="A10" s="443">
        <v>3</v>
      </c>
      <c r="B10" s="436" t="s">
        <v>652</v>
      </c>
      <c r="C10" s="638">
        <v>4520325.6399999987</v>
      </c>
      <c r="D10" s="438">
        <v>0</v>
      </c>
      <c r="E10" s="689"/>
    </row>
    <row r="11" spans="1:5">
      <c r="A11" s="442">
        <v>3.1</v>
      </c>
      <c r="B11" s="441" t="s">
        <v>430</v>
      </c>
      <c r="C11" s="638">
        <v>36965.899999999907</v>
      </c>
      <c r="D11" s="438"/>
      <c r="E11" s="689"/>
    </row>
    <row r="12" spans="1:5">
      <c r="A12" s="442">
        <v>3.2</v>
      </c>
      <c r="B12" s="441" t="s">
        <v>651</v>
      </c>
      <c r="C12" s="638">
        <v>291503.07000000007</v>
      </c>
      <c r="D12" s="438"/>
      <c r="E12" s="689"/>
    </row>
    <row r="13" spans="1:5">
      <c r="A13" s="442">
        <v>3.3</v>
      </c>
      <c r="B13" s="441" t="s">
        <v>650</v>
      </c>
      <c r="C13" s="638">
        <v>4191856.669999999</v>
      </c>
      <c r="D13" s="438"/>
      <c r="E13" s="689"/>
    </row>
    <row r="14" spans="1:5">
      <c r="A14" s="440">
        <v>4</v>
      </c>
      <c r="B14" s="439" t="s">
        <v>649</v>
      </c>
      <c r="C14" s="638">
        <v>70544.340000000026</v>
      </c>
      <c r="D14" s="438"/>
      <c r="E14" s="689"/>
    </row>
    <row r="15" spans="1:5">
      <c r="A15" s="437">
        <v>5</v>
      </c>
      <c r="B15" s="436" t="s">
        <v>648</v>
      </c>
      <c r="C15" s="639">
        <v>30388642.579999994</v>
      </c>
      <c r="D15" s="435">
        <v>0</v>
      </c>
      <c r="E15" s="689"/>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E23"/>
  <sheetViews>
    <sheetView showGridLines="0" zoomScaleNormal="100" workbookViewId="0">
      <selection activeCell="D30" sqref="D30"/>
    </sheetView>
  </sheetViews>
  <sheetFormatPr defaultColWidth="9.140625" defaultRowHeight="15"/>
  <cols>
    <col min="1" max="1" width="11.85546875" style="431" bestFit="1" customWidth="1"/>
    <col min="2" max="2" width="128.85546875" style="431" bestFit="1" customWidth="1"/>
    <col min="3" max="3" width="37" style="431" customWidth="1"/>
    <col min="4" max="4" width="50.5703125" style="431" customWidth="1"/>
    <col min="5" max="16384" width="9.140625" style="431"/>
  </cols>
  <sheetData>
    <row r="1" spans="1:5">
      <c r="A1" s="374" t="s">
        <v>108</v>
      </c>
      <c r="B1" s="293" t="str">
        <f>Info!C2</f>
        <v>ს.ს "პროკრედიტ ბანკი"</v>
      </c>
    </row>
    <row r="2" spans="1:5">
      <c r="A2" s="374" t="s">
        <v>109</v>
      </c>
      <c r="B2" s="377">
        <f>'1. key ratios'!B2</f>
        <v>45565</v>
      </c>
    </row>
    <row r="3" spans="1:5">
      <c r="A3" s="376" t="s">
        <v>431</v>
      </c>
    </row>
    <row r="4" spans="1:5">
      <c r="A4" s="376"/>
    </row>
    <row r="5" spans="1:5" ht="15" customHeight="1">
      <c r="A5" s="771" t="s">
        <v>432</v>
      </c>
      <c r="B5" s="772"/>
      <c r="C5" s="775" t="s">
        <v>433</v>
      </c>
      <c r="D5" s="775" t="s">
        <v>434</v>
      </c>
    </row>
    <row r="6" spans="1:5">
      <c r="A6" s="773"/>
      <c r="B6" s="774"/>
      <c r="C6" s="775"/>
      <c r="D6" s="775"/>
    </row>
    <row r="7" spans="1:5">
      <c r="A7" s="424">
        <v>1</v>
      </c>
      <c r="B7" s="424" t="s">
        <v>435</v>
      </c>
      <c r="C7" s="636">
        <v>39533882.810000002</v>
      </c>
      <c r="D7" s="445"/>
      <c r="E7" s="690"/>
    </row>
    <row r="8" spans="1:5">
      <c r="A8" s="421">
        <v>2</v>
      </c>
      <c r="B8" s="421" t="s">
        <v>436</v>
      </c>
      <c r="C8" s="634">
        <v>103428.95999999979</v>
      </c>
      <c r="D8" s="445"/>
      <c r="E8" s="690"/>
    </row>
    <row r="9" spans="1:5">
      <c r="A9" s="421">
        <v>3</v>
      </c>
      <c r="B9" s="448" t="s">
        <v>437</v>
      </c>
      <c r="C9" s="634">
        <v>174818.85</v>
      </c>
      <c r="D9" s="445"/>
      <c r="E9" s="690"/>
    </row>
    <row r="10" spans="1:5">
      <c r="A10" s="421">
        <v>4</v>
      </c>
      <c r="B10" s="421" t="s">
        <v>438</v>
      </c>
      <c r="C10" s="636">
        <v>3658934.68</v>
      </c>
      <c r="D10" s="445"/>
      <c r="E10" s="690"/>
    </row>
    <row r="11" spans="1:5">
      <c r="A11" s="421">
        <v>5</v>
      </c>
      <c r="B11" s="447" t="s">
        <v>659</v>
      </c>
      <c r="C11" s="634">
        <v>0</v>
      </c>
      <c r="D11" s="445"/>
      <c r="E11" s="690"/>
    </row>
    <row r="12" spans="1:5">
      <c r="A12" s="421">
        <v>6</v>
      </c>
      <c r="B12" s="447" t="s">
        <v>439</v>
      </c>
      <c r="C12" s="634">
        <v>3621968.7800000003</v>
      </c>
      <c r="D12" s="445"/>
      <c r="E12" s="690"/>
    </row>
    <row r="13" spans="1:5">
      <c r="A13" s="421">
        <v>7</v>
      </c>
      <c r="B13" s="447" t="s">
        <v>442</v>
      </c>
      <c r="C13" s="634">
        <v>36965.899999999907</v>
      </c>
      <c r="D13" s="445"/>
      <c r="E13" s="690"/>
    </row>
    <row r="14" spans="1:5">
      <c r="A14" s="421">
        <v>8</v>
      </c>
      <c r="B14" s="447" t="s">
        <v>440</v>
      </c>
      <c r="C14" s="634"/>
      <c r="D14" s="421"/>
      <c r="E14" s="690"/>
    </row>
    <row r="15" spans="1:5">
      <c r="A15" s="421">
        <v>9</v>
      </c>
      <c r="B15" s="447" t="s">
        <v>441</v>
      </c>
      <c r="C15" s="634"/>
      <c r="D15" s="421"/>
      <c r="E15" s="690"/>
    </row>
    <row r="16" spans="1:5">
      <c r="A16" s="421">
        <v>10</v>
      </c>
      <c r="B16" s="447" t="s">
        <v>443</v>
      </c>
      <c r="C16" s="634"/>
      <c r="D16" s="421"/>
      <c r="E16" s="690"/>
    </row>
    <row r="17" spans="1:5">
      <c r="A17" s="421">
        <v>11</v>
      </c>
      <c r="B17" s="447" t="s">
        <v>444</v>
      </c>
      <c r="C17" s="634">
        <v>0</v>
      </c>
      <c r="D17" s="445"/>
      <c r="E17" s="690"/>
    </row>
    <row r="18" spans="1:5">
      <c r="A18" s="424">
        <v>12</v>
      </c>
      <c r="B18" s="446" t="s">
        <v>445</v>
      </c>
      <c r="C18" s="636">
        <v>36153195.940000005</v>
      </c>
      <c r="D18" s="445"/>
      <c r="E18" s="690"/>
    </row>
    <row r="21" spans="1:5">
      <c r="B21" s="374"/>
    </row>
    <row r="22" spans="1:5">
      <c r="B22" s="374"/>
    </row>
    <row r="23" spans="1:5">
      <c r="B23" s="376"/>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AB28"/>
  <sheetViews>
    <sheetView showGridLines="0" zoomScaleNormal="100" workbookViewId="0">
      <selection activeCell="E35" sqref="E35"/>
    </sheetView>
  </sheetViews>
  <sheetFormatPr defaultColWidth="9.140625" defaultRowHeight="15"/>
  <cols>
    <col min="1" max="1" width="11.85546875" style="431" bestFit="1" customWidth="1"/>
    <col min="2" max="2" width="63.85546875" style="431" customWidth="1"/>
    <col min="3" max="3" width="15.5703125" style="431" customWidth="1"/>
    <col min="4" max="18" width="22.28515625" style="431" customWidth="1"/>
    <col min="19" max="19" width="23.28515625" style="431" bestFit="1" customWidth="1"/>
    <col min="20" max="26" width="22.28515625" style="431" customWidth="1"/>
    <col min="27" max="27" width="23.28515625" style="431" bestFit="1" customWidth="1"/>
    <col min="28" max="28" width="20" style="431" customWidth="1"/>
    <col min="29" max="16384" width="9.140625" style="431"/>
  </cols>
  <sheetData>
    <row r="1" spans="1:28">
      <c r="A1" s="374" t="s">
        <v>108</v>
      </c>
      <c r="B1" s="293" t="str">
        <f>Info!C2</f>
        <v>ს.ს "პროკრედიტ ბანკი"</v>
      </c>
    </row>
    <row r="2" spans="1:28">
      <c r="A2" s="374" t="s">
        <v>109</v>
      </c>
      <c r="B2" s="377">
        <f>'1. key ratios'!B2</f>
        <v>45565</v>
      </c>
      <c r="C2" s="432"/>
    </row>
    <row r="3" spans="1:28">
      <c r="A3" s="376" t="s">
        <v>446</v>
      </c>
    </row>
    <row r="5" spans="1:28" ht="15" customHeight="1">
      <c r="A5" s="776" t="s">
        <v>672</v>
      </c>
      <c r="B5" s="777"/>
      <c r="C5" s="768" t="s">
        <v>671</v>
      </c>
      <c r="D5" s="782"/>
      <c r="E5" s="782"/>
      <c r="F5" s="782"/>
      <c r="G5" s="782"/>
      <c r="H5" s="782"/>
      <c r="I5" s="782"/>
      <c r="J5" s="782"/>
      <c r="K5" s="782"/>
      <c r="L5" s="782"/>
      <c r="M5" s="782"/>
      <c r="N5" s="782"/>
      <c r="O5" s="782"/>
      <c r="P5" s="782"/>
      <c r="Q5" s="782"/>
      <c r="R5" s="782"/>
      <c r="S5" s="782"/>
      <c r="T5" s="457"/>
      <c r="U5" s="457"/>
      <c r="V5" s="457"/>
      <c r="W5" s="457"/>
      <c r="X5" s="457"/>
      <c r="Y5" s="457"/>
      <c r="Z5" s="457"/>
      <c r="AA5" s="456"/>
      <c r="AB5" s="449"/>
    </row>
    <row r="6" spans="1:28">
      <c r="A6" s="778"/>
      <c r="B6" s="779"/>
      <c r="C6" s="783" t="s">
        <v>66</v>
      </c>
      <c r="D6" s="785" t="s">
        <v>670</v>
      </c>
      <c r="E6" s="785"/>
      <c r="F6" s="785"/>
      <c r="G6" s="785"/>
      <c r="H6" s="786" t="s">
        <v>669</v>
      </c>
      <c r="I6" s="787"/>
      <c r="J6" s="787"/>
      <c r="K6" s="788"/>
      <c r="L6" s="454"/>
      <c r="M6" s="789" t="s">
        <v>668</v>
      </c>
      <c r="N6" s="789"/>
      <c r="O6" s="789"/>
      <c r="P6" s="789"/>
      <c r="Q6" s="789"/>
      <c r="R6" s="789"/>
      <c r="S6" s="766"/>
      <c r="T6" s="455"/>
      <c r="U6" s="769" t="s">
        <v>667</v>
      </c>
      <c r="V6" s="769"/>
      <c r="W6" s="769"/>
      <c r="X6" s="769"/>
      <c r="Y6" s="769"/>
      <c r="Z6" s="769"/>
      <c r="AA6" s="767"/>
      <c r="AB6" s="454"/>
    </row>
    <row r="7" spans="1:28" ht="30">
      <c r="A7" s="780"/>
      <c r="B7" s="781"/>
      <c r="C7" s="784"/>
      <c r="D7" s="453"/>
      <c r="E7" s="428" t="s">
        <v>447</v>
      </c>
      <c r="F7" s="428" t="s">
        <v>665</v>
      </c>
      <c r="G7" s="428" t="s">
        <v>666</v>
      </c>
      <c r="H7" s="452"/>
      <c r="I7" s="428" t="s">
        <v>447</v>
      </c>
      <c r="J7" s="428" t="s">
        <v>665</v>
      </c>
      <c r="K7" s="428" t="s">
        <v>666</v>
      </c>
      <c r="L7" s="451"/>
      <c r="M7" s="428" t="s">
        <v>447</v>
      </c>
      <c r="N7" s="428" t="s">
        <v>665</v>
      </c>
      <c r="O7" s="428" t="s">
        <v>664</v>
      </c>
      <c r="P7" s="428" t="s">
        <v>663</v>
      </c>
      <c r="Q7" s="428" t="s">
        <v>662</v>
      </c>
      <c r="R7" s="428" t="s">
        <v>661</v>
      </c>
      <c r="S7" s="428" t="s">
        <v>660</v>
      </c>
      <c r="T7" s="450"/>
      <c r="U7" s="428" t="s">
        <v>447</v>
      </c>
      <c r="V7" s="428" t="s">
        <v>665</v>
      </c>
      <c r="W7" s="428" t="s">
        <v>664</v>
      </c>
      <c r="X7" s="428" t="s">
        <v>663</v>
      </c>
      <c r="Y7" s="428" t="s">
        <v>662</v>
      </c>
      <c r="Z7" s="428" t="s">
        <v>661</v>
      </c>
      <c r="AA7" s="428" t="s">
        <v>660</v>
      </c>
      <c r="AB7" s="449"/>
    </row>
    <row r="8" spans="1:28" s="644" customFormat="1">
      <c r="A8" s="643">
        <v>1</v>
      </c>
      <c r="B8" s="424" t="s">
        <v>448</v>
      </c>
      <c r="C8" s="636">
        <v>1374663427.8247337</v>
      </c>
      <c r="D8" s="636">
        <v>1301039209.5220149</v>
      </c>
      <c r="E8" s="636">
        <v>6590011.186032</v>
      </c>
      <c r="F8" s="636">
        <v>0</v>
      </c>
      <c r="G8" s="636">
        <v>0</v>
      </c>
      <c r="H8" s="636">
        <v>37471022.383605383</v>
      </c>
      <c r="I8" s="636">
        <v>5051663.4482810404</v>
      </c>
      <c r="J8" s="636">
        <v>209765.756956</v>
      </c>
      <c r="K8" s="636">
        <v>0</v>
      </c>
      <c r="L8" s="636">
        <v>35872074.019825943</v>
      </c>
      <c r="M8" s="636">
        <v>825850.47081524006</v>
      </c>
      <c r="N8" s="636">
        <v>8100247.8010665206</v>
      </c>
      <c r="O8" s="636">
        <v>3536984.4544076803</v>
      </c>
      <c r="P8" s="636">
        <v>9242327.7082377989</v>
      </c>
      <c r="Q8" s="636">
        <v>8251871.2731306199</v>
      </c>
      <c r="R8" s="636">
        <v>0</v>
      </c>
      <c r="S8" s="636">
        <v>0</v>
      </c>
      <c r="T8" s="636">
        <v>281121.89928746002</v>
      </c>
      <c r="U8" s="636">
        <v>0</v>
      </c>
      <c r="V8" s="636">
        <v>0</v>
      </c>
      <c r="W8" s="636">
        <v>0</v>
      </c>
      <c r="X8" s="636">
        <v>0</v>
      </c>
      <c r="Y8" s="636">
        <v>0</v>
      </c>
      <c r="Z8" s="636">
        <v>0</v>
      </c>
      <c r="AA8" s="636">
        <v>0</v>
      </c>
    </row>
    <row r="9" spans="1:28">
      <c r="A9" s="421">
        <v>1.1000000000000001</v>
      </c>
      <c r="B9" s="440" t="s">
        <v>449</v>
      </c>
      <c r="C9" s="640">
        <v>0</v>
      </c>
      <c r="D9" s="634"/>
      <c r="E9" s="634"/>
      <c r="F9" s="634"/>
      <c r="G9" s="634"/>
      <c r="H9" s="634"/>
      <c r="I9" s="634"/>
      <c r="J9" s="634"/>
      <c r="K9" s="634"/>
      <c r="L9" s="634"/>
      <c r="M9" s="634"/>
      <c r="N9" s="634"/>
      <c r="O9" s="634"/>
      <c r="P9" s="634"/>
      <c r="Q9" s="634"/>
      <c r="R9" s="634"/>
      <c r="S9" s="634"/>
      <c r="T9" s="634"/>
      <c r="U9" s="634"/>
      <c r="V9" s="634"/>
      <c r="W9" s="634"/>
      <c r="X9" s="634"/>
      <c r="Y9" s="634"/>
      <c r="Z9" s="634"/>
      <c r="AA9" s="634"/>
    </row>
    <row r="10" spans="1:28">
      <c r="A10" s="421">
        <v>1.2</v>
      </c>
      <c r="B10" s="440" t="s">
        <v>450</v>
      </c>
      <c r="C10" s="640">
        <v>0</v>
      </c>
      <c r="D10" s="634"/>
      <c r="E10" s="634"/>
      <c r="F10" s="634"/>
      <c r="G10" s="634"/>
      <c r="H10" s="634"/>
      <c r="I10" s="634"/>
      <c r="J10" s="634"/>
      <c r="K10" s="634"/>
      <c r="L10" s="634"/>
      <c r="M10" s="634"/>
      <c r="N10" s="634"/>
      <c r="O10" s="634"/>
      <c r="P10" s="634"/>
      <c r="Q10" s="634"/>
      <c r="R10" s="634"/>
      <c r="S10" s="634"/>
      <c r="T10" s="634"/>
      <c r="U10" s="634"/>
      <c r="V10" s="634"/>
      <c r="W10" s="634"/>
      <c r="X10" s="634"/>
      <c r="Y10" s="634"/>
      <c r="Z10" s="634"/>
      <c r="AA10" s="634"/>
    </row>
    <row r="11" spans="1:28">
      <c r="A11" s="421">
        <v>1.3</v>
      </c>
      <c r="B11" s="440" t="s">
        <v>451</v>
      </c>
      <c r="C11" s="640">
        <v>0</v>
      </c>
      <c r="D11" s="634">
        <v>0</v>
      </c>
      <c r="E11" s="634"/>
      <c r="F11" s="634"/>
      <c r="G11" s="634"/>
      <c r="H11" s="634"/>
      <c r="I11" s="634"/>
      <c r="J11" s="634"/>
      <c r="K11" s="634"/>
      <c r="L11" s="634"/>
      <c r="M11" s="634"/>
      <c r="N11" s="634"/>
      <c r="O11" s="634"/>
      <c r="P11" s="634"/>
      <c r="Q11" s="634"/>
      <c r="R11" s="634"/>
      <c r="S11" s="634"/>
      <c r="T11" s="634"/>
      <c r="U11" s="634"/>
      <c r="V11" s="634"/>
      <c r="W11" s="634"/>
      <c r="X11" s="634"/>
      <c r="Y11" s="634"/>
      <c r="Z11" s="634"/>
      <c r="AA11" s="634"/>
    </row>
    <row r="12" spans="1:28">
      <c r="A12" s="421">
        <v>1.4</v>
      </c>
      <c r="B12" s="440" t="s">
        <v>452</v>
      </c>
      <c r="C12" s="640">
        <v>2349978.02</v>
      </c>
      <c r="D12" s="634">
        <v>2349978.02</v>
      </c>
      <c r="E12" s="634">
        <v>0</v>
      </c>
      <c r="F12" s="634">
        <v>0</v>
      </c>
      <c r="G12" s="634">
        <v>0</v>
      </c>
      <c r="H12" s="634">
        <v>0</v>
      </c>
      <c r="I12" s="634">
        <v>0</v>
      </c>
      <c r="J12" s="634">
        <v>0</v>
      </c>
      <c r="K12" s="634">
        <v>0</v>
      </c>
      <c r="L12" s="634">
        <v>0</v>
      </c>
      <c r="M12" s="634">
        <v>0</v>
      </c>
      <c r="N12" s="634">
        <v>0</v>
      </c>
      <c r="O12" s="634">
        <v>0</v>
      </c>
      <c r="P12" s="634">
        <v>0</v>
      </c>
      <c r="Q12" s="634">
        <v>0</v>
      </c>
      <c r="R12" s="634">
        <v>0</v>
      </c>
      <c r="S12" s="634">
        <v>0</v>
      </c>
      <c r="T12" s="634">
        <v>0</v>
      </c>
      <c r="U12" s="634">
        <v>0</v>
      </c>
      <c r="V12" s="634">
        <v>0</v>
      </c>
      <c r="W12" s="634">
        <v>0</v>
      </c>
      <c r="X12" s="634">
        <v>0</v>
      </c>
      <c r="Y12" s="634">
        <v>0</v>
      </c>
      <c r="Z12" s="634">
        <v>0</v>
      </c>
      <c r="AA12" s="634">
        <v>0</v>
      </c>
    </row>
    <row r="13" spans="1:28">
      <c r="A13" s="421">
        <v>1.5</v>
      </c>
      <c r="B13" s="440" t="s">
        <v>453</v>
      </c>
      <c r="C13" s="640">
        <v>1143792914.1736901</v>
      </c>
      <c r="D13" s="634">
        <v>1077067089.5843899</v>
      </c>
      <c r="E13" s="634">
        <v>6267759.1778119998</v>
      </c>
      <c r="F13" s="634">
        <v>0</v>
      </c>
      <c r="G13" s="634">
        <v>0</v>
      </c>
      <c r="H13" s="634">
        <v>32197861.748187602</v>
      </c>
      <c r="I13" s="634">
        <v>4796377.661994</v>
      </c>
      <c r="J13" s="634">
        <v>111557.53</v>
      </c>
      <c r="K13" s="634">
        <v>0</v>
      </c>
      <c r="L13" s="634">
        <v>34527962.841112703</v>
      </c>
      <c r="M13" s="634">
        <v>811271.13021124003</v>
      </c>
      <c r="N13" s="634">
        <v>7949987.2893905202</v>
      </c>
      <c r="O13" s="634">
        <v>3500709.7344076801</v>
      </c>
      <c r="P13" s="634">
        <v>8766231.9463577997</v>
      </c>
      <c r="Q13" s="634">
        <v>8128095.3854706204</v>
      </c>
      <c r="R13" s="634">
        <v>0</v>
      </c>
      <c r="S13" s="634">
        <v>0</v>
      </c>
      <c r="T13" s="634">
        <v>0</v>
      </c>
      <c r="U13" s="634">
        <v>0</v>
      </c>
      <c r="V13" s="634">
        <v>0</v>
      </c>
      <c r="W13" s="634">
        <v>0</v>
      </c>
      <c r="X13" s="634">
        <v>0</v>
      </c>
      <c r="Y13" s="634">
        <v>0</v>
      </c>
      <c r="Z13" s="634">
        <v>0</v>
      </c>
      <c r="AA13" s="634">
        <v>0</v>
      </c>
    </row>
    <row r="14" spans="1:28">
      <c r="A14" s="421">
        <v>1.6</v>
      </c>
      <c r="B14" s="440" t="s">
        <v>454</v>
      </c>
      <c r="C14" s="640">
        <v>228520535.63104349</v>
      </c>
      <c r="D14" s="634">
        <v>221622141.91762501</v>
      </c>
      <c r="E14" s="634">
        <v>322252.00822000002</v>
      </c>
      <c r="F14" s="634">
        <v>0</v>
      </c>
      <c r="G14" s="634">
        <v>0</v>
      </c>
      <c r="H14" s="634">
        <v>5273160.6354177799</v>
      </c>
      <c r="I14" s="634">
        <v>255285.78628704001</v>
      </c>
      <c r="J14" s="634">
        <v>98208.226955999999</v>
      </c>
      <c r="K14" s="634">
        <v>0</v>
      </c>
      <c r="L14" s="634">
        <v>1344111.17871324</v>
      </c>
      <c r="M14" s="634">
        <v>14579.340604000001</v>
      </c>
      <c r="N14" s="634">
        <v>150260.51167599999</v>
      </c>
      <c r="O14" s="634">
        <v>36274.720000000001</v>
      </c>
      <c r="P14" s="634">
        <v>476095.76188000001</v>
      </c>
      <c r="Q14" s="634">
        <v>123775.88765999999</v>
      </c>
      <c r="R14" s="634">
        <v>0</v>
      </c>
      <c r="S14" s="634">
        <v>0</v>
      </c>
      <c r="T14" s="634">
        <v>281121.89928746002</v>
      </c>
      <c r="U14" s="634">
        <v>0</v>
      </c>
      <c r="V14" s="634">
        <v>0</v>
      </c>
      <c r="W14" s="634">
        <v>0</v>
      </c>
      <c r="X14" s="634">
        <v>0</v>
      </c>
      <c r="Y14" s="634">
        <v>0</v>
      </c>
      <c r="Z14" s="634">
        <v>0</v>
      </c>
      <c r="AA14" s="634">
        <v>0</v>
      </c>
    </row>
    <row r="15" spans="1:28" s="644" customFormat="1">
      <c r="A15" s="643">
        <v>2</v>
      </c>
      <c r="B15" s="424" t="s">
        <v>455</v>
      </c>
      <c r="C15" s="636">
        <v>71190334.5</v>
      </c>
      <c r="D15" s="636">
        <v>71190334.5</v>
      </c>
      <c r="E15" s="636">
        <v>0</v>
      </c>
      <c r="F15" s="636">
        <v>0</v>
      </c>
      <c r="G15" s="636">
        <v>0</v>
      </c>
      <c r="H15" s="636">
        <v>0</v>
      </c>
      <c r="I15" s="636">
        <v>0</v>
      </c>
      <c r="J15" s="636">
        <v>0</v>
      </c>
      <c r="K15" s="636">
        <v>0</v>
      </c>
      <c r="L15" s="636">
        <v>0</v>
      </c>
      <c r="M15" s="636">
        <v>0</v>
      </c>
      <c r="N15" s="636">
        <v>0</v>
      </c>
      <c r="O15" s="636">
        <v>0</v>
      </c>
      <c r="P15" s="636">
        <v>0</v>
      </c>
      <c r="Q15" s="636">
        <v>0</v>
      </c>
      <c r="R15" s="636">
        <v>0</v>
      </c>
      <c r="S15" s="636">
        <v>0</v>
      </c>
      <c r="T15" s="636">
        <v>0</v>
      </c>
      <c r="U15" s="636">
        <v>0</v>
      </c>
      <c r="V15" s="636">
        <v>0</v>
      </c>
      <c r="W15" s="636">
        <v>0</v>
      </c>
      <c r="X15" s="636">
        <v>0</v>
      </c>
      <c r="Y15" s="636">
        <v>0</v>
      </c>
      <c r="Z15" s="636">
        <v>0</v>
      </c>
      <c r="AA15" s="636">
        <v>0</v>
      </c>
    </row>
    <row r="16" spans="1:28">
      <c r="A16" s="421">
        <v>2.1</v>
      </c>
      <c r="B16" s="440" t="s">
        <v>449</v>
      </c>
      <c r="C16" s="640">
        <v>0</v>
      </c>
      <c r="D16" s="634">
        <v>0</v>
      </c>
      <c r="E16" s="634"/>
      <c r="F16" s="634"/>
      <c r="G16" s="634"/>
      <c r="H16" s="634"/>
      <c r="I16" s="634"/>
      <c r="J16" s="634"/>
      <c r="K16" s="634"/>
      <c r="L16" s="634"/>
      <c r="M16" s="634"/>
      <c r="N16" s="634"/>
      <c r="O16" s="634"/>
      <c r="P16" s="634"/>
      <c r="Q16" s="634"/>
      <c r="R16" s="634"/>
      <c r="S16" s="634"/>
      <c r="T16" s="634"/>
      <c r="U16" s="634"/>
      <c r="V16" s="634"/>
      <c r="W16" s="634"/>
      <c r="X16" s="634"/>
      <c r="Y16" s="634"/>
      <c r="Z16" s="634"/>
      <c r="AA16" s="634"/>
    </row>
    <row r="17" spans="1:27">
      <c r="A17" s="421">
        <v>2.2000000000000002</v>
      </c>
      <c r="B17" s="440" t="s">
        <v>450</v>
      </c>
      <c r="C17" s="640">
        <v>71190334.5</v>
      </c>
      <c r="D17" s="634">
        <v>71190334.5</v>
      </c>
      <c r="E17" s="634"/>
      <c r="F17" s="634"/>
      <c r="G17" s="634"/>
      <c r="H17" s="634"/>
      <c r="I17" s="634"/>
      <c r="J17" s="634"/>
      <c r="K17" s="634"/>
      <c r="L17" s="634"/>
      <c r="M17" s="634"/>
      <c r="N17" s="634"/>
      <c r="O17" s="634"/>
      <c r="P17" s="634"/>
      <c r="Q17" s="634"/>
      <c r="R17" s="634"/>
      <c r="S17" s="634"/>
      <c r="T17" s="634"/>
      <c r="U17" s="634"/>
      <c r="V17" s="634"/>
      <c r="W17" s="634"/>
      <c r="X17" s="634"/>
      <c r="Y17" s="634"/>
      <c r="Z17" s="634"/>
      <c r="AA17" s="634"/>
    </row>
    <row r="18" spans="1:27">
      <c r="A18" s="421">
        <v>2.2999999999999998</v>
      </c>
      <c r="B18" s="440" t="s">
        <v>451</v>
      </c>
      <c r="C18" s="640">
        <v>0</v>
      </c>
      <c r="D18" s="634">
        <v>0</v>
      </c>
      <c r="E18" s="634"/>
      <c r="F18" s="634"/>
      <c r="G18" s="634"/>
      <c r="H18" s="634"/>
      <c r="I18" s="634"/>
      <c r="J18" s="634"/>
      <c r="K18" s="634"/>
      <c r="L18" s="634"/>
      <c r="M18" s="634"/>
      <c r="N18" s="634"/>
      <c r="O18" s="634"/>
      <c r="P18" s="634"/>
      <c r="Q18" s="634"/>
      <c r="R18" s="634"/>
      <c r="S18" s="634"/>
      <c r="T18" s="634"/>
      <c r="U18" s="634"/>
      <c r="V18" s="634"/>
      <c r="W18" s="634"/>
      <c r="X18" s="634"/>
      <c r="Y18" s="634"/>
      <c r="Z18" s="634"/>
      <c r="AA18" s="634"/>
    </row>
    <row r="19" spans="1:27">
      <c r="A19" s="421">
        <v>2.4</v>
      </c>
      <c r="B19" s="440" t="s">
        <v>452</v>
      </c>
      <c r="C19" s="640">
        <v>0</v>
      </c>
      <c r="D19" s="634">
        <v>0</v>
      </c>
      <c r="E19" s="634"/>
      <c r="F19" s="634"/>
      <c r="G19" s="634"/>
      <c r="H19" s="634"/>
      <c r="I19" s="634"/>
      <c r="J19" s="634"/>
      <c r="K19" s="634"/>
      <c r="L19" s="634"/>
      <c r="M19" s="634"/>
      <c r="N19" s="634"/>
      <c r="O19" s="634"/>
      <c r="P19" s="634"/>
      <c r="Q19" s="634"/>
      <c r="R19" s="634"/>
      <c r="S19" s="634"/>
      <c r="T19" s="634"/>
      <c r="U19" s="634"/>
      <c r="V19" s="634"/>
      <c r="W19" s="634"/>
      <c r="X19" s="634"/>
      <c r="Y19" s="634"/>
      <c r="Z19" s="634"/>
      <c r="AA19" s="634"/>
    </row>
    <row r="20" spans="1:27">
      <c r="A20" s="421">
        <v>2.5</v>
      </c>
      <c r="B20" s="440" t="s">
        <v>453</v>
      </c>
      <c r="C20" s="640">
        <v>0</v>
      </c>
      <c r="D20" s="634">
        <v>0</v>
      </c>
      <c r="E20" s="634"/>
      <c r="F20" s="634"/>
      <c r="G20" s="634"/>
      <c r="H20" s="634"/>
      <c r="I20" s="634"/>
      <c r="J20" s="634"/>
      <c r="K20" s="634"/>
      <c r="L20" s="634"/>
      <c r="M20" s="634"/>
      <c r="N20" s="634"/>
      <c r="O20" s="634"/>
      <c r="P20" s="634"/>
      <c r="Q20" s="634"/>
      <c r="R20" s="634"/>
      <c r="S20" s="634"/>
      <c r="T20" s="634"/>
      <c r="U20" s="634"/>
      <c r="V20" s="634"/>
      <c r="W20" s="634"/>
      <c r="X20" s="634"/>
      <c r="Y20" s="634"/>
      <c r="Z20" s="634"/>
      <c r="AA20" s="634"/>
    </row>
    <row r="21" spans="1:27">
      <c r="A21" s="421">
        <v>2.6</v>
      </c>
      <c r="B21" s="440" t="s">
        <v>454</v>
      </c>
      <c r="C21" s="640">
        <v>0</v>
      </c>
      <c r="D21" s="634">
        <v>0</v>
      </c>
      <c r="E21" s="634"/>
      <c r="F21" s="634"/>
      <c r="G21" s="634"/>
      <c r="H21" s="634"/>
      <c r="I21" s="634"/>
      <c r="J21" s="634"/>
      <c r="K21" s="634"/>
      <c r="L21" s="634"/>
      <c r="M21" s="634"/>
      <c r="N21" s="634"/>
      <c r="O21" s="634"/>
      <c r="P21" s="634"/>
      <c r="Q21" s="634"/>
      <c r="R21" s="634"/>
      <c r="S21" s="634"/>
      <c r="T21" s="634"/>
      <c r="U21" s="634"/>
      <c r="V21" s="634"/>
      <c r="W21" s="634"/>
      <c r="X21" s="634"/>
      <c r="Y21" s="634"/>
      <c r="Z21" s="634"/>
      <c r="AA21" s="634"/>
    </row>
    <row r="22" spans="1:27" s="644" customFormat="1">
      <c r="A22" s="643">
        <v>3</v>
      </c>
      <c r="B22" s="424" t="s">
        <v>456</v>
      </c>
      <c r="C22" s="636">
        <v>158493078.61149999</v>
      </c>
      <c r="D22" s="636">
        <v>107064747.434118</v>
      </c>
      <c r="E22" s="641"/>
      <c r="F22" s="641"/>
      <c r="G22" s="641"/>
      <c r="H22" s="636">
        <v>665105.86944799998</v>
      </c>
      <c r="I22" s="641"/>
      <c r="J22" s="641"/>
      <c r="K22" s="641"/>
      <c r="L22" s="636">
        <v>8576463.7869520001</v>
      </c>
      <c r="M22" s="641"/>
      <c r="N22" s="641"/>
      <c r="O22" s="641"/>
      <c r="P22" s="641"/>
      <c r="Q22" s="641"/>
      <c r="R22" s="641"/>
      <c r="S22" s="641"/>
      <c r="T22" s="636">
        <v>0</v>
      </c>
      <c r="U22" s="641"/>
      <c r="V22" s="641"/>
      <c r="W22" s="641"/>
      <c r="X22" s="641"/>
      <c r="Y22" s="641"/>
      <c r="Z22" s="641"/>
      <c r="AA22" s="641"/>
    </row>
    <row r="23" spans="1:27">
      <c r="A23" s="421">
        <v>3.1</v>
      </c>
      <c r="B23" s="440" t="s">
        <v>449</v>
      </c>
      <c r="C23" s="640">
        <v>0</v>
      </c>
      <c r="D23" s="634">
        <v>0</v>
      </c>
      <c r="E23" s="642"/>
      <c r="F23" s="642"/>
      <c r="G23" s="642"/>
      <c r="H23" s="634">
        <v>0</v>
      </c>
      <c r="I23" s="642"/>
      <c r="J23" s="642"/>
      <c r="K23" s="642"/>
      <c r="L23" s="634"/>
      <c r="M23" s="642"/>
      <c r="N23" s="642"/>
      <c r="O23" s="642"/>
      <c r="P23" s="642"/>
      <c r="Q23" s="642"/>
      <c r="R23" s="642"/>
      <c r="S23" s="642"/>
      <c r="T23" s="634">
        <v>0</v>
      </c>
      <c r="U23" s="642"/>
      <c r="V23" s="642"/>
      <c r="W23" s="642"/>
      <c r="X23" s="642"/>
      <c r="Y23" s="642"/>
      <c r="Z23" s="642"/>
      <c r="AA23" s="642"/>
    </row>
    <row r="24" spans="1:27">
      <c r="A24" s="421">
        <v>3.2</v>
      </c>
      <c r="B24" s="440" t="s">
        <v>450</v>
      </c>
      <c r="C24" s="640">
        <v>0</v>
      </c>
      <c r="D24" s="634">
        <v>0</v>
      </c>
      <c r="E24" s="642"/>
      <c r="F24" s="642"/>
      <c r="G24" s="642"/>
      <c r="H24" s="634">
        <v>0</v>
      </c>
      <c r="I24" s="642"/>
      <c r="J24" s="642"/>
      <c r="K24" s="642"/>
      <c r="L24" s="634"/>
      <c r="M24" s="642"/>
      <c r="N24" s="642"/>
      <c r="O24" s="642"/>
      <c r="P24" s="642"/>
      <c r="Q24" s="642"/>
      <c r="R24" s="642"/>
      <c r="S24" s="642"/>
      <c r="T24" s="634">
        <v>0</v>
      </c>
      <c r="U24" s="642"/>
      <c r="V24" s="642"/>
      <c r="W24" s="642"/>
      <c r="X24" s="642"/>
      <c r="Y24" s="642"/>
      <c r="Z24" s="642"/>
      <c r="AA24" s="642"/>
    </row>
    <row r="25" spans="1:27">
      <c r="A25" s="421">
        <v>3.3</v>
      </c>
      <c r="B25" s="440" t="s">
        <v>451</v>
      </c>
      <c r="C25" s="640">
        <v>0</v>
      </c>
      <c r="D25" s="634">
        <v>0</v>
      </c>
      <c r="E25" s="642"/>
      <c r="F25" s="642"/>
      <c r="G25" s="642"/>
      <c r="H25" s="634">
        <v>0</v>
      </c>
      <c r="I25" s="642"/>
      <c r="J25" s="642"/>
      <c r="K25" s="642"/>
      <c r="L25" s="634">
        <v>0</v>
      </c>
      <c r="M25" s="642"/>
      <c r="N25" s="642"/>
      <c r="O25" s="642"/>
      <c r="P25" s="642"/>
      <c r="Q25" s="642"/>
      <c r="R25" s="642"/>
      <c r="S25" s="642"/>
      <c r="T25" s="634">
        <v>0</v>
      </c>
      <c r="U25" s="642"/>
      <c r="V25" s="642"/>
      <c r="W25" s="642"/>
      <c r="X25" s="642"/>
      <c r="Y25" s="642"/>
      <c r="Z25" s="642"/>
      <c r="AA25" s="642"/>
    </row>
    <row r="26" spans="1:27">
      <c r="A26" s="421">
        <v>3.4</v>
      </c>
      <c r="B26" s="440" t="s">
        <v>452</v>
      </c>
      <c r="C26" s="640">
        <v>627522.53</v>
      </c>
      <c r="D26" s="634">
        <v>320000</v>
      </c>
      <c r="E26" s="642"/>
      <c r="F26" s="642"/>
      <c r="G26" s="642"/>
      <c r="H26" s="634">
        <v>320000</v>
      </c>
      <c r="I26" s="642"/>
      <c r="J26" s="642"/>
      <c r="K26" s="642"/>
      <c r="L26" s="634">
        <v>0</v>
      </c>
      <c r="M26" s="642"/>
      <c r="N26" s="642"/>
      <c r="O26" s="642"/>
      <c r="P26" s="642"/>
      <c r="Q26" s="642"/>
      <c r="R26" s="642"/>
      <c r="S26" s="642"/>
      <c r="T26" s="634">
        <v>0</v>
      </c>
      <c r="U26" s="642"/>
      <c r="V26" s="642"/>
      <c r="W26" s="642"/>
      <c r="X26" s="642"/>
      <c r="Y26" s="642"/>
      <c r="Z26" s="642"/>
      <c r="AA26" s="642"/>
    </row>
    <row r="27" spans="1:27">
      <c r="A27" s="421">
        <v>3.5</v>
      </c>
      <c r="B27" s="440" t="s">
        <v>453</v>
      </c>
      <c r="C27" s="640">
        <v>156731380.189924</v>
      </c>
      <c r="D27" s="634">
        <v>105614419.542542</v>
      </c>
      <c r="E27" s="642"/>
      <c r="F27" s="642"/>
      <c r="G27" s="642"/>
      <c r="H27" s="634">
        <v>340987.86944799998</v>
      </c>
      <c r="I27" s="642"/>
      <c r="J27" s="642"/>
      <c r="K27" s="642"/>
      <c r="L27" s="634">
        <v>8559210.7869520001</v>
      </c>
      <c r="M27" s="642"/>
      <c r="N27" s="642"/>
      <c r="O27" s="642"/>
      <c r="P27" s="642"/>
      <c r="Q27" s="642"/>
      <c r="R27" s="642"/>
      <c r="S27" s="642"/>
      <c r="T27" s="634">
        <v>0</v>
      </c>
      <c r="U27" s="642"/>
      <c r="V27" s="642"/>
      <c r="W27" s="642"/>
      <c r="X27" s="642"/>
      <c r="Y27" s="642"/>
      <c r="Z27" s="642"/>
      <c r="AA27" s="642"/>
    </row>
    <row r="28" spans="1:27">
      <c r="A28" s="421">
        <v>3.6</v>
      </c>
      <c r="B28" s="440" t="s">
        <v>454</v>
      </c>
      <c r="C28" s="640">
        <v>1134175.891576</v>
      </c>
      <c r="D28" s="634">
        <v>1130327.891576</v>
      </c>
      <c r="E28" s="642"/>
      <c r="F28" s="642"/>
      <c r="G28" s="642"/>
      <c r="H28" s="634">
        <v>4118</v>
      </c>
      <c r="I28" s="642"/>
      <c r="J28" s="642"/>
      <c r="K28" s="642"/>
      <c r="L28" s="634">
        <v>17253</v>
      </c>
      <c r="M28" s="642"/>
      <c r="N28" s="642"/>
      <c r="O28" s="642"/>
      <c r="P28" s="642"/>
      <c r="Q28" s="642"/>
      <c r="R28" s="642"/>
      <c r="S28" s="642"/>
      <c r="T28" s="634">
        <v>0</v>
      </c>
      <c r="U28" s="642"/>
      <c r="V28" s="642"/>
      <c r="W28" s="642"/>
      <c r="X28" s="642"/>
      <c r="Y28" s="642"/>
      <c r="Z28" s="642"/>
      <c r="AA28" s="642"/>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AA38"/>
  <sheetViews>
    <sheetView showGridLines="0" zoomScaleNormal="100" workbookViewId="0">
      <selection activeCell="H39" sqref="H39"/>
    </sheetView>
  </sheetViews>
  <sheetFormatPr defaultColWidth="9.140625" defaultRowHeight="15"/>
  <cols>
    <col min="1" max="1" width="11.85546875" style="431" bestFit="1" customWidth="1"/>
    <col min="2" max="2" width="90.28515625" style="431" bestFit="1" customWidth="1"/>
    <col min="3" max="3" width="20.140625" style="431" customWidth="1"/>
    <col min="4" max="4" width="22.28515625" style="431" customWidth="1"/>
    <col min="5" max="7" width="17.140625" style="431" customWidth="1"/>
    <col min="8" max="8" width="22.28515625" style="431" customWidth="1"/>
    <col min="9" max="10" width="17.140625" style="431" customWidth="1"/>
    <col min="11" max="27" width="22.28515625" style="431" customWidth="1"/>
    <col min="28" max="16384" width="9.140625" style="431"/>
  </cols>
  <sheetData>
    <row r="1" spans="1:27">
      <c r="A1" s="374" t="s">
        <v>108</v>
      </c>
      <c r="B1" s="293" t="str">
        <f>Info!C2</f>
        <v>ს.ს "პროკრედიტ ბანკი"</v>
      </c>
    </row>
    <row r="2" spans="1:27">
      <c r="A2" s="374" t="s">
        <v>109</v>
      </c>
      <c r="B2" s="377">
        <f>'1. key ratios'!B2</f>
        <v>45565</v>
      </c>
    </row>
    <row r="3" spans="1:27">
      <c r="A3" s="376" t="s">
        <v>457</v>
      </c>
      <c r="C3" s="433"/>
    </row>
    <row r="4" spans="1:27" ht="15.75" thickBot="1">
      <c r="A4" s="376"/>
      <c r="B4" s="433"/>
      <c r="C4" s="433"/>
    </row>
    <row r="5" spans="1:27" ht="13.5" customHeight="1">
      <c r="A5" s="794" t="s">
        <v>679</v>
      </c>
      <c r="B5" s="795"/>
      <c r="C5" s="791" t="s">
        <v>458</v>
      </c>
      <c r="D5" s="792"/>
      <c r="E5" s="792"/>
      <c r="F5" s="792"/>
      <c r="G5" s="792"/>
      <c r="H5" s="792"/>
      <c r="I5" s="792"/>
      <c r="J5" s="792"/>
      <c r="K5" s="792"/>
      <c r="L5" s="792"/>
      <c r="M5" s="792"/>
      <c r="N5" s="792"/>
      <c r="O5" s="792"/>
      <c r="P5" s="792"/>
      <c r="Q5" s="792"/>
      <c r="R5" s="792"/>
      <c r="S5" s="792"/>
      <c r="T5" s="792"/>
      <c r="U5" s="792"/>
      <c r="V5" s="792"/>
      <c r="W5" s="792"/>
      <c r="X5" s="792"/>
      <c r="Y5" s="792"/>
      <c r="Z5" s="792"/>
      <c r="AA5" s="793"/>
    </row>
    <row r="6" spans="1:27" ht="12" customHeight="1">
      <c r="A6" s="796"/>
      <c r="B6" s="797"/>
      <c r="C6" s="800" t="s">
        <v>66</v>
      </c>
      <c r="D6" s="765" t="s">
        <v>670</v>
      </c>
      <c r="E6" s="765"/>
      <c r="F6" s="765"/>
      <c r="G6" s="765"/>
      <c r="H6" s="786" t="s">
        <v>669</v>
      </c>
      <c r="I6" s="787"/>
      <c r="J6" s="787"/>
      <c r="K6" s="787"/>
      <c r="L6" s="455"/>
      <c r="M6" s="769" t="s">
        <v>668</v>
      </c>
      <c r="N6" s="769"/>
      <c r="O6" s="769"/>
      <c r="P6" s="769"/>
      <c r="Q6" s="769"/>
      <c r="R6" s="769"/>
      <c r="S6" s="767"/>
      <c r="T6" s="455"/>
      <c r="U6" s="769" t="s">
        <v>667</v>
      </c>
      <c r="V6" s="769"/>
      <c r="W6" s="769"/>
      <c r="X6" s="769"/>
      <c r="Y6" s="769"/>
      <c r="Z6" s="769"/>
      <c r="AA6" s="790"/>
    </row>
    <row r="7" spans="1:27" ht="45">
      <c r="A7" s="798"/>
      <c r="B7" s="799"/>
      <c r="C7" s="801"/>
      <c r="D7" s="453"/>
      <c r="E7" s="428" t="s">
        <v>447</v>
      </c>
      <c r="F7" s="428" t="s">
        <v>665</v>
      </c>
      <c r="G7" s="428" t="s">
        <v>666</v>
      </c>
      <c r="H7" s="432"/>
      <c r="I7" s="428" t="s">
        <v>447</v>
      </c>
      <c r="J7" s="428" t="s">
        <v>665</v>
      </c>
      <c r="K7" s="428" t="s">
        <v>666</v>
      </c>
      <c r="L7" s="450"/>
      <c r="M7" s="428" t="s">
        <v>447</v>
      </c>
      <c r="N7" s="428" t="s">
        <v>678</v>
      </c>
      <c r="O7" s="428" t="s">
        <v>677</v>
      </c>
      <c r="P7" s="428" t="s">
        <v>676</v>
      </c>
      <c r="Q7" s="428" t="s">
        <v>675</v>
      </c>
      <c r="R7" s="428" t="s">
        <v>674</v>
      </c>
      <c r="S7" s="428" t="s">
        <v>660</v>
      </c>
      <c r="T7" s="450"/>
      <c r="U7" s="428" t="s">
        <v>447</v>
      </c>
      <c r="V7" s="428" t="s">
        <v>678</v>
      </c>
      <c r="W7" s="428" t="s">
        <v>677</v>
      </c>
      <c r="X7" s="428" t="s">
        <v>676</v>
      </c>
      <c r="Y7" s="428" t="s">
        <v>675</v>
      </c>
      <c r="Z7" s="428" t="s">
        <v>674</v>
      </c>
      <c r="AA7" s="428" t="s">
        <v>660</v>
      </c>
    </row>
    <row r="8" spans="1:27" s="644" customFormat="1">
      <c r="A8" s="475">
        <v>1</v>
      </c>
      <c r="B8" s="476" t="s">
        <v>448</v>
      </c>
      <c r="C8" s="645">
        <v>1374663427.8247337</v>
      </c>
      <c r="D8" s="636">
        <v>1301039215.5220156</v>
      </c>
      <c r="E8" s="636">
        <v>6590011.186032</v>
      </c>
      <c r="F8" s="636">
        <v>0</v>
      </c>
      <c r="G8" s="636">
        <v>0</v>
      </c>
      <c r="H8" s="636">
        <v>37471022.383605413</v>
      </c>
      <c r="I8" s="636">
        <v>5051663.4482810404</v>
      </c>
      <c r="J8" s="636">
        <v>209765.756956</v>
      </c>
      <c r="K8" s="636">
        <v>0</v>
      </c>
      <c r="L8" s="636">
        <v>35872074.019826002</v>
      </c>
      <c r="M8" s="636">
        <v>825850.47081524006</v>
      </c>
      <c r="N8" s="636">
        <v>8100247.8010665197</v>
      </c>
      <c r="O8" s="636">
        <v>3536984.4544076798</v>
      </c>
      <c r="P8" s="636">
        <v>9242327.7082378026</v>
      </c>
      <c r="Q8" s="636">
        <v>8251871.2731306199</v>
      </c>
      <c r="R8" s="636">
        <v>0</v>
      </c>
      <c r="S8" s="636">
        <v>0</v>
      </c>
      <c r="T8" s="636">
        <v>281121.89928746002</v>
      </c>
      <c r="U8" s="636">
        <v>0</v>
      </c>
      <c r="V8" s="636">
        <v>0</v>
      </c>
      <c r="W8" s="636">
        <v>0</v>
      </c>
      <c r="X8" s="636">
        <v>0</v>
      </c>
      <c r="Y8" s="636">
        <v>0</v>
      </c>
      <c r="Z8" s="636">
        <v>0</v>
      </c>
      <c r="AA8" s="660">
        <v>0</v>
      </c>
    </row>
    <row r="9" spans="1:27">
      <c r="A9" s="468">
        <v>1.1000000000000001</v>
      </c>
      <c r="B9" s="474" t="s">
        <v>459</v>
      </c>
      <c r="C9" s="647">
        <v>1362236685.6636655</v>
      </c>
      <c r="D9" s="634">
        <v>1289654137.4997299</v>
      </c>
      <c r="E9" s="634">
        <v>6553805.4160320004</v>
      </c>
      <c r="F9" s="634">
        <v>0</v>
      </c>
      <c r="G9" s="634">
        <v>0</v>
      </c>
      <c r="H9" s="634">
        <v>37420267.696505412</v>
      </c>
      <c r="I9" s="634">
        <v>5051374.4582810402</v>
      </c>
      <c r="J9" s="634">
        <v>209765.756956</v>
      </c>
      <c r="K9" s="634">
        <v>0</v>
      </c>
      <c r="L9" s="634">
        <v>34881158.568143226</v>
      </c>
      <c r="M9" s="634">
        <v>817823.24081523996</v>
      </c>
      <c r="N9" s="634">
        <v>7519096.20558374</v>
      </c>
      <c r="O9" s="634">
        <v>3438144.6344076796</v>
      </c>
      <c r="P9" s="634">
        <v>8983192.9882378019</v>
      </c>
      <c r="Q9" s="634">
        <v>8251871.2731306199</v>
      </c>
      <c r="R9" s="634">
        <v>0</v>
      </c>
      <c r="S9" s="634">
        <v>0</v>
      </c>
      <c r="T9" s="634">
        <v>281121.89928746002</v>
      </c>
      <c r="U9" s="634">
        <v>0</v>
      </c>
      <c r="V9" s="634">
        <v>0</v>
      </c>
      <c r="W9" s="634">
        <v>0</v>
      </c>
      <c r="X9" s="634">
        <v>0</v>
      </c>
      <c r="Y9" s="634">
        <v>0</v>
      </c>
      <c r="Z9" s="634">
        <v>0</v>
      </c>
      <c r="AA9" s="646">
        <v>0</v>
      </c>
    </row>
    <row r="10" spans="1:27">
      <c r="A10" s="472" t="s">
        <v>157</v>
      </c>
      <c r="B10" s="473" t="s">
        <v>460</v>
      </c>
      <c r="C10" s="648">
        <v>1307402874.6550217</v>
      </c>
      <c r="D10" s="634">
        <v>1236293182.2173855</v>
      </c>
      <c r="E10" s="634">
        <v>5808975.4083779994</v>
      </c>
      <c r="F10" s="634">
        <v>0</v>
      </c>
      <c r="G10" s="634">
        <v>0</v>
      </c>
      <c r="H10" s="634">
        <v>36217248.450205408</v>
      </c>
      <c r="I10" s="634">
        <v>5051374.4582810402</v>
      </c>
      <c r="J10" s="634">
        <v>209765.756956</v>
      </c>
      <c r="K10" s="634">
        <v>0</v>
      </c>
      <c r="L10" s="634">
        <v>34611322.088143222</v>
      </c>
      <c r="M10" s="634">
        <v>817823.24081523996</v>
      </c>
      <c r="N10" s="634">
        <v>7519096.20558374</v>
      </c>
      <c r="O10" s="634">
        <v>3438144.6344076796</v>
      </c>
      <c r="P10" s="634">
        <v>8713356.5082378015</v>
      </c>
      <c r="Q10" s="634">
        <v>8251871.2731306199</v>
      </c>
      <c r="R10" s="634">
        <v>0</v>
      </c>
      <c r="S10" s="634">
        <v>0</v>
      </c>
      <c r="T10" s="634">
        <v>281121.89928746002</v>
      </c>
      <c r="U10" s="634">
        <v>0</v>
      </c>
      <c r="V10" s="634">
        <v>0</v>
      </c>
      <c r="W10" s="634">
        <v>0</v>
      </c>
      <c r="X10" s="634">
        <v>0</v>
      </c>
      <c r="Y10" s="634">
        <v>0</v>
      </c>
      <c r="Z10" s="634">
        <v>0</v>
      </c>
      <c r="AA10" s="646">
        <v>0</v>
      </c>
    </row>
    <row r="11" spans="1:27">
      <c r="A11" s="470" t="s">
        <v>461</v>
      </c>
      <c r="B11" s="471" t="s">
        <v>462</v>
      </c>
      <c r="C11" s="649">
        <v>569978291.1740123</v>
      </c>
      <c r="D11" s="634">
        <v>542802807.15507972</v>
      </c>
      <c r="E11" s="634">
        <v>2968782.6708880002</v>
      </c>
      <c r="F11" s="634">
        <v>0</v>
      </c>
      <c r="G11" s="634">
        <v>0</v>
      </c>
      <c r="H11" s="634">
        <v>12559251.850875402</v>
      </c>
      <c r="I11" s="634">
        <v>254996.79628703999</v>
      </c>
      <c r="J11" s="634">
        <v>98208.226955999999</v>
      </c>
      <c r="K11" s="634">
        <v>0</v>
      </c>
      <c r="L11" s="634">
        <v>14616232.168057701</v>
      </c>
      <c r="M11" s="634">
        <v>275132.98081524001</v>
      </c>
      <c r="N11" s="634">
        <v>161319.18675494002</v>
      </c>
      <c r="O11" s="634">
        <v>3438144.6344076796</v>
      </c>
      <c r="P11" s="634">
        <v>2219451.2651487398</v>
      </c>
      <c r="Q11" s="634">
        <v>2691386.5449629598</v>
      </c>
      <c r="R11" s="634">
        <v>0</v>
      </c>
      <c r="S11" s="634">
        <v>0</v>
      </c>
      <c r="T11" s="634">
        <v>0</v>
      </c>
      <c r="U11" s="634">
        <v>0</v>
      </c>
      <c r="V11" s="634">
        <v>0</v>
      </c>
      <c r="W11" s="634">
        <v>0</v>
      </c>
      <c r="X11" s="634">
        <v>0</v>
      </c>
      <c r="Y11" s="634">
        <v>0</v>
      </c>
      <c r="Z11" s="634">
        <v>0</v>
      </c>
      <c r="AA11" s="646">
        <v>0</v>
      </c>
    </row>
    <row r="12" spans="1:27">
      <c r="A12" s="470" t="s">
        <v>463</v>
      </c>
      <c r="B12" s="471" t="s">
        <v>464</v>
      </c>
      <c r="C12" s="649">
        <v>226509489.66727772</v>
      </c>
      <c r="D12" s="634">
        <v>213576399.08907232</v>
      </c>
      <c r="E12" s="634">
        <v>1297748.4164640002</v>
      </c>
      <c r="F12" s="634">
        <v>0</v>
      </c>
      <c r="G12" s="634"/>
      <c r="H12" s="634">
        <v>12374522.675546</v>
      </c>
      <c r="I12" s="634">
        <v>2693684.2543179998</v>
      </c>
      <c r="J12" s="634">
        <v>0</v>
      </c>
      <c r="K12" s="634">
        <v>0</v>
      </c>
      <c r="L12" s="634">
        <v>277446.00337200001</v>
      </c>
      <c r="M12" s="634">
        <v>0</v>
      </c>
      <c r="N12" s="634">
        <v>0</v>
      </c>
      <c r="O12" s="634">
        <v>0</v>
      </c>
      <c r="P12" s="634">
        <v>277446.00337200001</v>
      </c>
      <c r="Q12" s="634">
        <v>0</v>
      </c>
      <c r="R12" s="634">
        <v>0</v>
      </c>
      <c r="S12" s="634">
        <v>0</v>
      </c>
      <c r="T12" s="634">
        <v>281121.89928746002</v>
      </c>
      <c r="U12" s="634">
        <v>0</v>
      </c>
      <c r="V12" s="634">
        <v>0</v>
      </c>
      <c r="W12" s="634">
        <v>0</v>
      </c>
      <c r="X12" s="634">
        <v>0</v>
      </c>
      <c r="Y12" s="634">
        <v>0</v>
      </c>
      <c r="Z12" s="634">
        <v>0</v>
      </c>
      <c r="AA12" s="646">
        <v>0</v>
      </c>
    </row>
    <row r="13" spans="1:27">
      <c r="A13" s="470" t="s">
        <v>465</v>
      </c>
      <c r="B13" s="471" t="s">
        <v>466</v>
      </c>
      <c r="C13" s="649">
        <v>128068799.43608451</v>
      </c>
      <c r="D13" s="634">
        <v>124462769.0258965</v>
      </c>
      <c r="E13" s="634">
        <v>347363.37794400001</v>
      </c>
      <c r="F13" s="634">
        <v>0</v>
      </c>
      <c r="G13" s="634"/>
      <c r="H13" s="634">
        <v>2822650.3969839998</v>
      </c>
      <c r="I13" s="634">
        <v>2034384.3269</v>
      </c>
      <c r="J13" s="634">
        <v>0</v>
      </c>
      <c r="K13" s="634">
        <v>0</v>
      </c>
      <c r="L13" s="634">
        <v>783380.01320399996</v>
      </c>
      <c r="M13" s="634">
        <v>0</v>
      </c>
      <c r="N13" s="634">
        <v>0</v>
      </c>
      <c r="O13" s="634">
        <v>0</v>
      </c>
      <c r="P13" s="634">
        <v>0</v>
      </c>
      <c r="Q13" s="634">
        <v>783380.01320399996</v>
      </c>
      <c r="R13" s="634">
        <v>0</v>
      </c>
      <c r="S13" s="634">
        <v>0</v>
      </c>
      <c r="T13" s="634">
        <v>0</v>
      </c>
      <c r="U13" s="634">
        <v>0</v>
      </c>
      <c r="V13" s="634">
        <v>0</v>
      </c>
      <c r="W13" s="634">
        <v>0</v>
      </c>
      <c r="X13" s="634">
        <v>0</v>
      </c>
      <c r="Y13" s="634">
        <v>0</v>
      </c>
      <c r="Z13" s="634">
        <v>0</v>
      </c>
      <c r="AA13" s="646">
        <v>0</v>
      </c>
    </row>
    <row r="14" spans="1:27">
      <c r="A14" s="470" t="s">
        <v>467</v>
      </c>
      <c r="B14" s="471" t="s">
        <v>468</v>
      </c>
      <c r="C14" s="649">
        <v>382846294.37764686</v>
      </c>
      <c r="D14" s="634">
        <v>355451206.94733751</v>
      </c>
      <c r="E14" s="634">
        <v>1195080.9430819999</v>
      </c>
      <c r="F14" s="634">
        <v>0</v>
      </c>
      <c r="G14" s="634"/>
      <c r="H14" s="634">
        <v>8460823.526800001</v>
      </c>
      <c r="I14" s="634">
        <v>68309.080776000003</v>
      </c>
      <c r="J14" s="634">
        <v>111557.53</v>
      </c>
      <c r="K14" s="634">
        <v>0</v>
      </c>
      <c r="L14" s="634">
        <v>18934263.90350952</v>
      </c>
      <c r="M14" s="634">
        <v>542690.26</v>
      </c>
      <c r="N14" s="634">
        <v>7357777.0188287999</v>
      </c>
      <c r="O14" s="634">
        <v>0</v>
      </c>
      <c r="P14" s="634">
        <v>6216459.2397170598</v>
      </c>
      <c r="Q14" s="634">
        <v>4777104.7149636606</v>
      </c>
      <c r="R14" s="634">
        <v>0</v>
      </c>
      <c r="S14" s="634">
        <v>0</v>
      </c>
      <c r="T14" s="634">
        <v>0</v>
      </c>
      <c r="U14" s="634">
        <v>0</v>
      </c>
      <c r="V14" s="634">
        <v>0</v>
      </c>
      <c r="W14" s="634">
        <v>0</v>
      </c>
      <c r="X14" s="634">
        <v>0</v>
      </c>
      <c r="Y14" s="634">
        <v>0</v>
      </c>
      <c r="Z14" s="634">
        <v>0</v>
      </c>
      <c r="AA14" s="646">
        <v>0</v>
      </c>
    </row>
    <row r="15" spans="1:27">
      <c r="A15" s="469">
        <v>1.2</v>
      </c>
      <c r="B15" s="467" t="s">
        <v>673</v>
      </c>
      <c r="C15" s="647">
        <v>29368435.693929438</v>
      </c>
      <c r="D15" s="634">
        <v>4898989.2731879996</v>
      </c>
      <c r="E15" s="634">
        <v>22167.978418000002</v>
      </c>
      <c r="F15" s="634">
        <v>0</v>
      </c>
      <c r="G15" s="634">
        <v>0</v>
      </c>
      <c r="H15" s="634">
        <v>1137963.6665020003</v>
      </c>
      <c r="I15" s="634">
        <v>174225.25452200003</v>
      </c>
      <c r="J15" s="634">
        <v>8055.9108059999999</v>
      </c>
      <c r="K15" s="634">
        <v>0</v>
      </c>
      <c r="L15" s="634">
        <v>23050360.854952</v>
      </c>
      <c r="M15" s="634">
        <v>466514.58934399998</v>
      </c>
      <c r="N15" s="634">
        <v>4586444.302162</v>
      </c>
      <c r="O15" s="634">
        <v>2270694.825776</v>
      </c>
      <c r="P15" s="634">
        <v>7286858.053204</v>
      </c>
      <c r="Q15" s="634">
        <v>5569909.2633400001</v>
      </c>
      <c r="R15" s="634">
        <v>0</v>
      </c>
      <c r="S15" s="634">
        <v>0</v>
      </c>
      <c r="T15" s="634">
        <v>281121.89928746002</v>
      </c>
      <c r="U15" s="634">
        <v>0</v>
      </c>
      <c r="V15" s="634">
        <v>0</v>
      </c>
      <c r="W15" s="634">
        <v>0</v>
      </c>
      <c r="X15" s="634">
        <v>0</v>
      </c>
      <c r="Y15" s="634">
        <v>0</v>
      </c>
      <c r="Z15" s="634">
        <v>0</v>
      </c>
      <c r="AA15" s="646">
        <v>0</v>
      </c>
    </row>
    <row r="16" spans="1:27">
      <c r="A16" s="468">
        <v>1.3</v>
      </c>
      <c r="B16" s="467" t="s">
        <v>469</v>
      </c>
      <c r="C16" s="650"/>
      <c r="D16" s="651"/>
      <c r="E16" s="651"/>
      <c r="F16" s="651"/>
      <c r="G16" s="651"/>
      <c r="H16" s="651"/>
      <c r="I16" s="651"/>
      <c r="J16" s="651"/>
      <c r="K16" s="651"/>
      <c r="L16" s="651"/>
      <c r="M16" s="651"/>
      <c r="N16" s="651"/>
      <c r="O16" s="651"/>
      <c r="P16" s="651"/>
      <c r="Q16" s="651"/>
      <c r="R16" s="651"/>
      <c r="S16" s="651"/>
      <c r="T16" s="651"/>
      <c r="U16" s="651"/>
      <c r="V16" s="651"/>
      <c r="W16" s="651"/>
      <c r="X16" s="651"/>
      <c r="Y16" s="651"/>
      <c r="Z16" s="651"/>
      <c r="AA16" s="652"/>
    </row>
    <row r="17" spans="1:27" ht="30">
      <c r="A17" s="464" t="s">
        <v>470</v>
      </c>
      <c r="B17" s="466" t="s">
        <v>471</v>
      </c>
      <c r="C17" s="653">
        <v>1291594199.8825998</v>
      </c>
      <c r="D17" s="634">
        <v>1226585365.4697998</v>
      </c>
      <c r="E17" s="634">
        <v>6035378.4771000007</v>
      </c>
      <c r="F17" s="634">
        <v>0</v>
      </c>
      <c r="G17" s="634">
        <v>0</v>
      </c>
      <c r="H17" s="634">
        <v>36023897.594300002</v>
      </c>
      <c r="I17" s="634">
        <v>4903745.420400002</v>
      </c>
      <c r="J17" s="634">
        <v>206672.36700000003</v>
      </c>
      <c r="K17" s="634">
        <v>0</v>
      </c>
      <c r="L17" s="634">
        <v>28606474.770499989</v>
      </c>
      <c r="M17" s="634">
        <v>742312.37880000006</v>
      </c>
      <c r="N17" s="634">
        <v>7052710.3096999992</v>
      </c>
      <c r="O17" s="634">
        <v>3134607.3906</v>
      </c>
      <c r="P17" s="634">
        <v>4551339.3223999999</v>
      </c>
      <c r="Q17" s="634">
        <v>7626100.3087999998</v>
      </c>
      <c r="R17" s="634">
        <v>0</v>
      </c>
      <c r="S17" s="634">
        <v>0</v>
      </c>
      <c r="T17" s="634">
        <v>378462.04800000001</v>
      </c>
      <c r="U17" s="634">
        <v>0</v>
      </c>
      <c r="V17" s="634">
        <v>0</v>
      </c>
      <c r="W17" s="634">
        <v>0</v>
      </c>
      <c r="X17" s="634">
        <v>0</v>
      </c>
      <c r="Y17" s="634">
        <v>0</v>
      </c>
      <c r="Z17" s="634">
        <v>0</v>
      </c>
      <c r="AA17" s="646">
        <v>0</v>
      </c>
    </row>
    <row r="18" spans="1:27" ht="30">
      <c r="A18" s="462" t="s">
        <v>472</v>
      </c>
      <c r="B18" s="463" t="s">
        <v>473</v>
      </c>
      <c r="C18" s="654">
        <v>1187045946.821198</v>
      </c>
      <c r="D18" s="634">
        <v>1131465959.415796</v>
      </c>
      <c r="E18" s="634">
        <v>4976138.5462999986</v>
      </c>
      <c r="F18" s="634">
        <v>0</v>
      </c>
      <c r="G18" s="634">
        <v>0</v>
      </c>
      <c r="H18" s="634">
        <v>31962412.526499994</v>
      </c>
      <c r="I18" s="634">
        <v>4600479.8505000006</v>
      </c>
      <c r="J18" s="634">
        <v>201843.63990000001</v>
      </c>
      <c r="K18" s="634">
        <v>0</v>
      </c>
      <c r="L18" s="634">
        <v>23239112.830899991</v>
      </c>
      <c r="M18" s="634">
        <v>723872.67660000001</v>
      </c>
      <c r="N18" s="634">
        <v>1384387.5819000001</v>
      </c>
      <c r="O18" s="634">
        <v>3122477.9104999998</v>
      </c>
      <c r="P18" s="634">
        <v>5475595.6285999995</v>
      </c>
      <c r="Q18" s="634">
        <v>7327110.4801999992</v>
      </c>
      <c r="R18" s="634">
        <v>0</v>
      </c>
      <c r="S18" s="634">
        <v>0</v>
      </c>
      <c r="T18" s="634">
        <v>378462.04800000001</v>
      </c>
      <c r="U18" s="634">
        <v>0</v>
      </c>
      <c r="V18" s="634">
        <v>0</v>
      </c>
      <c r="W18" s="634">
        <v>0</v>
      </c>
      <c r="X18" s="634">
        <v>0</v>
      </c>
      <c r="Y18" s="634">
        <v>0</v>
      </c>
      <c r="Z18" s="634">
        <v>0</v>
      </c>
      <c r="AA18" s="646">
        <v>0</v>
      </c>
    </row>
    <row r="19" spans="1:27">
      <c r="A19" s="464" t="s">
        <v>474</v>
      </c>
      <c r="B19" s="465" t="s">
        <v>475</v>
      </c>
      <c r="C19" s="655">
        <v>1154780222.7717044</v>
      </c>
      <c r="D19" s="634">
        <v>1096438990.7731764</v>
      </c>
      <c r="E19" s="634">
        <v>4168476.5911500002</v>
      </c>
      <c r="F19" s="634">
        <v>0</v>
      </c>
      <c r="G19" s="634">
        <v>0</v>
      </c>
      <c r="H19" s="634">
        <v>37430556.381278612</v>
      </c>
      <c r="I19" s="634">
        <v>3851499.4727949603</v>
      </c>
      <c r="J19" s="634">
        <v>133548.089844</v>
      </c>
      <c r="K19" s="634">
        <v>0</v>
      </c>
      <c r="L19" s="634">
        <v>20813335.468537498</v>
      </c>
      <c r="M19" s="634">
        <v>647398.23998475994</v>
      </c>
      <c r="N19" s="634">
        <v>2861516.4246162605</v>
      </c>
      <c r="O19" s="634">
        <v>1975451.3655923202</v>
      </c>
      <c r="P19" s="634">
        <v>4208987.0661792606</v>
      </c>
      <c r="Q19" s="634">
        <v>4729420.1762330402</v>
      </c>
      <c r="R19" s="634">
        <v>0</v>
      </c>
      <c r="S19" s="634">
        <v>0</v>
      </c>
      <c r="T19" s="634">
        <v>97340.148712539987</v>
      </c>
      <c r="U19" s="634">
        <v>0</v>
      </c>
      <c r="V19" s="634">
        <v>0</v>
      </c>
      <c r="W19" s="634">
        <v>0</v>
      </c>
      <c r="X19" s="634">
        <v>0</v>
      </c>
      <c r="Y19" s="634">
        <v>0</v>
      </c>
      <c r="Z19" s="634">
        <v>0</v>
      </c>
      <c r="AA19" s="646">
        <v>0</v>
      </c>
    </row>
    <row r="20" spans="1:27">
      <c r="A20" s="462" t="s">
        <v>476</v>
      </c>
      <c r="B20" s="463" t="s">
        <v>477</v>
      </c>
      <c r="C20" s="654">
        <v>1008062811.3597926</v>
      </c>
      <c r="D20" s="634">
        <v>958023680.30771923</v>
      </c>
      <c r="E20" s="634">
        <v>3358862.9461039999</v>
      </c>
      <c r="F20" s="634">
        <v>0</v>
      </c>
      <c r="G20" s="634">
        <v>0</v>
      </c>
      <c r="H20" s="634">
        <v>31876640.245994605</v>
      </c>
      <c r="I20" s="634">
        <v>1204569.7521949604</v>
      </c>
      <c r="J20" s="634">
        <v>133548.089844</v>
      </c>
      <c r="K20" s="634">
        <v>0</v>
      </c>
      <c r="L20" s="634">
        <v>18065150.657366298</v>
      </c>
      <c r="M20" s="634">
        <v>647398.23998475994</v>
      </c>
      <c r="N20" s="634">
        <v>628330.53344506002</v>
      </c>
      <c r="O20" s="634">
        <v>1975451.3655923202</v>
      </c>
      <c r="P20" s="634">
        <v>3693988.1461792602</v>
      </c>
      <c r="Q20" s="634">
        <v>4729420.1762330402</v>
      </c>
      <c r="R20" s="634">
        <v>0</v>
      </c>
      <c r="S20" s="634">
        <v>0</v>
      </c>
      <c r="T20" s="634">
        <v>97340.148712539987</v>
      </c>
      <c r="U20" s="634">
        <v>0</v>
      </c>
      <c r="V20" s="634">
        <v>0</v>
      </c>
      <c r="W20" s="634">
        <v>0</v>
      </c>
      <c r="X20" s="634">
        <v>0</v>
      </c>
      <c r="Y20" s="634">
        <v>0</v>
      </c>
      <c r="Z20" s="634">
        <v>0</v>
      </c>
      <c r="AA20" s="646">
        <v>0</v>
      </c>
    </row>
    <row r="21" spans="1:27">
      <c r="A21" s="461">
        <v>1.4</v>
      </c>
      <c r="B21" s="460" t="s">
        <v>496</v>
      </c>
      <c r="C21" s="656">
        <v>27608866.339999996</v>
      </c>
      <c r="D21" s="634">
        <v>27459790.409999996</v>
      </c>
      <c r="E21" s="634">
        <v>533731.07000000007</v>
      </c>
      <c r="F21" s="634">
        <v>0</v>
      </c>
      <c r="G21" s="634">
        <v>0</v>
      </c>
      <c r="H21" s="634">
        <v>149075.93</v>
      </c>
      <c r="I21" s="634">
        <v>149075.93</v>
      </c>
      <c r="J21" s="634">
        <v>0</v>
      </c>
      <c r="K21" s="634">
        <v>0</v>
      </c>
      <c r="L21" s="634">
        <v>0</v>
      </c>
      <c r="M21" s="634">
        <v>0</v>
      </c>
      <c r="N21" s="634">
        <v>0</v>
      </c>
      <c r="O21" s="634">
        <v>0</v>
      </c>
      <c r="P21" s="634">
        <v>0</v>
      </c>
      <c r="Q21" s="634">
        <v>0</v>
      </c>
      <c r="R21" s="634">
        <v>0</v>
      </c>
      <c r="S21" s="634">
        <v>0</v>
      </c>
      <c r="T21" s="634">
        <v>0</v>
      </c>
      <c r="U21" s="634">
        <v>0</v>
      </c>
      <c r="V21" s="634">
        <v>0</v>
      </c>
      <c r="W21" s="634">
        <v>0</v>
      </c>
      <c r="X21" s="634">
        <v>0</v>
      </c>
      <c r="Y21" s="634">
        <v>0</v>
      </c>
      <c r="Z21" s="634">
        <v>0</v>
      </c>
      <c r="AA21" s="646">
        <v>0</v>
      </c>
    </row>
    <row r="22" spans="1:27" ht="15.75" thickBot="1">
      <c r="A22" s="459">
        <v>1.5</v>
      </c>
      <c r="B22" s="458" t="s">
        <v>497</v>
      </c>
      <c r="C22" s="657">
        <v>43463281.497000001</v>
      </c>
      <c r="D22" s="658">
        <v>40486935.719499998</v>
      </c>
      <c r="E22" s="658">
        <v>489904.60400000005</v>
      </c>
      <c r="F22" s="658">
        <v>0</v>
      </c>
      <c r="G22" s="658">
        <v>0</v>
      </c>
      <c r="H22" s="658">
        <v>2976345.7774999999</v>
      </c>
      <c r="I22" s="658">
        <v>1993730.8947999999</v>
      </c>
      <c r="J22" s="658">
        <v>0</v>
      </c>
      <c r="K22" s="658">
        <v>0</v>
      </c>
      <c r="L22" s="658">
        <v>0</v>
      </c>
      <c r="M22" s="658">
        <v>0</v>
      </c>
      <c r="N22" s="658">
        <v>0</v>
      </c>
      <c r="O22" s="658">
        <v>0</v>
      </c>
      <c r="P22" s="658">
        <v>0</v>
      </c>
      <c r="Q22" s="658">
        <v>0</v>
      </c>
      <c r="R22" s="658">
        <v>0</v>
      </c>
      <c r="S22" s="658">
        <v>0</v>
      </c>
      <c r="T22" s="658">
        <v>0</v>
      </c>
      <c r="U22" s="658">
        <v>0</v>
      </c>
      <c r="V22" s="658">
        <v>0</v>
      </c>
      <c r="W22" s="658">
        <v>0</v>
      </c>
      <c r="X22" s="658">
        <v>0</v>
      </c>
      <c r="Y22" s="658">
        <v>0</v>
      </c>
      <c r="Z22" s="658">
        <v>0</v>
      </c>
      <c r="AA22" s="659">
        <v>0</v>
      </c>
    </row>
    <row r="24" spans="1:27">
      <c r="C24" s="690"/>
      <c r="D24" s="690"/>
      <c r="E24" s="690"/>
      <c r="F24" s="690"/>
      <c r="G24" s="690"/>
      <c r="H24" s="690"/>
      <c r="I24" s="690"/>
      <c r="J24" s="690"/>
      <c r="K24" s="690"/>
      <c r="L24" s="690"/>
      <c r="M24" s="690"/>
      <c r="N24" s="690"/>
      <c r="O24" s="690"/>
      <c r="P24" s="690"/>
      <c r="Q24" s="690"/>
      <c r="R24" s="690"/>
      <c r="S24" s="690"/>
      <c r="T24" s="690"/>
      <c r="U24" s="690"/>
      <c r="V24" s="690"/>
      <c r="W24" s="690"/>
      <c r="X24" s="690"/>
      <c r="Y24" s="690"/>
      <c r="Z24" s="690"/>
      <c r="AA24" s="690"/>
    </row>
    <row r="25" spans="1:27">
      <c r="C25" s="690"/>
      <c r="D25" s="690"/>
      <c r="E25" s="690"/>
      <c r="F25" s="690"/>
      <c r="G25" s="690"/>
      <c r="H25" s="690"/>
      <c r="I25" s="690"/>
      <c r="J25" s="690"/>
      <c r="K25" s="690"/>
      <c r="L25" s="690"/>
      <c r="M25" s="690"/>
      <c r="N25" s="690"/>
      <c r="O25" s="690"/>
      <c r="P25" s="690"/>
      <c r="Q25" s="690"/>
      <c r="R25" s="690"/>
      <c r="S25" s="690"/>
      <c r="T25" s="690"/>
      <c r="U25" s="690"/>
      <c r="V25" s="690"/>
      <c r="W25" s="690"/>
      <c r="X25" s="690"/>
      <c r="Y25" s="690"/>
      <c r="Z25" s="690"/>
      <c r="AA25" s="690"/>
    </row>
    <row r="26" spans="1:27">
      <c r="C26" s="690"/>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row>
    <row r="27" spans="1:27">
      <c r="C27" s="690"/>
      <c r="D27" s="690"/>
      <c r="E27" s="690"/>
      <c r="F27" s="690"/>
      <c r="G27" s="690"/>
      <c r="H27" s="690"/>
      <c r="I27" s="690"/>
      <c r="J27" s="690"/>
      <c r="K27" s="690"/>
      <c r="L27" s="690"/>
      <c r="M27" s="690"/>
      <c r="N27" s="690"/>
      <c r="O27" s="690"/>
      <c r="P27" s="690"/>
      <c r="Q27" s="690"/>
      <c r="R27" s="690"/>
      <c r="S27" s="690"/>
      <c r="T27" s="690"/>
      <c r="U27" s="690"/>
      <c r="V27" s="690"/>
      <c r="W27" s="690"/>
      <c r="X27" s="690"/>
      <c r="Y27" s="690"/>
      <c r="Z27" s="690"/>
      <c r="AA27" s="690"/>
    </row>
    <row r="28" spans="1:27">
      <c r="C28" s="690"/>
      <c r="D28" s="690"/>
      <c r="E28" s="690"/>
      <c r="F28" s="690"/>
      <c r="G28" s="690"/>
      <c r="H28" s="690"/>
      <c r="I28" s="690"/>
      <c r="J28" s="690"/>
      <c r="K28" s="690"/>
      <c r="L28" s="690"/>
      <c r="M28" s="690"/>
      <c r="N28" s="690"/>
      <c r="O28" s="690"/>
      <c r="P28" s="690"/>
      <c r="Q28" s="690"/>
      <c r="R28" s="690"/>
      <c r="S28" s="690"/>
      <c r="T28" s="690"/>
      <c r="U28" s="690"/>
      <c r="V28" s="690"/>
      <c r="W28" s="690"/>
      <c r="X28" s="690"/>
      <c r="Y28" s="690"/>
      <c r="Z28" s="690"/>
      <c r="AA28" s="690"/>
    </row>
    <row r="29" spans="1:27">
      <c r="C29" s="690"/>
      <c r="D29" s="690"/>
      <c r="E29" s="690"/>
      <c r="F29" s="690"/>
      <c r="G29" s="690"/>
      <c r="H29" s="690"/>
      <c r="I29" s="690"/>
      <c r="J29" s="690"/>
      <c r="K29" s="690"/>
      <c r="L29" s="690"/>
      <c r="M29" s="690"/>
      <c r="N29" s="690"/>
      <c r="O29" s="690"/>
      <c r="P29" s="690"/>
      <c r="Q29" s="690"/>
      <c r="R29" s="690"/>
      <c r="S29" s="690"/>
      <c r="T29" s="690"/>
      <c r="U29" s="690"/>
      <c r="V29" s="690"/>
      <c r="W29" s="690"/>
      <c r="X29" s="690"/>
      <c r="Y29" s="690"/>
      <c r="Z29" s="690"/>
      <c r="AA29" s="690"/>
    </row>
    <row r="30" spans="1:27">
      <c r="C30" s="690"/>
      <c r="D30" s="690"/>
      <c r="E30" s="690"/>
      <c r="F30" s="690"/>
      <c r="G30" s="690"/>
      <c r="H30" s="690"/>
      <c r="I30" s="690"/>
      <c r="J30" s="690"/>
      <c r="K30" s="690"/>
      <c r="L30" s="690"/>
      <c r="M30" s="690"/>
      <c r="N30" s="690"/>
      <c r="O30" s="690"/>
      <c r="P30" s="690"/>
      <c r="Q30" s="690"/>
      <c r="R30" s="690"/>
      <c r="S30" s="690"/>
      <c r="T30" s="690"/>
      <c r="U30" s="690"/>
      <c r="V30" s="690"/>
      <c r="W30" s="690"/>
      <c r="X30" s="690"/>
      <c r="Y30" s="690"/>
      <c r="Z30" s="690"/>
      <c r="AA30" s="690"/>
    </row>
    <row r="31" spans="1:27">
      <c r="C31" s="690"/>
      <c r="D31" s="690"/>
      <c r="E31" s="690"/>
      <c r="F31" s="690"/>
      <c r="G31" s="690"/>
      <c r="H31" s="690"/>
      <c r="I31" s="690"/>
      <c r="J31" s="690"/>
      <c r="K31" s="690"/>
      <c r="L31" s="690"/>
      <c r="M31" s="690"/>
      <c r="N31" s="690"/>
      <c r="O31" s="690"/>
      <c r="P31" s="690"/>
      <c r="Q31" s="690"/>
      <c r="R31" s="690"/>
      <c r="S31" s="690"/>
      <c r="T31" s="690"/>
      <c r="U31" s="690"/>
      <c r="V31" s="690"/>
      <c r="W31" s="690"/>
      <c r="X31" s="690"/>
      <c r="Y31" s="690"/>
      <c r="Z31" s="690"/>
      <c r="AA31" s="690"/>
    </row>
    <row r="32" spans="1:27">
      <c r="C32" s="690"/>
      <c r="D32" s="690"/>
      <c r="E32" s="690"/>
      <c r="F32" s="690"/>
      <c r="G32" s="690"/>
      <c r="H32" s="690"/>
      <c r="I32" s="690"/>
      <c r="J32" s="690"/>
      <c r="K32" s="690"/>
      <c r="L32" s="690"/>
      <c r="M32" s="690"/>
      <c r="N32" s="690"/>
      <c r="O32" s="690"/>
      <c r="P32" s="690"/>
      <c r="Q32" s="690"/>
      <c r="R32" s="690"/>
      <c r="S32" s="690"/>
      <c r="T32" s="690"/>
      <c r="U32" s="690"/>
      <c r="V32" s="690"/>
      <c r="W32" s="690"/>
      <c r="X32" s="690"/>
      <c r="Y32" s="690"/>
      <c r="Z32" s="690"/>
      <c r="AA32" s="690"/>
    </row>
    <row r="33" spans="3:27">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90"/>
    </row>
    <row r="34" spans="3:27">
      <c r="C34" s="690"/>
      <c r="D34" s="690"/>
      <c r="E34" s="690"/>
      <c r="F34" s="690"/>
      <c r="G34" s="690"/>
      <c r="H34" s="690"/>
      <c r="I34" s="690"/>
      <c r="J34" s="690"/>
      <c r="K34" s="690"/>
      <c r="L34" s="690"/>
      <c r="M34" s="690"/>
      <c r="N34" s="690"/>
      <c r="O34" s="690"/>
      <c r="P34" s="690"/>
      <c r="Q34" s="690"/>
      <c r="R34" s="690"/>
      <c r="S34" s="690"/>
      <c r="T34" s="690"/>
      <c r="U34" s="690"/>
      <c r="V34" s="690"/>
      <c r="W34" s="690"/>
      <c r="X34" s="690"/>
      <c r="Y34" s="690"/>
      <c r="Z34" s="690"/>
      <c r="AA34" s="690"/>
    </row>
    <row r="35" spans="3:27">
      <c r="C35" s="690"/>
      <c r="D35" s="690"/>
      <c r="E35" s="690"/>
      <c r="F35" s="690"/>
      <c r="G35" s="690"/>
      <c r="H35" s="690"/>
      <c r="I35" s="690"/>
      <c r="J35" s="690"/>
      <c r="K35" s="690"/>
      <c r="L35" s="690"/>
      <c r="M35" s="690"/>
      <c r="N35" s="690"/>
      <c r="O35" s="690"/>
      <c r="P35" s="690"/>
      <c r="Q35" s="690"/>
      <c r="R35" s="690"/>
      <c r="S35" s="690"/>
      <c r="T35" s="690"/>
      <c r="U35" s="690"/>
      <c r="V35" s="690"/>
      <c r="W35" s="690"/>
      <c r="X35" s="690"/>
      <c r="Y35" s="690"/>
      <c r="Z35" s="690"/>
      <c r="AA35" s="690"/>
    </row>
    <row r="36" spans="3:27">
      <c r="C36" s="690"/>
      <c r="D36" s="690"/>
      <c r="E36" s="690"/>
      <c r="F36" s="690"/>
      <c r="G36" s="690"/>
      <c r="H36" s="690"/>
      <c r="I36" s="690"/>
      <c r="J36" s="690"/>
      <c r="K36" s="690"/>
      <c r="L36" s="690"/>
      <c r="M36" s="690"/>
      <c r="N36" s="690"/>
      <c r="O36" s="690"/>
      <c r="P36" s="690"/>
      <c r="Q36" s="690"/>
      <c r="R36" s="690"/>
      <c r="S36" s="690"/>
      <c r="T36" s="690"/>
      <c r="U36" s="690"/>
      <c r="V36" s="690"/>
      <c r="W36" s="690"/>
      <c r="X36" s="690"/>
      <c r="Y36" s="690"/>
      <c r="Z36" s="690"/>
      <c r="AA36" s="690"/>
    </row>
    <row r="37" spans="3:27">
      <c r="C37" s="690"/>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row>
    <row r="38" spans="3:27">
      <c r="C38" s="690"/>
      <c r="D38" s="690"/>
      <c r="E38" s="690"/>
      <c r="F38" s="690"/>
      <c r="G38" s="690"/>
      <c r="H38" s="690"/>
      <c r="I38" s="690"/>
      <c r="J38" s="690"/>
      <c r="K38" s="690"/>
      <c r="L38" s="690"/>
      <c r="M38" s="690"/>
      <c r="N38" s="690"/>
      <c r="O38" s="690"/>
      <c r="P38" s="690"/>
      <c r="Q38" s="690"/>
      <c r="R38" s="690"/>
      <c r="S38" s="690"/>
      <c r="T38" s="690"/>
      <c r="U38" s="690"/>
      <c r="V38" s="690"/>
      <c r="W38" s="690"/>
      <c r="X38" s="690"/>
      <c r="Y38" s="690"/>
      <c r="Z38" s="690"/>
      <c r="AA38" s="690"/>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L111"/>
  <sheetViews>
    <sheetView showGridLines="0" zoomScaleNormal="100" workbookViewId="0">
      <selection activeCell="H38" sqref="H38"/>
    </sheetView>
  </sheetViews>
  <sheetFormatPr defaultColWidth="9.140625" defaultRowHeight="15"/>
  <cols>
    <col min="1" max="1" width="11.85546875" style="431" bestFit="1" customWidth="1"/>
    <col min="2" max="2" width="93.42578125" style="431" customWidth="1"/>
    <col min="3" max="3" width="14.5703125" style="431" customWidth="1"/>
    <col min="4" max="5" width="16.140625" style="431" customWidth="1"/>
    <col min="6" max="6" width="16.140625" style="449" customWidth="1"/>
    <col min="7" max="7" width="25.28515625" style="449" customWidth="1"/>
    <col min="8" max="8" width="16.140625" style="431" customWidth="1"/>
    <col min="9" max="11" width="16.140625" style="449" customWidth="1"/>
    <col min="12" max="12" width="26.28515625" style="449" customWidth="1"/>
    <col min="13" max="16384" width="9.140625" style="431"/>
  </cols>
  <sheetData>
    <row r="1" spans="1:12">
      <c r="A1" s="374" t="s">
        <v>108</v>
      </c>
      <c r="B1" s="293" t="str">
        <f>Info!C2</f>
        <v>ს.ს "პროკრედიტ ბანკი"</v>
      </c>
      <c r="F1" s="431"/>
      <c r="G1" s="431"/>
      <c r="I1" s="431"/>
      <c r="J1" s="431"/>
      <c r="K1" s="431"/>
      <c r="L1" s="431"/>
    </row>
    <row r="2" spans="1:12">
      <c r="A2" s="374" t="s">
        <v>109</v>
      </c>
      <c r="B2" s="377">
        <f>'1. key ratios'!B2</f>
        <v>45565</v>
      </c>
      <c r="F2" s="431"/>
      <c r="G2" s="431"/>
      <c r="I2" s="431"/>
      <c r="J2" s="431"/>
      <c r="K2" s="431"/>
      <c r="L2" s="431"/>
    </row>
    <row r="3" spans="1:12">
      <c r="A3" s="376" t="s">
        <v>480</v>
      </c>
      <c r="F3" s="431"/>
      <c r="G3" s="431"/>
      <c r="I3" s="431"/>
      <c r="J3" s="431"/>
      <c r="K3" s="431"/>
      <c r="L3" s="431"/>
    </row>
    <row r="4" spans="1:12">
      <c r="F4" s="431"/>
      <c r="G4" s="431"/>
      <c r="I4" s="431"/>
      <c r="J4" s="431"/>
      <c r="K4" s="431"/>
      <c r="L4" s="431"/>
    </row>
    <row r="5" spans="1:12" ht="37.5" customHeight="1">
      <c r="A5" s="753" t="s">
        <v>481</v>
      </c>
      <c r="B5" s="754"/>
      <c r="C5" s="802" t="s">
        <v>482</v>
      </c>
      <c r="D5" s="803"/>
      <c r="E5" s="803"/>
      <c r="F5" s="803"/>
      <c r="G5" s="803"/>
      <c r="H5" s="802" t="s">
        <v>685</v>
      </c>
      <c r="I5" s="804"/>
      <c r="J5" s="804"/>
      <c r="K5" s="804"/>
      <c r="L5" s="805"/>
    </row>
    <row r="6" spans="1:12" ht="39.6" customHeight="1">
      <c r="A6" s="757"/>
      <c r="B6" s="758"/>
      <c r="C6" s="381"/>
      <c r="D6" s="429" t="s">
        <v>670</v>
      </c>
      <c r="E6" s="429" t="s">
        <v>669</v>
      </c>
      <c r="F6" s="429" t="s">
        <v>668</v>
      </c>
      <c r="G6" s="429" t="s">
        <v>667</v>
      </c>
      <c r="H6" s="450"/>
      <c r="I6" s="429" t="s">
        <v>670</v>
      </c>
      <c r="J6" s="429" t="s">
        <v>669</v>
      </c>
      <c r="K6" s="429" t="s">
        <v>668</v>
      </c>
      <c r="L6" s="429" t="s">
        <v>667</v>
      </c>
    </row>
    <row r="7" spans="1:12">
      <c r="A7" s="421">
        <v>1</v>
      </c>
      <c r="B7" s="434" t="s">
        <v>404</v>
      </c>
      <c r="C7" s="663">
        <v>1291627.0110859601</v>
      </c>
      <c r="D7" s="664">
        <v>806218.37335600005</v>
      </c>
      <c r="E7" s="664">
        <v>485408.63772996003</v>
      </c>
      <c r="F7" s="663">
        <v>0</v>
      </c>
      <c r="G7" s="663">
        <v>0</v>
      </c>
      <c r="H7" s="664">
        <v>39098.211556000002</v>
      </c>
      <c r="I7" s="663">
        <v>10699.228316000001</v>
      </c>
      <c r="J7" s="663">
        <v>28398.983240000001</v>
      </c>
      <c r="K7" s="663">
        <v>0</v>
      </c>
      <c r="L7" s="663">
        <v>0</v>
      </c>
    </row>
    <row r="8" spans="1:12">
      <c r="A8" s="421">
        <v>2</v>
      </c>
      <c r="B8" s="434" t="s">
        <v>405</v>
      </c>
      <c r="C8" s="663">
        <v>10676669.755721999</v>
      </c>
      <c r="D8" s="664">
        <v>10625827.095605999</v>
      </c>
      <c r="E8" s="664">
        <v>50842.660115999999</v>
      </c>
      <c r="F8" s="663">
        <v>0</v>
      </c>
      <c r="G8" s="663">
        <v>0</v>
      </c>
      <c r="H8" s="664">
        <v>163700.155034</v>
      </c>
      <c r="I8" s="663">
        <v>163030.92444199999</v>
      </c>
      <c r="J8" s="663">
        <v>669.230592</v>
      </c>
      <c r="K8" s="663">
        <v>0</v>
      </c>
      <c r="L8" s="663">
        <v>0</v>
      </c>
    </row>
    <row r="9" spans="1:12">
      <c r="A9" s="421">
        <v>3</v>
      </c>
      <c r="B9" s="434" t="s">
        <v>646</v>
      </c>
      <c r="C9" s="663">
        <v>0</v>
      </c>
      <c r="D9" s="664">
        <v>0</v>
      </c>
      <c r="E9" s="664">
        <v>0</v>
      </c>
      <c r="F9" s="665">
        <v>0</v>
      </c>
      <c r="G9" s="665">
        <v>0</v>
      </c>
      <c r="H9" s="664">
        <v>0</v>
      </c>
      <c r="I9" s="665">
        <v>0</v>
      </c>
      <c r="J9" s="665">
        <v>0</v>
      </c>
      <c r="K9" s="665">
        <v>0</v>
      </c>
      <c r="L9" s="665">
        <v>0</v>
      </c>
    </row>
    <row r="10" spans="1:12">
      <c r="A10" s="421">
        <v>4</v>
      </c>
      <c r="B10" s="434" t="s">
        <v>406</v>
      </c>
      <c r="C10" s="663">
        <v>31730869.840668</v>
      </c>
      <c r="D10" s="664">
        <v>30741306.33162</v>
      </c>
      <c r="E10" s="664">
        <v>989563.50904799998</v>
      </c>
      <c r="F10" s="665">
        <v>0</v>
      </c>
      <c r="G10" s="665">
        <v>0</v>
      </c>
      <c r="H10" s="664">
        <v>169417.37145599999</v>
      </c>
      <c r="I10" s="665">
        <v>165234.34839599999</v>
      </c>
      <c r="J10" s="665">
        <v>4183.0230600000004</v>
      </c>
      <c r="K10" s="665">
        <v>0</v>
      </c>
      <c r="L10" s="665">
        <v>0</v>
      </c>
    </row>
    <row r="11" spans="1:12">
      <c r="A11" s="421">
        <v>5</v>
      </c>
      <c r="B11" s="434" t="s">
        <v>407</v>
      </c>
      <c r="C11" s="663">
        <v>170019665.93490848</v>
      </c>
      <c r="D11" s="664">
        <v>168800857.781315</v>
      </c>
      <c r="E11" s="664">
        <v>1210780.9235934799</v>
      </c>
      <c r="F11" s="665">
        <v>8027.23</v>
      </c>
      <c r="G11" s="665">
        <v>0</v>
      </c>
      <c r="H11" s="664">
        <v>961660.54283000005</v>
      </c>
      <c r="I11" s="665">
        <v>907260.42559</v>
      </c>
      <c r="J11" s="665">
        <v>50007.057240000002</v>
      </c>
      <c r="K11" s="665">
        <v>4393.0600000000004</v>
      </c>
      <c r="L11" s="665">
        <v>0</v>
      </c>
    </row>
    <row r="12" spans="1:12">
      <c r="A12" s="421">
        <v>6</v>
      </c>
      <c r="B12" s="434" t="s">
        <v>408</v>
      </c>
      <c r="C12" s="663">
        <v>52075307.468724005</v>
      </c>
      <c r="D12" s="664">
        <v>42736535.711668</v>
      </c>
      <c r="E12" s="664">
        <v>5156664.0755240005</v>
      </c>
      <c r="F12" s="665">
        <v>4182107.6815320002</v>
      </c>
      <c r="G12" s="665">
        <v>0</v>
      </c>
      <c r="H12" s="664">
        <v>3287335.1149400002</v>
      </c>
      <c r="I12" s="665">
        <v>114884.28565200001</v>
      </c>
      <c r="J12" s="665">
        <v>122787.21270800001</v>
      </c>
      <c r="K12" s="665">
        <v>3049663.6165800001</v>
      </c>
      <c r="L12" s="665">
        <v>0</v>
      </c>
    </row>
    <row r="13" spans="1:12">
      <c r="A13" s="421">
        <v>7</v>
      </c>
      <c r="B13" s="434" t="s">
        <v>409</v>
      </c>
      <c r="C13" s="663">
        <v>154667952.39151424</v>
      </c>
      <c r="D13" s="664">
        <v>153844857.01369101</v>
      </c>
      <c r="E13" s="664">
        <v>702122.45295644004</v>
      </c>
      <c r="F13" s="665">
        <v>120972.92486679999</v>
      </c>
      <c r="G13" s="665">
        <v>0</v>
      </c>
      <c r="H13" s="664">
        <v>508216.24258599995</v>
      </c>
      <c r="I13" s="665">
        <v>414361.33296199999</v>
      </c>
      <c r="J13" s="665">
        <v>48827.000379999998</v>
      </c>
      <c r="K13" s="665">
        <v>45027.909244000002</v>
      </c>
      <c r="L13" s="665">
        <v>0</v>
      </c>
    </row>
    <row r="14" spans="1:12">
      <c r="A14" s="421">
        <v>8</v>
      </c>
      <c r="B14" s="434" t="s">
        <v>410</v>
      </c>
      <c r="C14" s="663">
        <v>107940482.04087582</v>
      </c>
      <c r="D14" s="664">
        <v>103990621.086858</v>
      </c>
      <c r="E14" s="664">
        <v>2755870.22113914</v>
      </c>
      <c r="F14" s="665">
        <v>1193990.7328786801</v>
      </c>
      <c r="G14" s="665">
        <v>0</v>
      </c>
      <c r="H14" s="664">
        <v>948987.09470400005</v>
      </c>
      <c r="I14" s="665">
        <v>253785.623012</v>
      </c>
      <c r="J14" s="665">
        <v>88642.452952000007</v>
      </c>
      <c r="K14" s="665">
        <v>606559.01873999997</v>
      </c>
      <c r="L14" s="665">
        <v>0</v>
      </c>
    </row>
    <row r="15" spans="1:12">
      <c r="A15" s="421">
        <v>9</v>
      </c>
      <c r="B15" s="434" t="s">
        <v>411</v>
      </c>
      <c r="C15" s="663">
        <v>93808231.24722454</v>
      </c>
      <c r="D15" s="664">
        <v>80620250.514993995</v>
      </c>
      <c r="E15" s="664">
        <v>346311.85585083999</v>
      </c>
      <c r="F15" s="665">
        <v>12841668.8763797</v>
      </c>
      <c r="G15" s="665">
        <v>0</v>
      </c>
      <c r="H15" s="664">
        <v>9819549.6754799988</v>
      </c>
      <c r="I15" s="665">
        <v>249169.815994</v>
      </c>
      <c r="J15" s="665">
        <v>5167.9700800000001</v>
      </c>
      <c r="K15" s="665">
        <v>9565211.8894059993</v>
      </c>
      <c r="L15" s="665">
        <v>0</v>
      </c>
    </row>
    <row r="16" spans="1:12">
      <c r="A16" s="421">
        <v>10</v>
      </c>
      <c r="B16" s="434" t="s">
        <v>412</v>
      </c>
      <c r="C16" s="663">
        <v>111497904.68602499</v>
      </c>
      <c r="D16" s="664">
        <v>110149287.119213</v>
      </c>
      <c r="E16" s="664">
        <v>1348617.566812</v>
      </c>
      <c r="F16" s="665">
        <v>0</v>
      </c>
      <c r="G16" s="665">
        <v>0</v>
      </c>
      <c r="H16" s="664">
        <v>218389.269608</v>
      </c>
      <c r="I16" s="665">
        <v>216884.518132</v>
      </c>
      <c r="J16" s="665">
        <v>1504.7514759999999</v>
      </c>
      <c r="K16" s="665">
        <v>0</v>
      </c>
      <c r="L16" s="665">
        <v>0</v>
      </c>
    </row>
    <row r="17" spans="1:12">
      <c r="A17" s="421">
        <v>11</v>
      </c>
      <c r="B17" s="434" t="s">
        <v>413</v>
      </c>
      <c r="C17" s="663">
        <v>18644149.166769098</v>
      </c>
      <c r="D17" s="664">
        <v>10589008.195257099</v>
      </c>
      <c r="E17" s="664">
        <v>8055140.9715120001</v>
      </c>
      <c r="F17" s="665">
        <v>0</v>
      </c>
      <c r="G17" s="665">
        <v>0</v>
      </c>
      <c r="H17" s="664">
        <v>219946.58253799999</v>
      </c>
      <c r="I17" s="665">
        <v>22387.604734</v>
      </c>
      <c r="J17" s="665">
        <v>197558.97780399999</v>
      </c>
      <c r="K17" s="665">
        <v>0</v>
      </c>
      <c r="L17" s="665">
        <v>0</v>
      </c>
    </row>
    <row r="18" spans="1:12">
      <c r="A18" s="421">
        <v>12</v>
      </c>
      <c r="B18" s="434" t="s">
        <v>414</v>
      </c>
      <c r="C18" s="663">
        <v>84390695.713498905</v>
      </c>
      <c r="D18" s="664">
        <v>82808804.213118896</v>
      </c>
      <c r="E18" s="664">
        <v>1376208.7148800001</v>
      </c>
      <c r="F18" s="665">
        <v>205682.7855</v>
      </c>
      <c r="G18" s="665">
        <v>0</v>
      </c>
      <c r="H18" s="664">
        <v>342003.18948400003</v>
      </c>
      <c r="I18" s="665">
        <v>238787.51645600001</v>
      </c>
      <c r="J18" s="665">
        <v>38542.483028000002</v>
      </c>
      <c r="K18" s="665">
        <v>64673.19</v>
      </c>
      <c r="L18" s="665">
        <v>0</v>
      </c>
    </row>
    <row r="19" spans="1:12">
      <c r="A19" s="421">
        <v>13</v>
      </c>
      <c r="B19" s="434" t="s">
        <v>415</v>
      </c>
      <c r="C19" s="663">
        <v>59394847.446166843</v>
      </c>
      <c r="D19" s="664">
        <v>57146660.525008</v>
      </c>
      <c r="E19" s="664">
        <v>2248186.9211588399</v>
      </c>
      <c r="F19" s="665">
        <v>0</v>
      </c>
      <c r="G19" s="665">
        <v>0</v>
      </c>
      <c r="H19" s="664">
        <v>230088.185734</v>
      </c>
      <c r="I19" s="665">
        <v>218562.847698</v>
      </c>
      <c r="J19" s="665">
        <v>11525.338035999999</v>
      </c>
      <c r="K19" s="665">
        <v>0</v>
      </c>
      <c r="L19" s="665">
        <v>0</v>
      </c>
    </row>
    <row r="20" spans="1:12">
      <c r="A20" s="421">
        <v>14</v>
      </c>
      <c r="B20" s="434" t="s">
        <v>416</v>
      </c>
      <c r="C20" s="663">
        <v>70511728.471536011</v>
      </c>
      <c r="D20" s="664">
        <v>53073772.258249298</v>
      </c>
      <c r="E20" s="664">
        <v>8067922.1760328803</v>
      </c>
      <c r="F20" s="665">
        <v>9088912.1379663795</v>
      </c>
      <c r="G20" s="665">
        <v>281121.89928746002</v>
      </c>
      <c r="H20" s="664">
        <v>6347511.50191746</v>
      </c>
      <c r="I20" s="665">
        <v>196955.27237799999</v>
      </c>
      <c r="J20" s="665">
        <v>303383.97662999999</v>
      </c>
      <c r="K20" s="665">
        <v>5566050.3536219997</v>
      </c>
      <c r="L20" s="665">
        <v>281121.89928746002</v>
      </c>
    </row>
    <row r="21" spans="1:12">
      <c r="A21" s="421">
        <v>15</v>
      </c>
      <c r="B21" s="434" t="s">
        <v>417</v>
      </c>
      <c r="C21" s="663">
        <v>19363574.0725137</v>
      </c>
      <c r="D21" s="664">
        <v>18756453.230473701</v>
      </c>
      <c r="E21" s="664">
        <v>508636.66859999998</v>
      </c>
      <c r="F21" s="665">
        <v>98484.173439999999</v>
      </c>
      <c r="G21" s="665">
        <v>0</v>
      </c>
      <c r="H21" s="664">
        <v>126456.87261999999</v>
      </c>
      <c r="I21" s="665">
        <v>63327.611751999997</v>
      </c>
      <c r="J21" s="665">
        <v>16249.87</v>
      </c>
      <c r="K21" s="665">
        <v>46879.390868000002</v>
      </c>
      <c r="L21" s="665">
        <v>0</v>
      </c>
    </row>
    <row r="22" spans="1:12">
      <c r="A22" s="421">
        <v>16</v>
      </c>
      <c r="B22" s="434" t="s">
        <v>418</v>
      </c>
      <c r="C22" s="663">
        <v>1151090.0595219999</v>
      </c>
      <c r="D22" s="664">
        <v>1151090.0595219999</v>
      </c>
      <c r="E22" s="664">
        <v>0</v>
      </c>
      <c r="F22" s="665">
        <v>0</v>
      </c>
      <c r="G22" s="665">
        <v>0</v>
      </c>
      <c r="H22" s="664">
        <v>9448.6208860000006</v>
      </c>
      <c r="I22" s="665">
        <v>9448.6208860000006</v>
      </c>
      <c r="J22" s="665">
        <v>0</v>
      </c>
      <c r="K22" s="665">
        <v>0</v>
      </c>
      <c r="L22" s="665">
        <v>0</v>
      </c>
    </row>
    <row r="23" spans="1:12">
      <c r="A23" s="421">
        <v>17</v>
      </c>
      <c r="B23" s="434" t="s">
        <v>419</v>
      </c>
      <c r="C23" s="663">
        <v>1722225.3694839999</v>
      </c>
      <c r="D23" s="664">
        <v>1722225.3694839999</v>
      </c>
      <c r="E23" s="664">
        <v>0</v>
      </c>
      <c r="F23" s="665">
        <v>0</v>
      </c>
      <c r="G23" s="665">
        <v>0</v>
      </c>
      <c r="H23" s="664">
        <v>2087.9632839999999</v>
      </c>
      <c r="I23" s="665">
        <v>2087.9632839999999</v>
      </c>
      <c r="J23" s="665">
        <v>0</v>
      </c>
      <c r="K23" s="665">
        <v>0</v>
      </c>
      <c r="L23" s="665">
        <v>0</v>
      </c>
    </row>
    <row r="24" spans="1:12">
      <c r="A24" s="421">
        <v>18</v>
      </c>
      <c r="B24" s="434" t="s">
        <v>420</v>
      </c>
      <c r="C24" s="663">
        <v>8277656.3003080003</v>
      </c>
      <c r="D24" s="664">
        <v>7757281.737408</v>
      </c>
      <c r="E24" s="664">
        <v>520374.56290000002</v>
      </c>
      <c r="F24" s="665">
        <v>0</v>
      </c>
      <c r="G24" s="665">
        <v>0</v>
      </c>
      <c r="H24" s="664">
        <v>45560.402134000004</v>
      </c>
      <c r="I24" s="665">
        <v>22517.362133999999</v>
      </c>
      <c r="J24" s="665">
        <v>23043.040000000001</v>
      </c>
      <c r="K24" s="665">
        <v>0</v>
      </c>
      <c r="L24" s="665">
        <v>0</v>
      </c>
    </row>
    <row r="25" spans="1:12">
      <c r="A25" s="421">
        <v>19</v>
      </c>
      <c r="B25" s="434" t="s">
        <v>421</v>
      </c>
      <c r="C25" s="663">
        <v>6765326.072408</v>
      </c>
      <c r="D25" s="664">
        <v>6765326.072408</v>
      </c>
      <c r="E25" s="664">
        <v>0</v>
      </c>
      <c r="F25" s="665">
        <v>0</v>
      </c>
      <c r="G25" s="665">
        <v>0</v>
      </c>
      <c r="H25" s="664">
        <v>6650.715416</v>
      </c>
      <c r="I25" s="665">
        <v>6650.715416</v>
      </c>
      <c r="J25" s="665">
        <v>0</v>
      </c>
      <c r="K25" s="665">
        <v>0</v>
      </c>
      <c r="L25" s="665">
        <v>0</v>
      </c>
    </row>
    <row r="26" spans="1:12">
      <c r="A26" s="421">
        <v>20</v>
      </c>
      <c r="B26" s="434" t="s">
        <v>422</v>
      </c>
      <c r="C26" s="663">
        <v>65987236.170602702</v>
      </c>
      <c r="D26" s="664">
        <v>65987387.950602703</v>
      </c>
      <c r="E26" s="664">
        <v>-151.78</v>
      </c>
      <c r="F26" s="665">
        <v>0</v>
      </c>
      <c r="G26" s="665">
        <v>0</v>
      </c>
      <c r="H26" s="664">
        <v>143629.23485000001</v>
      </c>
      <c r="I26" s="665">
        <v>143629.23485000001</v>
      </c>
      <c r="J26" s="665">
        <v>0</v>
      </c>
      <c r="K26" s="665">
        <v>0</v>
      </c>
      <c r="L26" s="665">
        <v>0</v>
      </c>
    </row>
    <row r="27" spans="1:12">
      <c r="A27" s="421">
        <v>21</v>
      </c>
      <c r="B27" s="434" t="s">
        <v>423</v>
      </c>
      <c r="C27" s="663">
        <v>39558630.642568402</v>
      </c>
      <c r="D27" s="664">
        <v>39035973.797936402</v>
      </c>
      <c r="E27" s="664">
        <v>265173.492768</v>
      </c>
      <c r="F27" s="665">
        <v>257483.351864</v>
      </c>
      <c r="G27" s="665">
        <v>0</v>
      </c>
      <c r="H27" s="664">
        <v>369824.14443800005</v>
      </c>
      <c r="I27" s="665">
        <v>141262.20829800001</v>
      </c>
      <c r="J27" s="665">
        <v>331.807188</v>
      </c>
      <c r="K27" s="665">
        <v>228230.128952</v>
      </c>
      <c r="L27" s="665">
        <v>0</v>
      </c>
    </row>
    <row r="28" spans="1:12">
      <c r="A28" s="421">
        <v>22</v>
      </c>
      <c r="B28" s="434" t="s">
        <v>424</v>
      </c>
      <c r="C28" s="663">
        <v>17321154.603677999</v>
      </c>
      <c r="D28" s="664">
        <v>17321154.603677999</v>
      </c>
      <c r="E28" s="664">
        <v>0</v>
      </c>
      <c r="F28" s="665">
        <v>0</v>
      </c>
      <c r="G28" s="665">
        <v>0</v>
      </c>
      <c r="H28" s="664">
        <v>27603.720045999999</v>
      </c>
      <c r="I28" s="665">
        <v>27603.720045999999</v>
      </c>
      <c r="J28" s="665">
        <v>0</v>
      </c>
      <c r="K28" s="665">
        <v>0</v>
      </c>
      <c r="L28" s="665">
        <v>0</v>
      </c>
    </row>
    <row r="29" spans="1:12">
      <c r="A29" s="421">
        <v>23</v>
      </c>
      <c r="B29" s="434" t="s">
        <v>425</v>
      </c>
      <c r="C29" s="663">
        <v>151085520.9920941</v>
      </c>
      <c r="D29" s="664">
        <v>143404880.095061</v>
      </c>
      <c r="E29" s="664">
        <v>709904.87967119995</v>
      </c>
      <c r="F29" s="665">
        <v>6970736.0173619203</v>
      </c>
      <c r="G29" s="665">
        <v>0</v>
      </c>
      <c r="H29" s="664">
        <v>4841758.1835360005</v>
      </c>
      <c r="I29" s="665">
        <v>567077.62249199999</v>
      </c>
      <c r="J29" s="665">
        <v>29740.375801999999</v>
      </c>
      <c r="K29" s="665">
        <v>4244940.185242</v>
      </c>
      <c r="L29" s="665">
        <v>0</v>
      </c>
    </row>
    <row r="30" spans="1:12">
      <c r="A30" s="421">
        <v>24</v>
      </c>
      <c r="B30" s="434" t="s">
        <v>426</v>
      </c>
      <c r="C30" s="663">
        <v>26365522.507007759</v>
      </c>
      <c r="D30" s="664">
        <v>25366632.122168001</v>
      </c>
      <c r="E30" s="664">
        <v>721444.38146775996</v>
      </c>
      <c r="F30" s="665">
        <v>277446.00337200001</v>
      </c>
      <c r="G30" s="665">
        <v>0</v>
      </c>
      <c r="H30" s="664">
        <v>209834.06716400001</v>
      </c>
      <c r="I30" s="665">
        <v>88802.321760000006</v>
      </c>
      <c r="J30" s="665">
        <v>25443.546065999999</v>
      </c>
      <c r="K30" s="665">
        <v>95588.199338000006</v>
      </c>
      <c r="L30" s="665">
        <v>0</v>
      </c>
    </row>
    <row r="31" spans="1:12">
      <c r="A31" s="421">
        <v>25</v>
      </c>
      <c r="B31" s="434" t="s">
        <v>427</v>
      </c>
      <c r="C31" s="663">
        <v>4197317.4814598002</v>
      </c>
      <c r="D31" s="664">
        <v>4090483.8453597999</v>
      </c>
      <c r="E31" s="664">
        <v>41672.030919999997</v>
      </c>
      <c r="F31" s="665">
        <v>65161.605179999999</v>
      </c>
      <c r="G31" s="665">
        <v>0</v>
      </c>
      <c r="H31" s="664">
        <v>85129.478143999993</v>
      </c>
      <c r="I31" s="665">
        <v>29962.191296000001</v>
      </c>
      <c r="J31" s="665">
        <v>678.21892800000001</v>
      </c>
      <c r="K31" s="665">
        <v>54489.067920000001</v>
      </c>
      <c r="L31" s="665">
        <v>0</v>
      </c>
    </row>
    <row r="32" spans="1:12">
      <c r="A32" s="421">
        <v>26</v>
      </c>
      <c r="B32" s="434" t="s">
        <v>483</v>
      </c>
      <c r="C32" s="663">
        <v>66218042.378366895</v>
      </c>
      <c r="D32" s="664">
        <v>63746314.417957596</v>
      </c>
      <c r="E32" s="664">
        <v>1910327.4609248601</v>
      </c>
      <c r="F32" s="665">
        <v>561400.49948443996</v>
      </c>
      <c r="G32" s="665">
        <v>0</v>
      </c>
      <c r="H32" s="664">
        <v>1264756.0504020001</v>
      </c>
      <c r="I32" s="665">
        <v>873763.97455000004</v>
      </c>
      <c r="J32" s="665">
        <v>145325.001292</v>
      </c>
      <c r="K32" s="665">
        <v>245667.07456000001</v>
      </c>
      <c r="L32" s="665">
        <v>0</v>
      </c>
    </row>
    <row r="33" spans="1:12" s="644" customFormat="1">
      <c r="A33" s="424">
        <v>27</v>
      </c>
      <c r="B33" s="478" t="s">
        <v>66</v>
      </c>
      <c r="C33" s="661">
        <v>1374663427.8247325</v>
      </c>
      <c r="D33" s="636">
        <v>1301039209.5220134</v>
      </c>
      <c r="E33" s="636">
        <v>37471022.383605391</v>
      </c>
      <c r="F33" s="662">
        <v>35872074.01982592</v>
      </c>
      <c r="G33" s="662">
        <v>281121.89928746002</v>
      </c>
      <c r="H33" s="636">
        <v>30388642.590787463</v>
      </c>
      <c r="I33" s="662">
        <v>5148137.2905260008</v>
      </c>
      <c r="J33" s="662">
        <v>1142010.316502</v>
      </c>
      <c r="K33" s="662">
        <v>23817373.084472001</v>
      </c>
      <c r="L33" s="662">
        <v>281121.89928746002</v>
      </c>
    </row>
    <row r="34" spans="1:12">
      <c r="C34" s="690"/>
      <c r="D34" s="690"/>
      <c r="E34" s="690"/>
      <c r="F34" s="690"/>
      <c r="G34" s="690"/>
      <c r="H34" s="690"/>
      <c r="I34" s="690"/>
      <c r="J34" s="690"/>
      <c r="K34" s="690"/>
      <c r="L34" s="690"/>
    </row>
    <row r="35" spans="1:12">
      <c r="B35" s="477"/>
      <c r="C35" s="690"/>
      <c r="D35" s="690"/>
      <c r="E35" s="690"/>
      <c r="F35" s="690"/>
      <c r="G35" s="690"/>
      <c r="H35" s="690"/>
      <c r="I35" s="690"/>
      <c r="J35" s="690"/>
      <c r="K35" s="690"/>
      <c r="L35" s="690"/>
    </row>
    <row r="36" spans="1:12">
      <c r="C36" s="690"/>
      <c r="D36" s="690"/>
      <c r="E36" s="690"/>
      <c r="F36" s="690"/>
      <c r="G36" s="690"/>
      <c r="H36" s="690"/>
      <c r="I36" s="690"/>
      <c r="J36" s="690"/>
      <c r="K36" s="690"/>
      <c r="L36" s="690"/>
    </row>
    <row r="37" spans="1:12">
      <c r="C37" s="690"/>
      <c r="D37" s="690"/>
      <c r="E37" s="690"/>
      <c r="F37" s="690"/>
      <c r="G37" s="690"/>
      <c r="H37" s="690"/>
      <c r="I37" s="690"/>
      <c r="J37" s="690"/>
      <c r="K37" s="690"/>
      <c r="L37" s="690"/>
    </row>
    <row r="38" spans="1:12">
      <c r="C38" s="690"/>
      <c r="D38" s="690"/>
      <c r="E38" s="690"/>
      <c r="F38" s="690"/>
      <c r="G38" s="690"/>
      <c r="H38" s="690"/>
      <c r="I38" s="690"/>
      <c r="J38" s="690"/>
      <c r="K38" s="690"/>
      <c r="L38" s="690"/>
    </row>
    <row r="39" spans="1:12">
      <c r="C39" s="690"/>
      <c r="D39" s="690"/>
      <c r="E39" s="690"/>
      <c r="F39" s="690"/>
      <c r="G39" s="690"/>
      <c r="H39" s="690"/>
      <c r="I39" s="690"/>
      <c r="J39" s="690"/>
      <c r="K39" s="690"/>
      <c r="L39" s="690"/>
    </row>
    <row r="40" spans="1:12">
      <c r="C40" s="690"/>
      <c r="D40" s="690"/>
      <c r="E40" s="690"/>
      <c r="F40" s="690"/>
      <c r="G40" s="690"/>
      <c r="H40" s="690"/>
      <c r="I40" s="690"/>
      <c r="J40" s="690"/>
      <c r="K40" s="690"/>
      <c r="L40" s="690"/>
    </row>
    <row r="41" spans="1:12">
      <c r="C41" s="690"/>
      <c r="D41" s="690"/>
      <c r="E41" s="690"/>
      <c r="F41" s="690"/>
      <c r="G41" s="690"/>
      <c r="H41" s="690"/>
      <c r="I41" s="690"/>
      <c r="J41" s="690"/>
      <c r="K41" s="690"/>
      <c r="L41" s="690"/>
    </row>
    <row r="42" spans="1:12">
      <c r="C42" s="690"/>
      <c r="D42" s="690"/>
      <c r="E42" s="690"/>
      <c r="F42" s="690"/>
      <c r="G42" s="690"/>
      <c r="H42" s="690"/>
      <c r="I42" s="690"/>
      <c r="J42" s="690"/>
      <c r="K42" s="690"/>
      <c r="L42" s="690"/>
    </row>
    <row r="43" spans="1:12">
      <c r="C43" s="690"/>
      <c r="D43" s="690"/>
      <c r="E43" s="690"/>
      <c r="F43" s="690"/>
      <c r="G43" s="690"/>
      <c r="H43" s="690"/>
      <c r="I43" s="690"/>
      <c r="J43" s="690"/>
      <c r="K43" s="690"/>
      <c r="L43" s="690"/>
    </row>
    <row r="44" spans="1:12">
      <c r="C44" s="690"/>
      <c r="D44" s="690"/>
      <c r="E44" s="690"/>
      <c r="F44" s="690"/>
      <c r="G44" s="690"/>
      <c r="H44" s="690"/>
      <c r="I44" s="690"/>
      <c r="J44" s="690"/>
      <c r="K44" s="690"/>
      <c r="L44" s="690"/>
    </row>
    <row r="45" spans="1:12">
      <c r="C45" s="690"/>
      <c r="D45" s="690"/>
      <c r="E45" s="690"/>
      <c r="F45" s="690"/>
      <c r="G45" s="690"/>
      <c r="H45" s="690"/>
      <c r="I45" s="690"/>
      <c r="J45" s="690"/>
      <c r="K45" s="690"/>
      <c r="L45" s="690"/>
    </row>
    <row r="46" spans="1:12">
      <c r="C46" s="690"/>
      <c r="D46" s="690"/>
      <c r="E46" s="690"/>
      <c r="F46" s="690"/>
      <c r="G46" s="690"/>
      <c r="H46" s="690"/>
      <c r="I46" s="690"/>
      <c r="J46" s="690"/>
      <c r="K46" s="690"/>
      <c r="L46" s="690"/>
    </row>
    <row r="47" spans="1:12">
      <c r="C47" s="690"/>
      <c r="D47" s="690"/>
      <c r="E47" s="690"/>
      <c r="F47" s="690"/>
      <c r="G47" s="690"/>
      <c r="H47" s="690"/>
      <c r="I47" s="690"/>
      <c r="J47" s="690"/>
      <c r="K47" s="690"/>
      <c r="L47" s="690"/>
    </row>
    <row r="48" spans="1:12">
      <c r="C48" s="690"/>
      <c r="D48" s="690"/>
      <c r="E48" s="690"/>
      <c r="F48" s="690"/>
      <c r="G48" s="690"/>
      <c r="H48" s="690"/>
      <c r="I48" s="690"/>
      <c r="J48" s="690"/>
      <c r="K48" s="690"/>
      <c r="L48" s="690"/>
    </row>
    <row r="49" spans="3:12">
      <c r="C49" s="690"/>
      <c r="D49" s="690"/>
      <c r="E49" s="690"/>
      <c r="F49" s="690"/>
      <c r="G49" s="690"/>
      <c r="H49" s="690"/>
      <c r="I49" s="690"/>
      <c r="J49" s="690"/>
      <c r="K49" s="690"/>
      <c r="L49" s="690"/>
    </row>
    <row r="50" spans="3:12">
      <c r="C50" s="690"/>
      <c r="D50" s="690"/>
      <c r="E50" s="690"/>
      <c r="F50" s="690"/>
      <c r="G50" s="690"/>
      <c r="H50" s="690"/>
      <c r="I50" s="690"/>
      <c r="J50" s="690"/>
      <c r="K50" s="690"/>
      <c r="L50" s="690"/>
    </row>
    <row r="51" spans="3:12">
      <c r="C51" s="690"/>
      <c r="D51" s="690"/>
      <c r="E51" s="690"/>
      <c r="F51" s="690"/>
      <c r="G51" s="690"/>
      <c r="H51" s="690"/>
      <c r="I51" s="690"/>
      <c r="J51" s="690"/>
      <c r="K51" s="690"/>
      <c r="L51" s="690"/>
    </row>
    <row r="52" spans="3:12">
      <c r="C52" s="690"/>
      <c r="D52" s="690"/>
      <c r="E52" s="690"/>
      <c r="F52" s="690"/>
      <c r="G52" s="690"/>
      <c r="H52" s="690"/>
      <c r="I52" s="690"/>
      <c r="J52" s="690"/>
      <c r="K52" s="690"/>
      <c r="L52" s="690"/>
    </row>
    <row r="53" spans="3:12">
      <c r="C53" s="690"/>
      <c r="D53" s="690"/>
      <c r="E53" s="690"/>
      <c r="F53" s="690"/>
      <c r="G53" s="690"/>
      <c r="H53" s="690"/>
      <c r="I53" s="690"/>
      <c r="J53" s="690"/>
      <c r="K53" s="690"/>
      <c r="L53" s="690"/>
    </row>
    <row r="54" spans="3:12">
      <c r="C54" s="690"/>
      <c r="D54" s="690"/>
      <c r="E54" s="690"/>
      <c r="F54" s="690"/>
      <c r="G54" s="690"/>
      <c r="H54" s="690"/>
      <c r="I54" s="690"/>
      <c r="J54" s="690"/>
      <c r="K54" s="690"/>
      <c r="L54" s="690"/>
    </row>
    <row r="55" spans="3:12">
      <c r="C55" s="690"/>
      <c r="D55" s="690"/>
      <c r="E55" s="690"/>
      <c r="F55" s="690"/>
      <c r="G55" s="690"/>
      <c r="H55" s="690"/>
      <c r="I55" s="690"/>
      <c r="J55" s="690"/>
      <c r="K55" s="690"/>
      <c r="L55" s="690"/>
    </row>
    <row r="56" spans="3:12">
      <c r="C56" s="690"/>
      <c r="D56" s="690"/>
      <c r="E56" s="690"/>
      <c r="F56" s="690"/>
      <c r="G56" s="690"/>
      <c r="H56" s="690"/>
      <c r="I56" s="690"/>
      <c r="J56" s="690"/>
      <c r="K56" s="690"/>
      <c r="L56" s="690"/>
    </row>
    <row r="57" spans="3:12">
      <c r="C57" s="690"/>
      <c r="D57" s="690"/>
      <c r="E57" s="690"/>
      <c r="F57" s="690"/>
      <c r="G57" s="690"/>
      <c r="H57" s="690"/>
      <c r="I57" s="690"/>
      <c r="J57" s="690"/>
      <c r="K57" s="690"/>
      <c r="L57" s="690"/>
    </row>
    <row r="58" spans="3:12">
      <c r="C58" s="690"/>
      <c r="D58" s="690"/>
      <c r="E58" s="690"/>
      <c r="F58" s="690"/>
      <c r="G58" s="690"/>
      <c r="H58" s="690"/>
      <c r="I58" s="690"/>
      <c r="J58" s="690"/>
      <c r="K58" s="690"/>
      <c r="L58" s="690"/>
    </row>
    <row r="59" spans="3:12">
      <c r="C59" s="690"/>
      <c r="D59" s="690"/>
      <c r="E59" s="690"/>
      <c r="F59" s="690"/>
      <c r="G59" s="690"/>
      <c r="H59" s="690"/>
      <c r="I59" s="690"/>
      <c r="J59" s="690"/>
      <c r="K59" s="690"/>
      <c r="L59" s="690"/>
    </row>
    <row r="60" spans="3:12">
      <c r="C60" s="690"/>
      <c r="D60" s="690"/>
      <c r="E60" s="690"/>
      <c r="F60" s="690"/>
      <c r="G60" s="690"/>
      <c r="H60" s="690"/>
      <c r="I60" s="690"/>
      <c r="J60" s="690"/>
      <c r="K60" s="690"/>
      <c r="L60" s="690"/>
    </row>
    <row r="61" spans="3:12">
      <c r="C61" s="690"/>
      <c r="D61" s="690"/>
      <c r="E61" s="690"/>
      <c r="F61" s="690"/>
      <c r="G61" s="690"/>
      <c r="H61" s="690"/>
      <c r="I61" s="690"/>
      <c r="J61" s="690"/>
      <c r="K61" s="690"/>
      <c r="L61" s="690"/>
    </row>
    <row r="62" spans="3:12">
      <c r="C62" s="690"/>
      <c r="D62" s="690"/>
      <c r="E62" s="690"/>
      <c r="F62" s="690"/>
      <c r="G62" s="690"/>
      <c r="H62" s="690"/>
      <c r="I62" s="690"/>
      <c r="J62" s="690"/>
      <c r="K62" s="690"/>
      <c r="L62" s="690"/>
    </row>
    <row r="63" spans="3:12">
      <c r="C63" s="690"/>
      <c r="D63" s="690"/>
      <c r="E63" s="690"/>
      <c r="F63" s="690"/>
      <c r="G63" s="690"/>
      <c r="H63" s="690"/>
      <c r="I63" s="690"/>
      <c r="J63" s="690"/>
      <c r="K63" s="690"/>
      <c r="L63" s="690"/>
    </row>
    <row r="64" spans="3:12">
      <c r="C64" s="690"/>
      <c r="D64" s="690"/>
      <c r="E64" s="690"/>
      <c r="F64" s="690"/>
      <c r="G64" s="690"/>
      <c r="H64" s="690"/>
      <c r="I64" s="690"/>
      <c r="J64" s="690"/>
      <c r="K64" s="690"/>
      <c r="L64" s="690"/>
    </row>
    <row r="65" spans="3:12">
      <c r="C65" s="690"/>
      <c r="D65" s="690"/>
      <c r="E65" s="690"/>
      <c r="F65" s="690"/>
      <c r="G65" s="690"/>
      <c r="H65" s="690"/>
      <c r="I65" s="690"/>
      <c r="J65" s="690"/>
      <c r="K65" s="690"/>
      <c r="L65" s="690"/>
    </row>
    <row r="66" spans="3:12">
      <c r="C66" s="690"/>
      <c r="D66" s="690"/>
      <c r="E66" s="690"/>
      <c r="F66" s="690"/>
      <c r="G66" s="690"/>
      <c r="H66" s="690"/>
      <c r="I66" s="690"/>
      <c r="J66" s="690"/>
      <c r="K66" s="690"/>
      <c r="L66" s="690"/>
    </row>
    <row r="67" spans="3:12">
      <c r="C67" s="690"/>
      <c r="D67" s="690"/>
      <c r="E67" s="690"/>
      <c r="F67" s="690"/>
      <c r="G67" s="690"/>
      <c r="H67" s="690"/>
      <c r="I67" s="690"/>
      <c r="J67" s="690"/>
      <c r="K67" s="690"/>
      <c r="L67" s="690"/>
    </row>
    <row r="68" spans="3:12">
      <c r="C68" s="690"/>
      <c r="D68" s="690"/>
      <c r="E68" s="690"/>
      <c r="F68" s="690"/>
      <c r="G68" s="690"/>
      <c r="H68" s="690"/>
      <c r="I68" s="690"/>
      <c r="J68" s="690"/>
      <c r="K68" s="690"/>
      <c r="L68" s="690"/>
    </row>
    <row r="69" spans="3:12">
      <c r="C69" s="690"/>
      <c r="D69" s="690"/>
      <c r="E69" s="690"/>
      <c r="F69" s="690"/>
      <c r="G69" s="690"/>
      <c r="H69" s="690"/>
      <c r="I69" s="690"/>
      <c r="J69" s="690"/>
      <c r="K69" s="690"/>
      <c r="L69" s="690"/>
    </row>
    <row r="70" spans="3:12">
      <c r="C70" s="690"/>
      <c r="D70" s="690"/>
      <c r="E70" s="690"/>
      <c r="F70" s="690"/>
      <c r="G70" s="690"/>
      <c r="H70" s="690"/>
      <c r="I70" s="690"/>
      <c r="J70" s="690"/>
      <c r="K70" s="690"/>
      <c r="L70" s="690"/>
    </row>
    <row r="71" spans="3:12">
      <c r="C71" s="690"/>
      <c r="D71" s="690"/>
      <c r="E71" s="690"/>
      <c r="F71" s="690"/>
      <c r="G71" s="690"/>
      <c r="H71" s="690"/>
      <c r="I71" s="690"/>
      <c r="J71" s="690"/>
      <c r="K71" s="690"/>
      <c r="L71" s="690"/>
    </row>
    <row r="72" spans="3:12">
      <c r="C72" s="690"/>
      <c r="D72" s="690"/>
      <c r="E72" s="690"/>
      <c r="F72" s="690"/>
      <c r="G72" s="690"/>
      <c r="H72" s="690"/>
      <c r="I72" s="690"/>
      <c r="J72" s="690"/>
      <c r="K72" s="690"/>
      <c r="L72" s="690"/>
    </row>
    <row r="73" spans="3:12">
      <c r="C73" s="690"/>
      <c r="D73" s="690"/>
      <c r="E73" s="690"/>
      <c r="F73" s="690"/>
      <c r="G73" s="690"/>
      <c r="H73" s="690"/>
      <c r="I73" s="690"/>
      <c r="J73" s="690"/>
      <c r="K73" s="690"/>
      <c r="L73" s="690"/>
    </row>
    <row r="74" spans="3:12">
      <c r="C74" s="690"/>
      <c r="D74" s="690"/>
      <c r="E74" s="690"/>
      <c r="F74" s="690"/>
      <c r="G74" s="690"/>
      <c r="H74" s="690"/>
      <c r="I74" s="690"/>
      <c r="J74" s="690"/>
      <c r="K74" s="690"/>
      <c r="L74" s="690"/>
    </row>
    <row r="75" spans="3:12">
      <c r="C75" s="690"/>
      <c r="D75" s="690"/>
      <c r="E75" s="690"/>
      <c r="F75" s="690"/>
      <c r="G75" s="690"/>
      <c r="H75" s="690"/>
      <c r="I75" s="690"/>
      <c r="J75" s="690"/>
      <c r="K75" s="690"/>
      <c r="L75" s="690"/>
    </row>
    <row r="76" spans="3:12">
      <c r="C76" s="690"/>
      <c r="D76" s="690"/>
      <c r="E76" s="690"/>
      <c r="F76" s="690"/>
      <c r="G76" s="690"/>
      <c r="H76" s="690"/>
      <c r="I76" s="690"/>
      <c r="J76" s="690"/>
      <c r="K76" s="690"/>
      <c r="L76" s="690"/>
    </row>
    <row r="77" spans="3:12">
      <c r="C77" s="690"/>
      <c r="D77" s="690"/>
      <c r="E77" s="690"/>
      <c r="F77" s="690"/>
      <c r="G77" s="690"/>
      <c r="H77" s="690"/>
      <c r="I77" s="690"/>
      <c r="J77" s="690"/>
      <c r="K77" s="690"/>
      <c r="L77" s="690"/>
    </row>
    <row r="78" spans="3:12">
      <c r="C78" s="690"/>
      <c r="D78" s="690"/>
      <c r="E78" s="690"/>
      <c r="F78" s="690"/>
      <c r="G78" s="690"/>
      <c r="H78" s="690"/>
      <c r="I78" s="690"/>
      <c r="J78" s="690"/>
      <c r="K78" s="690"/>
      <c r="L78" s="690"/>
    </row>
    <row r="79" spans="3:12">
      <c r="C79" s="690"/>
      <c r="D79" s="690"/>
      <c r="E79" s="690"/>
      <c r="F79" s="690"/>
      <c r="G79" s="690"/>
      <c r="H79" s="690"/>
      <c r="I79" s="690"/>
      <c r="J79" s="690"/>
      <c r="K79" s="690"/>
      <c r="L79" s="690"/>
    </row>
    <row r="80" spans="3:12">
      <c r="C80" s="690"/>
      <c r="D80" s="690"/>
      <c r="E80" s="690"/>
      <c r="F80" s="690"/>
      <c r="G80" s="690"/>
      <c r="H80" s="690"/>
      <c r="I80" s="690"/>
      <c r="J80" s="690"/>
      <c r="K80" s="690"/>
      <c r="L80" s="690"/>
    </row>
    <row r="81" spans="3:12">
      <c r="C81" s="690"/>
      <c r="D81" s="690"/>
      <c r="E81" s="690"/>
      <c r="F81" s="690"/>
      <c r="G81" s="690"/>
      <c r="H81" s="690"/>
      <c r="I81" s="690"/>
      <c r="J81" s="690"/>
      <c r="K81" s="690"/>
      <c r="L81" s="690"/>
    </row>
    <row r="82" spans="3:12">
      <c r="C82" s="690"/>
      <c r="D82" s="690"/>
      <c r="E82" s="690"/>
      <c r="F82" s="690"/>
      <c r="G82" s="690"/>
      <c r="H82" s="690"/>
      <c r="I82" s="690"/>
      <c r="J82" s="690"/>
      <c r="K82" s="690"/>
      <c r="L82" s="690"/>
    </row>
    <row r="83" spans="3:12">
      <c r="C83" s="690"/>
      <c r="D83" s="690"/>
      <c r="E83" s="690"/>
      <c r="F83" s="690"/>
      <c r="G83" s="690"/>
      <c r="H83" s="690"/>
      <c r="I83" s="690"/>
      <c r="J83" s="690"/>
      <c r="K83" s="690"/>
      <c r="L83" s="690"/>
    </row>
    <row r="84" spans="3:12">
      <c r="C84" s="690"/>
      <c r="D84" s="690"/>
      <c r="E84" s="690"/>
      <c r="F84" s="690"/>
      <c r="G84" s="690"/>
      <c r="H84" s="690"/>
      <c r="I84" s="690"/>
      <c r="J84" s="690"/>
      <c r="K84" s="690"/>
      <c r="L84" s="690"/>
    </row>
    <row r="85" spans="3:12">
      <c r="C85" s="690"/>
      <c r="D85" s="690"/>
      <c r="E85" s="690"/>
      <c r="F85" s="690"/>
      <c r="G85" s="690"/>
      <c r="H85" s="690"/>
      <c r="I85" s="690"/>
      <c r="J85" s="690"/>
      <c r="K85" s="690"/>
      <c r="L85" s="690"/>
    </row>
    <row r="86" spans="3:12">
      <c r="C86" s="690"/>
      <c r="D86" s="690"/>
      <c r="E86" s="690"/>
      <c r="F86" s="690"/>
      <c r="G86" s="690"/>
      <c r="H86" s="690"/>
      <c r="I86" s="690"/>
      <c r="J86" s="690"/>
      <c r="K86" s="690"/>
      <c r="L86" s="690"/>
    </row>
    <row r="87" spans="3:12">
      <c r="C87" s="690"/>
      <c r="D87" s="690"/>
      <c r="E87" s="690"/>
      <c r="F87" s="690"/>
      <c r="G87" s="690"/>
      <c r="H87" s="690"/>
      <c r="I87" s="690"/>
      <c r="J87" s="690"/>
      <c r="K87" s="690"/>
      <c r="L87" s="690"/>
    </row>
    <row r="88" spans="3:12">
      <c r="C88" s="690"/>
      <c r="D88" s="690"/>
      <c r="E88" s="690"/>
      <c r="F88" s="690"/>
      <c r="G88" s="690"/>
      <c r="H88" s="690"/>
      <c r="I88" s="690"/>
      <c r="J88" s="690"/>
      <c r="K88" s="690"/>
      <c r="L88" s="690"/>
    </row>
    <row r="89" spans="3:12">
      <c r="C89" s="690"/>
      <c r="D89" s="690"/>
      <c r="E89" s="690"/>
      <c r="F89" s="690"/>
      <c r="G89" s="690"/>
      <c r="H89" s="690"/>
      <c r="I89" s="690"/>
      <c r="J89" s="690"/>
      <c r="K89" s="690"/>
      <c r="L89" s="690"/>
    </row>
    <row r="90" spans="3:12">
      <c r="C90" s="690"/>
      <c r="D90" s="690"/>
      <c r="E90" s="690"/>
      <c r="F90" s="690"/>
      <c r="G90" s="690"/>
      <c r="H90" s="690"/>
      <c r="I90" s="690"/>
      <c r="J90" s="690"/>
      <c r="K90" s="690"/>
      <c r="L90" s="690"/>
    </row>
    <row r="91" spans="3:12">
      <c r="C91" s="690"/>
      <c r="D91" s="690"/>
      <c r="E91" s="690"/>
      <c r="F91" s="690"/>
      <c r="G91" s="690"/>
      <c r="H91" s="690"/>
      <c r="I91" s="690"/>
      <c r="J91" s="690"/>
      <c r="K91" s="690"/>
      <c r="L91" s="690"/>
    </row>
    <row r="92" spans="3:12">
      <c r="C92" s="690"/>
      <c r="D92" s="690"/>
      <c r="E92" s="690"/>
      <c r="F92" s="690"/>
      <c r="G92" s="690"/>
      <c r="H92" s="690"/>
      <c r="I92" s="690"/>
      <c r="J92" s="690"/>
      <c r="K92" s="690"/>
      <c r="L92" s="690"/>
    </row>
    <row r="93" spans="3:12">
      <c r="C93" s="690"/>
      <c r="D93" s="690"/>
      <c r="E93" s="690"/>
      <c r="F93" s="690"/>
      <c r="G93" s="690"/>
      <c r="H93" s="690"/>
      <c r="I93" s="690"/>
      <c r="J93" s="690"/>
      <c r="K93" s="690"/>
      <c r="L93" s="690"/>
    </row>
    <row r="94" spans="3:12">
      <c r="C94" s="690"/>
      <c r="D94" s="690"/>
      <c r="E94" s="690"/>
      <c r="F94" s="690"/>
      <c r="G94" s="690"/>
      <c r="H94" s="690"/>
      <c r="I94" s="690"/>
      <c r="J94" s="690"/>
      <c r="K94" s="690"/>
      <c r="L94" s="690"/>
    </row>
    <row r="95" spans="3:12">
      <c r="C95" s="690"/>
      <c r="D95" s="690"/>
      <c r="E95" s="690"/>
      <c r="F95" s="690"/>
      <c r="G95" s="690"/>
      <c r="H95" s="690"/>
      <c r="I95" s="690"/>
      <c r="J95" s="690"/>
      <c r="K95" s="690"/>
      <c r="L95" s="690"/>
    </row>
    <row r="96" spans="3:12">
      <c r="C96" s="690"/>
      <c r="D96" s="690"/>
      <c r="E96" s="690"/>
      <c r="F96" s="690"/>
      <c r="G96" s="690"/>
      <c r="H96" s="690"/>
      <c r="I96" s="690"/>
      <c r="J96" s="690"/>
      <c r="K96" s="690"/>
      <c r="L96" s="690"/>
    </row>
    <row r="97" spans="3:12">
      <c r="C97" s="690"/>
      <c r="D97" s="690"/>
      <c r="E97" s="690"/>
      <c r="F97" s="690"/>
      <c r="G97" s="690"/>
      <c r="H97" s="690"/>
      <c r="I97" s="690"/>
      <c r="J97" s="690"/>
      <c r="K97" s="690"/>
      <c r="L97" s="690"/>
    </row>
    <row r="98" spans="3:12">
      <c r="C98" s="690"/>
      <c r="D98" s="690"/>
      <c r="E98" s="690"/>
      <c r="F98" s="690"/>
      <c r="G98" s="690"/>
      <c r="H98" s="690"/>
      <c r="I98" s="690"/>
      <c r="J98" s="690"/>
      <c r="K98" s="690"/>
      <c r="L98" s="690"/>
    </row>
    <row r="99" spans="3:12">
      <c r="C99" s="690"/>
      <c r="D99" s="690"/>
      <c r="E99" s="690"/>
      <c r="F99" s="690"/>
      <c r="G99" s="690"/>
      <c r="H99" s="690"/>
      <c r="I99" s="690"/>
      <c r="J99" s="690"/>
      <c r="K99" s="690"/>
      <c r="L99" s="690"/>
    </row>
    <row r="100" spans="3:12">
      <c r="C100" s="690"/>
      <c r="D100" s="690"/>
      <c r="E100" s="690"/>
      <c r="F100" s="690"/>
      <c r="G100" s="690"/>
      <c r="H100" s="690"/>
      <c r="I100" s="690"/>
      <c r="J100" s="690"/>
      <c r="K100" s="690"/>
      <c r="L100" s="690"/>
    </row>
    <row r="101" spans="3:12">
      <c r="C101" s="690"/>
      <c r="D101" s="690"/>
      <c r="E101" s="690"/>
      <c r="F101" s="690"/>
      <c r="G101" s="690"/>
      <c r="H101" s="690"/>
      <c r="I101" s="690"/>
      <c r="J101" s="690"/>
      <c r="K101" s="690"/>
      <c r="L101" s="690"/>
    </row>
    <row r="102" spans="3:12">
      <c r="C102" s="690"/>
      <c r="D102" s="690"/>
      <c r="E102" s="690"/>
      <c r="F102" s="690"/>
      <c r="G102" s="690"/>
      <c r="H102" s="690"/>
      <c r="I102" s="690"/>
      <c r="J102" s="690"/>
      <c r="K102" s="690"/>
      <c r="L102" s="690"/>
    </row>
    <row r="103" spans="3:12">
      <c r="C103" s="690"/>
      <c r="D103" s="690"/>
      <c r="E103" s="690"/>
      <c r="F103" s="690"/>
      <c r="G103" s="690"/>
      <c r="H103" s="690"/>
      <c r="I103" s="690"/>
      <c r="J103" s="690"/>
      <c r="K103" s="690"/>
      <c r="L103" s="690"/>
    </row>
    <row r="104" spans="3:12">
      <c r="C104" s="690"/>
      <c r="D104" s="690"/>
      <c r="E104" s="690"/>
      <c r="F104" s="690"/>
      <c r="G104" s="690"/>
      <c r="H104" s="690"/>
      <c r="I104" s="690"/>
      <c r="J104" s="690"/>
      <c r="K104" s="690"/>
      <c r="L104" s="690"/>
    </row>
    <row r="105" spans="3:12">
      <c r="C105" s="690"/>
      <c r="D105" s="690"/>
      <c r="E105" s="690"/>
      <c r="F105" s="690"/>
      <c r="G105" s="690"/>
      <c r="H105" s="690"/>
      <c r="I105" s="690"/>
      <c r="J105" s="690"/>
      <c r="K105" s="690"/>
      <c r="L105" s="690"/>
    </row>
    <row r="106" spans="3:12">
      <c r="C106" s="690"/>
      <c r="D106" s="690"/>
      <c r="E106" s="690"/>
      <c r="F106" s="690"/>
      <c r="G106" s="690"/>
      <c r="H106" s="690"/>
      <c r="I106" s="690"/>
      <c r="J106" s="690"/>
      <c r="K106" s="690"/>
      <c r="L106" s="690"/>
    </row>
    <row r="107" spans="3:12">
      <c r="C107" s="690"/>
      <c r="D107" s="690"/>
      <c r="E107" s="690"/>
      <c r="F107" s="690"/>
      <c r="G107" s="690"/>
      <c r="H107" s="690"/>
      <c r="I107" s="690"/>
      <c r="J107" s="690"/>
      <c r="K107" s="690"/>
      <c r="L107" s="690"/>
    </row>
    <row r="108" spans="3:12">
      <c r="C108" s="690"/>
      <c r="D108" s="690"/>
      <c r="E108" s="690"/>
      <c r="F108" s="690"/>
      <c r="G108" s="690"/>
      <c r="H108" s="690"/>
      <c r="I108" s="690"/>
      <c r="J108" s="690"/>
      <c r="K108" s="690"/>
      <c r="L108" s="690"/>
    </row>
    <row r="109" spans="3:12">
      <c r="C109" s="690"/>
      <c r="D109" s="690"/>
      <c r="E109" s="690"/>
      <c r="F109" s="690"/>
      <c r="G109" s="690"/>
      <c r="H109" s="690"/>
      <c r="I109" s="690"/>
      <c r="J109" s="690"/>
      <c r="K109" s="690"/>
      <c r="L109" s="690"/>
    </row>
    <row r="110" spans="3:12">
      <c r="C110" s="690"/>
      <c r="D110" s="690"/>
      <c r="E110" s="690"/>
      <c r="F110" s="690"/>
      <c r="G110" s="690"/>
      <c r="H110" s="690"/>
      <c r="I110" s="690"/>
      <c r="J110" s="690"/>
      <c r="K110" s="690"/>
      <c r="L110" s="690"/>
    </row>
    <row r="111" spans="3:12">
      <c r="C111" s="690"/>
      <c r="D111" s="690"/>
      <c r="E111" s="690"/>
      <c r="F111" s="690"/>
      <c r="G111" s="690"/>
      <c r="H111" s="690"/>
      <c r="I111" s="690"/>
      <c r="J111" s="690"/>
      <c r="K111" s="690"/>
      <c r="L111" s="69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K23"/>
  <sheetViews>
    <sheetView showGridLines="0" zoomScaleNormal="100" workbookViewId="0">
      <selection activeCell="G25" sqref="G25"/>
    </sheetView>
  </sheetViews>
  <sheetFormatPr defaultColWidth="8.7109375" defaultRowHeight="12"/>
  <cols>
    <col min="1" max="1" width="11.85546875" style="382" bestFit="1" customWidth="1"/>
    <col min="2" max="2" width="74.5703125" style="382" customWidth="1"/>
    <col min="3" max="11" width="28.28515625" style="382" customWidth="1"/>
    <col min="12" max="16384" width="8.7109375" style="382"/>
  </cols>
  <sheetData>
    <row r="1" spans="1:11" s="375" customFormat="1" ht="15">
      <c r="A1" s="374" t="s">
        <v>108</v>
      </c>
      <c r="B1" s="293" t="str">
        <f>Info!C2</f>
        <v>ს.ს "პროკრედიტ ბანკი"</v>
      </c>
      <c r="C1" s="431"/>
      <c r="D1" s="431"/>
      <c r="E1" s="431"/>
      <c r="F1" s="431"/>
      <c r="G1" s="431"/>
      <c r="H1" s="431"/>
      <c r="I1" s="431"/>
      <c r="J1" s="431"/>
      <c r="K1" s="431"/>
    </row>
    <row r="2" spans="1:11" s="375" customFormat="1" ht="15">
      <c r="A2" s="374" t="s">
        <v>109</v>
      </c>
      <c r="B2" s="377">
        <f>'1. key ratios'!B2</f>
        <v>45565</v>
      </c>
      <c r="C2" s="431"/>
      <c r="D2" s="431"/>
      <c r="E2" s="431"/>
      <c r="F2" s="431"/>
      <c r="G2" s="431"/>
      <c r="H2" s="431"/>
      <c r="I2" s="431"/>
      <c r="J2" s="431"/>
      <c r="K2" s="431"/>
    </row>
    <row r="3" spans="1:11" s="375" customFormat="1" ht="15">
      <c r="A3" s="376" t="s">
        <v>484</v>
      </c>
      <c r="B3" s="431"/>
      <c r="C3" s="431"/>
      <c r="D3" s="431"/>
      <c r="E3" s="431"/>
      <c r="F3" s="431"/>
      <c r="G3" s="431"/>
      <c r="H3" s="431"/>
      <c r="I3" s="431"/>
      <c r="J3" s="431"/>
      <c r="K3" s="431"/>
    </row>
    <row r="4" spans="1:11">
      <c r="A4" s="483"/>
      <c r="B4" s="483"/>
      <c r="C4" s="482" t="s">
        <v>388</v>
      </c>
      <c r="D4" s="482" t="s">
        <v>389</v>
      </c>
      <c r="E4" s="482" t="s">
        <v>390</v>
      </c>
      <c r="F4" s="482" t="s">
        <v>391</v>
      </c>
      <c r="G4" s="482" t="s">
        <v>392</v>
      </c>
      <c r="H4" s="482" t="s">
        <v>393</v>
      </c>
      <c r="I4" s="482" t="s">
        <v>394</v>
      </c>
      <c r="J4" s="482" t="s">
        <v>395</v>
      </c>
      <c r="K4" s="482" t="s">
        <v>396</v>
      </c>
    </row>
    <row r="5" spans="1:11" ht="104.1" customHeight="1">
      <c r="A5" s="806" t="s">
        <v>684</v>
      </c>
      <c r="B5" s="807"/>
      <c r="C5" s="481" t="s">
        <v>485</v>
      </c>
      <c r="D5" s="481" t="s">
        <v>478</v>
      </c>
      <c r="E5" s="481" t="s">
        <v>479</v>
      </c>
      <c r="F5" s="481" t="s">
        <v>683</v>
      </c>
      <c r="G5" s="481" t="s">
        <v>486</v>
      </c>
      <c r="H5" s="481" t="s">
        <v>487</v>
      </c>
      <c r="I5" s="481" t="s">
        <v>488</v>
      </c>
      <c r="J5" s="481" t="s">
        <v>489</v>
      </c>
      <c r="K5" s="481" t="s">
        <v>490</v>
      </c>
    </row>
    <row r="6" spans="1:11" ht="15">
      <c r="A6" s="421">
        <v>1</v>
      </c>
      <c r="B6" s="421" t="s">
        <v>491</v>
      </c>
      <c r="C6" s="634">
        <v>9721376.4484999999</v>
      </c>
      <c r="D6" s="634">
        <v>27608866.34</v>
      </c>
      <c r="E6" s="634">
        <v>43463281.497000001</v>
      </c>
      <c r="F6" s="634">
        <v>0</v>
      </c>
      <c r="G6" s="634">
        <v>1156526650.2251999</v>
      </c>
      <c r="H6" s="634">
        <v>0</v>
      </c>
      <c r="I6" s="634">
        <v>54274025.371899992</v>
      </c>
      <c r="J6" s="634">
        <v>69399076.848199993</v>
      </c>
      <c r="K6" s="634">
        <v>13670151.09420006</v>
      </c>
    </row>
    <row r="7" spans="1:11" ht="15">
      <c r="A7" s="421">
        <v>2</v>
      </c>
      <c r="B7" s="421" t="s">
        <v>492</v>
      </c>
      <c r="C7" s="634"/>
      <c r="D7" s="634"/>
      <c r="E7" s="634"/>
      <c r="F7" s="634"/>
      <c r="G7" s="634"/>
      <c r="H7" s="634"/>
      <c r="I7" s="634"/>
      <c r="J7" s="634"/>
      <c r="K7" s="634"/>
    </row>
    <row r="8" spans="1:11" ht="15">
      <c r="A8" s="421">
        <v>3</v>
      </c>
      <c r="B8" s="421" t="s">
        <v>456</v>
      </c>
      <c r="C8" s="634">
        <v>975554.32409999997</v>
      </c>
      <c r="D8" s="634">
        <v>0</v>
      </c>
      <c r="E8" s="634">
        <v>0</v>
      </c>
      <c r="F8" s="634">
        <v>26982261.181899998</v>
      </c>
      <c r="G8" s="634">
        <v>46723595.371100001</v>
      </c>
      <c r="H8" s="634">
        <v>0</v>
      </c>
      <c r="I8" s="634">
        <v>6770790.8631000007</v>
      </c>
      <c r="J8" s="634">
        <v>27364123.9934</v>
      </c>
      <c r="K8" s="634">
        <v>49676752.877900004</v>
      </c>
    </row>
    <row r="9" spans="1:11" ht="15">
      <c r="A9" s="421">
        <v>4</v>
      </c>
      <c r="B9" s="440" t="s">
        <v>682</v>
      </c>
      <c r="C9" s="666">
        <v>0</v>
      </c>
      <c r="D9" s="666">
        <v>0</v>
      </c>
      <c r="E9" s="666">
        <v>0</v>
      </c>
      <c r="F9" s="666">
        <v>0</v>
      </c>
      <c r="G9" s="666">
        <v>22964844.695099998</v>
      </c>
      <c r="H9" s="666">
        <v>0</v>
      </c>
      <c r="I9" s="666">
        <v>6020092.1233999999</v>
      </c>
      <c r="J9" s="666">
        <v>6523659.9926000005</v>
      </c>
      <c r="K9" s="666">
        <v>644599.1080134064</v>
      </c>
    </row>
    <row r="10" spans="1:11" ht="15">
      <c r="A10" s="421">
        <v>5</v>
      </c>
      <c r="B10" s="440" t="s">
        <v>681</v>
      </c>
      <c r="C10" s="666"/>
      <c r="D10" s="666"/>
      <c r="E10" s="666"/>
      <c r="F10" s="666"/>
      <c r="G10" s="666"/>
      <c r="H10" s="666"/>
      <c r="I10" s="666"/>
      <c r="J10" s="666"/>
      <c r="K10" s="666"/>
    </row>
    <row r="11" spans="1:11" ht="15">
      <c r="A11" s="421">
        <v>6</v>
      </c>
      <c r="B11" s="440" t="s">
        <v>680</v>
      </c>
      <c r="C11" s="666"/>
      <c r="D11" s="666"/>
      <c r="E11" s="666"/>
      <c r="F11" s="666"/>
      <c r="G11" s="666"/>
      <c r="H11" s="666"/>
      <c r="I11" s="666"/>
      <c r="J11" s="666"/>
      <c r="K11" s="666"/>
    </row>
    <row r="13" spans="1:11" ht="15.75">
      <c r="B13" s="479"/>
      <c r="C13" s="691"/>
      <c r="D13" s="691"/>
      <c r="E13" s="691"/>
      <c r="F13" s="691"/>
      <c r="G13" s="691"/>
      <c r="H13" s="691"/>
      <c r="I13" s="691"/>
      <c r="J13" s="691"/>
      <c r="K13" s="691"/>
    </row>
    <row r="14" spans="1:11">
      <c r="C14" s="691"/>
      <c r="D14" s="691"/>
      <c r="E14" s="691"/>
      <c r="F14" s="691"/>
      <c r="G14" s="691"/>
      <c r="H14" s="691"/>
      <c r="I14" s="691"/>
      <c r="J14" s="691"/>
      <c r="K14" s="691"/>
    </row>
    <row r="15" spans="1:11">
      <c r="C15" s="691"/>
      <c r="D15" s="691"/>
      <c r="E15" s="691"/>
      <c r="F15" s="691"/>
      <c r="G15" s="691"/>
      <c r="H15" s="691"/>
      <c r="I15" s="691"/>
      <c r="J15" s="691"/>
      <c r="K15" s="691"/>
    </row>
    <row r="16" spans="1:11">
      <c r="C16" s="691"/>
      <c r="D16" s="691"/>
      <c r="E16" s="691"/>
      <c r="F16" s="691"/>
      <c r="G16" s="691"/>
      <c r="H16" s="691"/>
      <c r="I16" s="691"/>
      <c r="J16" s="691"/>
      <c r="K16" s="691"/>
    </row>
    <row r="17" spans="3:11">
      <c r="C17" s="691"/>
      <c r="D17" s="691"/>
      <c r="E17" s="691"/>
      <c r="F17" s="691"/>
      <c r="G17" s="691"/>
      <c r="H17" s="691"/>
      <c r="I17" s="691"/>
      <c r="J17" s="691"/>
      <c r="K17" s="691"/>
    </row>
    <row r="18" spans="3:11">
      <c r="C18" s="691"/>
      <c r="D18" s="691"/>
      <c r="E18" s="691"/>
      <c r="F18" s="691"/>
      <c r="G18" s="691"/>
      <c r="H18" s="691"/>
      <c r="I18" s="691"/>
      <c r="J18" s="691"/>
      <c r="K18" s="691"/>
    </row>
    <row r="19" spans="3:11">
      <c r="C19" s="691"/>
      <c r="D19" s="691"/>
      <c r="E19" s="691"/>
      <c r="F19" s="691"/>
      <c r="G19" s="691"/>
      <c r="H19" s="691"/>
      <c r="I19" s="691"/>
      <c r="J19" s="691"/>
      <c r="K19" s="691"/>
    </row>
    <row r="20" spans="3:11">
      <c r="C20" s="691"/>
      <c r="D20" s="691"/>
      <c r="E20" s="691"/>
      <c r="F20" s="691"/>
      <c r="G20" s="691"/>
      <c r="H20" s="691"/>
      <c r="I20" s="691"/>
      <c r="J20" s="691"/>
      <c r="K20" s="691"/>
    </row>
    <row r="21" spans="3:11">
      <c r="C21" s="691"/>
      <c r="D21" s="691"/>
      <c r="E21" s="691"/>
      <c r="F21" s="691"/>
      <c r="G21" s="691"/>
      <c r="H21" s="691"/>
      <c r="I21" s="691"/>
      <c r="J21" s="691"/>
      <c r="K21" s="691"/>
    </row>
    <row r="22" spans="3:11">
      <c r="C22" s="691"/>
      <c r="D22" s="691"/>
      <c r="E22" s="691"/>
      <c r="F22" s="691"/>
      <c r="G22" s="691"/>
      <c r="H22" s="691"/>
      <c r="I22" s="691"/>
      <c r="J22" s="691"/>
      <c r="K22" s="691"/>
    </row>
    <row r="23" spans="3:11">
      <c r="C23" s="691"/>
      <c r="D23" s="691"/>
      <c r="E23" s="691"/>
      <c r="F23" s="691"/>
      <c r="G23" s="691"/>
      <c r="H23" s="691"/>
      <c r="I23" s="691"/>
      <c r="J23" s="691"/>
      <c r="K23" s="691"/>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V37"/>
  <sheetViews>
    <sheetView showGridLines="0" zoomScaleNormal="100" workbookViewId="0">
      <selection activeCell="J23" sqref="J23"/>
    </sheetView>
  </sheetViews>
  <sheetFormatPr defaultColWidth="8.7109375" defaultRowHeight="15"/>
  <cols>
    <col min="1" max="1" width="10" style="484" bestFit="1" customWidth="1"/>
    <col min="2" max="2" width="71.7109375" style="484" customWidth="1"/>
    <col min="3" max="3" width="12.85546875" style="484" bestFit="1" customWidth="1"/>
    <col min="4" max="5" width="15.28515625" style="484" bestFit="1" customWidth="1"/>
    <col min="6" max="6" width="14.42578125" style="484" customWidth="1"/>
    <col min="7" max="7" width="37.7109375" style="484" bestFit="1" customWidth="1"/>
    <col min="8" max="8" width="12.85546875" style="484" bestFit="1" customWidth="1"/>
    <col min="9" max="10" width="15.28515625" style="484" bestFit="1" customWidth="1"/>
    <col min="11" max="11" width="14.28515625" style="484" customWidth="1"/>
    <col min="12" max="12" width="28.28515625" style="484" customWidth="1"/>
    <col min="13" max="13" width="11.140625" style="484" bestFit="1" customWidth="1"/>
    <col min="14" max="15" width="15.28515625" style="484" bestFit="1" customWidth="1"/>
    <col min="16" max="16" width="14.85546875" style="484" customWidth="1"/>
    <col min="17" max="17" width="28.28515625" style="484" customWidth="1"/>
    <col min="18" max="18" width="12.28515625" style="484" customWidth="1"/>
    <col min="19" max="22" width="26.5703125" style="484" customWidth="1"/>
    <col min="23" max="16384" width="8.7109375" style="484"/>
  </cols>
  <sheetData>
    <row r="1" spans="1:22" ht="16.5">
      <c r="A1" s="374" t="s">
        <v>108</v>
      </c>
      <c r="B1" s="293" t="str">
        <f>Info!C2</f>
        <v>ს.ს "პროკრედიტ ბანკი"</v>
      </c>
    </row>
    <row r="2" spans="1:22" ht="16.5">
      <c r="A2" s="374" t="s">
        <v>109</v>
      </c>
      <c r="B2" s="377">
        <f>'1. key ratios'!B2</f>
        <v>45565</v>
      </c>
    </row>
    <row r="3" spans="1:22" ht="16.5">
      <c r="A3" s="376" t="s">
        <v>498</v>
      </c>
      <c r="B3" s="431"/>
    </row>
    <row r="4" spans="1:22" ht="16.5">
      <c r="A4" s="376"/>
      <c r="B4" s="431"/>
    </row>
    <row r="5" spans="1:22" ht="24" customHeight="1">
      <c r="A5" s="808" t="s">
        <v>512</v>
      </c>
      <c r="B5" s="808"/>
      <c r="C5" s="810" t="s">
        <v>686</v>
      </c>
      <c r="D5" s="810"/>
      <c r="E5" s="810"/>
      <c r="F5" s="810"/>
      <c r="G5" s="810"/>
      <c r="H5" s="810" t="s">
        <v>482</v>
      </c>
      <c r="I5" s="810"/>
      <c r="J5" s="810"/>
      <c r="K5" s="810"/>
      <c r="L5" s="810"/>
      <c r="M5" s="810" t="s">
        <v>685</v>
      </c>
      <c r="N5" s="810"/>
      <c r="O5" s="810"/>
      <c r="P5" s="810"/>
      <c r="Q5" s="810"/>
      <c r="R5" s="809" t="s">
        <v>511</v>
      </c>
      <c r="S5" s="809" t="s">
        <v>515</v>
      </c>
      <c r="T5" s="809" t="s">
        <v>514</v>
      </c>
      <c r="U5" s="809" t="s">
        <v>699</v>
      </c>
      <c r="V5" s="809" t="s">
        <v>700</v>
      </c>
    </row>
    <row r="6" spans="1:22" ht="45" customHeight="1">
      <c r="A6" s="808"/>
      <c r="B6" s="808"/>
      <c r="C6" s="494"/>
      <c r="D6" s="429" t="s">
        <v>670</v>
      </c>
      <c r="E6" s="429" t="s">
        <v>669</v>
      </c>
      <c r="F6" s="429" t="s">
        <v>668</v>
      </c>
      <c r="G6" s="429" t="s">
        <v>667</v>
      </c>
      <c r="H6" s="494"/>
      <c r="I6" s="429" t="s">
        <v>670</v>
      </c>
      <c r="J6" s="429" t="s">
        <v>669</v>
      </c>
      <c r="K6" s="429" t="s">
        <v>668</v>
      </c>
      <c r="L6" s="429" t="s">
        <v>667</v>
      </c>
      <c r="M6" s="494"/>
      <c r="N6" s="429" t="s">
        <v>670</v>
      </c>
      <c r="O6" s="429" t="s">
        <v>669</v>
      </c>
      <c r="P6" s="429" t="s">
        <v>668</v>
      </c>
      <c r="Q6" s="429" t="s">
        <v>667</v>
      </c>
      <c r="R6" s="809"/>
      <c r="S6" s="809"/>
      <c r="T6" s="809"/>
      <c r="U6" s="809"/>
      <c r="V6" s="809"/>
    </row>
    <row r="7" spans="1:22">
      <c r="A7" s="488">
        <v>1</v>
      </c>
      <c r="B7" s="493" t="s">
        <v>499</v>
      </c>
      <c r="C7" s="666">
        <v>2836188.5775000001</v>
      </c>
      <c r="D7" s="666">
        <v>2776189.1575000002</v>
      </c>
      <c r="E7" s="666">
        <v>0</v>
      </c>
      <c r="F7" s="666">
        <v>59999.42</v>
      </c>
      <c r="G7" s="666"/>
      <c r="H7" s="666">
        <v>2831228.9702000003</v>
      </c>
      <c r="I7" s="666">
        <v>2767603.1702000005</v>
      </c>
      <c r="J7" s="666">
        <v>0</v>
      </c>
      <c r="K7" s="666">
        <v>63625.8</v>
      </c>
      <c r="L7" s="666"/>
      <c r="M7" s="666">
        <v>97869.965400000001</v>
      </c>
      <c r="N7" s="666">
        <v>44665.165399999998</v>
      </c>
      <c r="O7" s="666">
        <v>0</v>
      </c>
      <c r="P7" s="666">
        <v>53204.800000000003</v>
      </c>
      <c r="Q7" s="666"/>
      <c r="R7" s="480">
        <v>66</v>
      </c>
      <c r="S7" s="668">
        <v>0.1305</v>
      </c>
      <c r="T7" s="668">
        <v>0.2336</v>
      </c>
      <c r="U7" s="668">
        <v>0.10879999999999999</v>
      </c>
      <c r="V7" s="666">
        <v>51.892200000000003</v>
      </c>
    </row>
    <row r="8" spans="1:22">
      <c r="A8" s="488">
        <v>2</v>
      </c>
      <c r="B8" s="492" t="s">
        <v>500</v>
      </c>
      <c r="C8" s="666">
        <v>11069409.951799998</v>
      </c>
      <c r="D8" s="666">
        <v>10828636.2448</v>
      </c>
      <c r="E8" s="666">
        <v>125750.587</v>
      </c>
      <c r="F8" s="666">
        <v>115023.12</v>
      </c>
      <c r="G8" s="666"/>
      <c r="H8" s="666">
        <v>11046924.509300001</v>
      </c>
      <c r="I8" s="666">
        <v>10800211.8958</v>
      </c>
      <c r="J8" s="666">
        <v>126511.55349999999</v>
      </c>
      <c r="K8" s="666">
        <v>120201.06</v>
      </c>
      <c r="L8" s="666"/>
      <c r="M8" s="666">
        <v>306817.72270000004</v>
      </c>
      <c r="N8" s="666">
        <v>224988.73880000002</v>
      </c>
      <c r="O8" s="666">
        <v>5381.7839000000004</v>
      </c>
      <c r="P8" s="666">
        <v>76447.199999999997</v>
      </c>
      <c r="Q8" s="666"/>
      <c r="R8" s="480">
        <v>398</v>
      </c>
      <c r="S8" s="668">
        <v>0.1371</v>
      </c>
      <c r="T8" s="668">
        <v>0.15859999999999999</v>
      </c>
      <c r="U8" s="668">
        <v>0.12089999999999999</v>
      </c>
      <c r="V8" s="666">
        <v>42.062399999999997</v>
      </c>
    </row>
    <row r="9" spans="1:22">
      <c r="A9" s="488">
        <v>3</v>
      </c>
      <c r="B9" s="492" t="s">
        <v>501</v>
      </c>
      <c r="C9" s="666">
        <v>0</v>
      </c>
      <c r="D9" s="666">
        <v>0</v>
      </c>
      <c r="E9" s="666">
        <v>0</v>
      </c>
      <c r="F9" s="666">
        <v>0</v>
      </c>
      <c r="G9" s="666"/>
      <c r="H9" s="666">
        <v>0</v>
      </c>
      <c r="I9" s="666">
        <v>0</v>
      </c>
      <c r="J9" s="666">
        <v>0</v>
      </c>
      <c r="K9" s="666">
        <v>0</v>
      </c>
      <c r="L9" s="666"/>
      <c r="M9" s="666">
        <v>0</v>
      </c>
      <c r="N9" s="666">
        <v>0</v>
      </c>
      <c r="O9" s="666">
        <v>0</v>
      </c>
      <c r="P9" s="666">
        <v>0</v>
      </c>
      <c r="Q9" s="666"/>
      <c r="R9" s="480">
        <v>0</v>
      </c>
      <c r="S9" s="668">
        <v>0</v>
      </c>
      <c r="T9" s="668">
        <v>0</v>
      </c>
      <c r="U9" s="668">
        <v>0</v>
      </c>
      <c r="V9" s="666">
        <v>0</v>
      </c>
    </row>
    <row r="10" spans="1:22">
      <c r="A10" s="488">
        <v>4</v>
      </c>
      <c r="B10" s="492" t="s">
        <v>502</v>
      </c>
      <c r="C10" s="666">
        <v>0</v>
      </c>
      <c r="D10" s="666">
        <v>0</v>
      </c>
      <c r="E10" s="666">
        <v>0</v>
      </c>
      <c r="F10" s="666">
        <v>0</v>
      </c>
      <c r="G10" s="666"/>
      <c r="H10" s="666">
        <v>0</v>
      </c>
      <c r="I10" s="666">
        <v>0</v>
      </c>
      <c r="J10" s="666">
        <v>0</v>
      </c>
      <c r="K10" s="666">
        <v>0</v>
      </c>
      <c r="L10" s="666"/>
      <c r="M10" s="666">
        <v>0</v>
      </c>
      <c r="N10" s="666">
        <v>0</v>
      </c>
      <c r="O10" s="666">
        <v>0</v>
      </c>
      <c r="P10" s="666">
        <v>0</v>
      </c>
      <c r="Q10" s="666"/>
      <c r="R10" s="480">
        <v>0</v>
      </c>
      <c r="S10" s="668">
        <v>0</v>
      </c>
      <c r="T10" s="668">
        <v>0</v>
      </c>
      <c r="U10" s="668">
        <v>0</v>
      </c>
      <c r="V10" s="666">
        <v>0</v>
      </c>
    </row>
    <row r="11" spans="1:22">
      <c r="A11" s="488">
        <v>5</v>
      </c>
      <c r="B11" s="492" t="s">
        <v>503</v>
      </c>
      <c r="C11" s="666">
        <v>956700.62</v>
      </c>
      <c r="D11" s="666">
        <v>939177.62</v>
      </c>
      <c r="E11" s="666">
        <v>270</v>
      </c>
      <c r="F11" s="666">
        <v>17253</v>
      </c>
      <c r="G11" s="666"/>
      <c r="H11" s="666">
        <v>960893.89</v>
      </c>
      <c r="I11" s="666">
        <v>941119.63</v>
      </c>
      <c r="J11" s="666">
        <v>288.99</v>
      </c>
      <c r="K11" s="666">
        <v>19485.27</v>
      </c>
      <c r="L11" s="666"/>
      <c r="M11" s="666">
        <v>69347.51999999999</v>
      </c>
      <c r="N11" s="666">
        <v>56168.92</v>
      </c>
      <c r="O11" s="666">
        <v>16.059999999999999</v>
      </c>
      <c r="P11" s="666">
        <v>13162.54</v>
      </c>
      <c r="Q11" s="666"/>
      <c r="R11" s="480">
        <v>357</v>
      </c>
      <c r="S11" s="668">
        <v>0.13289999999999999</v>
      </c>
      <c r="T11" s="668">
        <v>0.13600000000000001</v>
      </c>
      <c r="U11" s="668">
        <v>0.13350000000000001</v>
      </c>
      <c r="V11" s="666">
        <v>155.56610000000001</v>
      </c>
    </row>
    <row r="12" spans="1:22">
      <c r="A12" s="488">
        <v>6</v>
      </c>
      <c r="B12" s="492" t="s">
        <v>504</v>
      </c>
      <c r="C12" s="666">
        <v>0</v>
      </c>
      <c r="D12" s="666">
        <v>0</v>
      </c>
      <c r="E12" s="666">
        <v>0</v>
      </c>
      <c r="F12" s="666">
        <v>0</v>
      </c>
      <c r="G12" s="666"/>
      <c r="H12" s="666">
        <v>0</v>
      </c>
      <c r="I12" s="666">
        <v>0</v>
      </c>
      <c r="J12" s="666">
        <v>0</v>
      </c>
      <c r="K12" s="666">
        <v>0</v>
      </c>
      <c r="L12" s="666"/>
      <c r="M12" s="666">
        <v>0</v>
      </c>
      <c r="N12" s="666">
        <v>0</v>
      </c>
      <c r="O12" s="666">
        <v>0</v>
      </c>
      <c r="P12" s="666">
        <v>0</v>
      </c>
      <c r="Q12" s="666"/>
      <c r="R12" s="480">
        <v>0</v>
      </c>
      <c r="S12" s="668">
        <v>0</v>
      </c>
      <c r="T12" s="668">
        <v>0</v>
      </c>
      <c r="U12" s="668">
        <v>0</v>
      </c>
      <c r="V12" s="666">
        <v>0</v>
      </c>
    </row>
    <row r="13" spans="1:22">
      <c r="A13" s="488">
        <v>7</v>
      </c>
      <c r="B13" s="492" t="s">
        <v>505</v>
      </c>
      <c r="C13" s="666">
        <v>109781425.16249999</v>
      </c>
      <c r="D13" s="666">
        <v>105632958.6821</v>
      </c>
      <c r="E13" s="666">
        <v>3708856.7403999995</v>
      </c>
      <c r="F13" s="666">
        <v>439609.74</v>
      </c>
      <c r="G13" s="666"/>
      <c r="H13" s="666">
        <v>110038131.7902</v>
      </c>
      <c r="I13" s="666">
        <v>105784849.63509999</v>
      </c>
      <c r="J13" s="666">
        <v>3796088.2656999999</v>
      </c>
      <c r="K13" s="666">
        <v>457193.88939999999</v>
      </c>
      <c r="L13" s="666"/>
      <c r="M13" s="666">
        <v>1668134.6353</v>
      </c>
      <c r="N13" s="666">
        <v>1267102.3706</v>
      </c>
      <c r="O13" s="666">
        <v>232063.10010000001</v>
      </c>
      <c r="P13" s="666">
        <v>168969.16460000002</v>
      </c>
      <c r="Q13" s="666"/>
      <c r="R13" s="480">
        <v>721</v>
      </c>
      <c r="S13" s="668">
        <v>0.1026</v>
      </c>
      <c r="T13" s="668">
        <v>0.11600000000000001</v>
      </c>
      <c r="U13" s="668">
        <v>7.0599999999999996E-2</v>
      </c>
      <c r="V13" s="666">
        <v>104.98099999999999</v>
      </c>
    </row>
    <row r="14" spans="1:22">
      <c r="A14" s="486">
        <v>7.1</v>
      </c>
      <c r="B14" s="485" t="s">
        <v>506</v>
      </c>
      <c r="C14" s="666">
        <v>96783914.99059999</v>
      </c>
      <c r="D14" s="666">
        <v>92679414.365499988</v>
      </c>
      <c r="E14" s="666">
        <v>3670630.4123</v>
      </c>
      <c r="F14" s="666">
        <v>433870.21279999998</v>
      </c>
      <c r="G14" s="666"/>
      <c r="H14" s="666">
        <v>96997878.247099981</v>
      </c>
      <c r="I14" s="666">
        <v>92788646.649299994</v>
      </c>
      <c r="J14" s="666">
        <v>3757777.2355</v>
      </c>
      <c r="K14" s="666">
        <v>451454.36229999998</v>
      </c>
      <c r="L14" s="666"/>
      <c r="M14" s="666">
        <v>1515663.4129999997</v>
      </c>
      <c r="N14" s="666">
        <v>1117167.4748999998</v>
      </c>
      <c r="O14" s="666">
        <v>231546.42570000002</v>
      </c>
      <c r="P14" s="666">
        <v>166949.51240000001</v>
      </c>
      <c r="Q14" s="666"/>
      <c r="R14" s="480">
        <v>626</v>
      </c>
      <c r="S14" s="668">
        <v>0.1024</v>
      </c>
      <c r="T14" s="668">
        <v>0.11550000000000001</v>
      </c>
      <c r="U14" s="668">
        <v>7.0800000000000002E-2</v>
      </c>
      <c r="V14" s="666">
        <v>103.9618</v>
      </c>
    </row>
    <row r="15" spans="1:22" ht="30">
      <c r="A15" s="486">
        <v>7.2</v>
      </c>
      <c r="B15" s="485" t="s">
        <v>507</v>
      </c>
      <c r="C15" s="666">
        <v>10299928.555700015</v>
      </c>
      <c r="D15" s="666">
        <v>10293944.235700015</v>
      </c>
      <c r="E15" s="666">
        <v>5984.32</v>
      </c>
      <c r="F15" s="666">
        <v>0</v>
      </c>
      <c r="G15" s="666"/>
      <c r="H15" s="666">
        <v>10337064.2556</v>
      </c>
      <c r="I15" s="666">
        <v>10331042.535599999</v>
      </c>
      <c r="J15" s="666">
        <v>6021.72</v>
      </c>
      <c r="K15" s="666">
        <v>0</v>
      </c>
      <c r="L15" s="666"/>
      <c r="M15" s="666">
        <v>112942.61720000001</v>
      </c>
      <c r="N15" s="666">
        <v>112893.71720000001</v>
      </c>
      <c r="O15" s="666">
        <v>48.9</v>
      </c>
      <c r="P15" s="666">
        <v>0</v>
      </c>
      <c r="Q15" s="666"/>
      <c r="R15" s="480">
        <v>68</v>
      </c>
      <c r="S15" s="668">
        <v>0.1056</v>
      </c>
      <c r="T15" s="668">
        <v>0.1221</v>
      </c>
      <c r="U15" s="668">
        <v>7.2400000000000006E-2</v>
      </c>
      <c r="V15" s="666">
        <v>114.81399999999999</v>
      </c>
    </row>
    <row r="16" spans="1:22">
      <c r="A16" s="486">
        <v>7.3</v>
      </c>
      <c r="B16" s="485" t="s">
        <v>508</v>
      </c>
      <c r="C16" s="666">
        <v>2697581.6162</v>
      </c>
      <c r="D16" s="666">
        <v>2659600.0808999999</v>
      </c>
      <c r="E16" s="666">
        <v>32242.008099999999</v>
      </c>
      <c r="F16" s="666">
        <v>5739.5272000000004</v>
      </c>
      <c r="G16" s="666"/>
      <c r="H16" s="666">
        <v>2703189.2875000001</v>
      </c>
      <c r="I16" s="666">
        <v>2665160.4501999998</v>
      </c>
      <c r="J16" s="666">
        <v>32289.3102</v>
      </c>
      <c r="K16" s="666">
        <v>5739.5271000000002</v>
      </c>
      <c r="L16" s="666"/>
      <c r="M16" s="666">
        <v>39528.605099999993</v>
      </c>
      <c r="N16" s="666">
        <v>37041.178499999995</v>
      </c>
      <c r="O16" s="666">
        <v>467.77440000000001</v>
      </c>
      <c r="P16" s="666">
        <v>2019.6522</v>
      </c>
      <c r="Q16" s="666"/>
      <c r="R16" s="480">
        <v>27</v>
      </c>
      <c r="S16" s="668">
        <v>0</v>
      </c>
      <c r="T16" s="668">
        <v>0</v>
      </c>
      <c r="U16" s="668">
        <v>5.5199999999999999E-2</v>
      </c>
      <c r="V16" s="666">
        <v>102.30500000000001</v>
      </c>
    </row>
    <row r="17" spans="1:22">
      <c r="A17" s="488">
        <v>8</v>
      </c>
      <c r="B17" s="492" t="s">
        <v>509</v>
      </c>
      <c r="C17" s="666">
        <v>0</v>
      </c>
      <c r="D17" s="666">
        <v>0</v>
      </c>
      <c r="E17" s="666">
        <v>0</v>
      </c>
      <c r="F17" s="666">
        <v>0</v>
      </c>
      <c r="G17" s="666"/>
      <c r="H17" s="666">
        <v>0</v>
      </c>
      <c r="I17" s="666">
        <v>0</v>
      </c>
      <c r="J17" s="666">
        <v>0</v>
      </c>
      <c r="K17" s="666">
        <v>0</v>
      </c>
      <c r="L17" s="666"/>
      <c r="M17" s="666">
        <v>0</v>
      </c>
      <c r="N17" s="666">
        <v>0</v>
      </c>
      <c r="O17" s="666">
        <v>0</v>
      </c>
      <c r="P17" s="666">
        <v>0</v>
      </c>
      <c r="Q17" s="666"/>
      <c r="R17" s="480">
        <v>0</v>
      </c>
      <c r="S17" s="668">
        <v>0</v>
      </c>
      <c r="T17" s="668">
        <v>0</v>
      </c>
      <c r="U17" s="668">
        <v>0</v>
      </c>
      <c r="V17" s="666">
        <v>0</v>
      </c>
    </row>
    <row r="18" spans="1:22">
      <c r="A18" s="491">
        <v>9</v>
      </c>
      <c r="B18" s="490" t="s">
        <v>510</v>
      </c>
      <c r="C18" s="667">
        <v>0</v>
      </c>
      <c r="D18" s="667">
        <v>0</v>
      </c>
      <c r="E18" s="667">
        <v>0</v>
      </c>
      <c r="F18" s="667">
        <v>0</v>
      </c>
      <c r="G18" s="667"/>
      <c r="H18" s="667">
        <v>0</v>
      </c>
      <c r="I18" s="667">
        <v>0</v>
      </c>
      <c r="J18" s="667">
        <v>0</v>
      </c>
      <c r="K18" s="667">
        <v>0</v>
      </c>
      <c r="L18" s="667"/>
      <c r="M18" s="667">
        <v>0</v>
      </c>
      <c r="N18" s="667">
        <v>0</v>
      </c>
      <c r="O18" s="667">
        <v>0</v>
      </c>
      <c r="P18" s="667">
        <v>0</v>
      </c>
      <c r="Q18" s="667"/>
      <c r="R18" s="489">
        <v>0</v>
      </c>
      <c r="S18" s="669">
        <v>0</v>
      </c>
      <c r="T18" s="669">
        <v>0</v>
      </c>
      <c r="U18" s="669">
        <v>0</v>
      </c>
      <c r="V18" s="667">
        <v>0</v>
      </c>
    </row>
    <row r="19" spans="1:22">
      <c r="A19" s="488">
        <v>10</v>
      </c>
      <c r="B19" s="487" t="s">
        <v>513</v>
      </c>
      <c r="C19" s="666">
        <v>124643724.31179999</v>
      </c>
      <c r="D19" s="666">
        <v>120176961.7044</v>
      </c>
      <c r="E19" s="666">
        <v>3834877.3273999994</v>
      </c>
      <c r="F19" s="666">
        <v>631885.28</v>
      </c>
      <c r="G19" s="666">
        <v>0</v>
      </c>
      <c r="H19" s="666">
        <v>124877179.15969999</v>
      </c>
      <c r="I19" s="666">
        <v>120293784.33109999</v>
      </c>
      <c r="J19" s="666">
        <v>3922888.8092</v>
      </c>
      <c r="K19" s="666">
        <v>660506.01939999999</v>
      </c>
      <c r="L19" s="666">
        <v>0</v>
      </c>
      <c r="M19" s="666">
        <v>2142169.8434000001</v>
      </c>
      <c r="N19" s="666">
        <v>1592925.1947999999</v>
      </c>
      <c r="O19" s="666">
        <v>237460.94400000002</v>
      </c>
      <c r="P19" s="666">
        <v>311783.70460000006</v>
      </c>
      <c r="Q19" s="666">
        <v>0</v>
      </c>
      <c r="R19" s="480">
        <v>1542</v>
      </c>
      <c r="S19" s="668">
        <v>0.1116</v>
      </c>
      <c r="T19" s="668">
        <v>0.1258</v>
      </c>
      <c r="U19" s="668">
        <v>7.6399999999999996E-2</v>
      </c>
      <c r="V19" s="666">
        <v>98.465199999999996</v>
      </c>
    </row>
    <row r="20" spans="1:22" ht="30">
      <c r="A20" s="486">
        <v>10.1</v>
      </c>
      <c r="B20" s="485" t="s">
        <v>516</v>
      </c>
      <c r="C20" s="666"/>
      <c r="D20" s="666"/>
      <c r="E20" s="666"/>
      <c r="F20" s="666"/>
      <c r="G20" s="666"/>
      <c r="H20" s="666"/>
      <c r="I20" s="666"/>
      <c r="J20" s="666"/>
      <c r="K20" s="666"/>
      <c r="L20" s="666"/>
      <c r="M20" s="666"/>
      <c r="N20" s="666"/>
      <c r="O20" s="666"/>
      <c r="P20" s="666"/>
      <c r="Q20" s="666"/>
      <c r="R20" s="480"/>
      <c r="S20" s="480"/>
      <c r="T20" s="480"/>
      <c r="U20" s="480"/>
      <c r="V20" s="480"/>
    </row>
    <row r="21" spans="1:22">
      <c r="C21" s="692"/>
      <c r="D21" s="692"/>
      <c r="E21" s="692"/>
      <c r="F21" s="692"/>
      <c r="G21" s="692"/>
      <c r="H21" s="692"/>
      <c r="I21" s="692"/>
      <c r="J21" s="692"/>
      <c r="K21" s="692"/>
      <c r="L21" s="692"/>
      <c r="M21" s="692"/>
      <c r="N21" s="692"/>
      <c r="O21" s="692"/>
      <c r="P21" s="692"/>
      <c r="Q21" s="692"/>
      <c r="R21" s="692"/>
      <c r="S21" s="692"/>
      <c r="T21" s="692"/>
      <c r="U21" s="692"/>
      <c r="V21" s="692"/>
    </row>
    <row r="22" spans="1:22">
      <c r="C22" s="692"/>
      <c r="D22" s="692"/>
      <c r="E22" s="692"/>
      <c r="F22" s="692"/>
      <c r="G22" s="692"/>
      <c r="H22" s="692"/>
      <c r="I22" s="692"/>
      <c r="J22" s="692"/>
      <c r="K22" s="692"/>
      <c r="L22" s="692"/>
      <c r="M22" s="692"/>
      <c r="N22" s="692"/>
      <c r="O22" s="692"/>
      <c r="P22" s="692"/>
      <c r="Q22" s="692"/>
      <c r="R22" s="692"/>
      <c r="S22" s="692"/>
      <c r="T22" s="692"/>
      <c r="U22" s="692"/>
      <c r="V22" s="692"/>
    </row>
    <row r="23" spans="1:22">
      <c r="C23" s="692"/>
      <c r="D23" s="692"/>
      <c r="E23" s="692"/>
      <c r="F23" s="692"/>
      <c r="G23" s="692"/>
      <c r="H23" s="692"/>
      <c r="I23" s="692"/>
      <c r="J23" s="692"/>
      <c r="K23" s="692"/>
      <c r="L23" s="692"/>
      <c r="M23" s="692"/>
      <c r="N23" s="692"/>
      <c r="O23" s="692"/>
      <c r="P23" s="692"/>
      <c r="Q23" s="692"/>
      <c r="R23" s="692"/>
      <c r="S23" s="692"/>
      <c r="T23" s="692"/>
      <c r="U23" s="692"/>
      <c r="V23" s="692"/>
    </row>
    <row r="24" spans="1:22">
      <c r="C24" s="692"/>
      <c r="D24" s="692"/>
      <c r="E24" s="692"/>
      <c r="F24" s="692"/>
      <c r="G24" s="692"/>
      <c r="H24" s="692"/>
      <c r="I24" s="692"/>
      <c r="J24" s="692"/>
      <c r="K24" s="692"/>
      <c r="L24" s="692"/>
      <c r="M24" s="692"/>
      <c r="N24" s="692"/>
      <c r="O24" s="692"/>
      <c r="P24" s="692"/>
      <c r="Q24" s="692"/>
      <c r="R24" s="692"/>
      <c r="S24" s="692"/>
      <c r="T24" s="692"/>
      <c r="U24" s="692"/>
      <c r="V24" s="692"/>
    </row>
    <row r="25" spans="1:22">
      <c r="C25" s="692"/>
      <c r="D25" s="692"/>
      <c r="E25" s="692"/>
      <c r="F25" s="692"/>
      <c r="G25" s="692"/>
      <c r="H25" s="692"/>
      <c r="I25" s="692"/>
      <c r="J25" s="692"/>
      <c r="K25" s="692"/>
      <c r="L25" s="692"/>
      <c r="M25" s="692"/>
      <c r="N25" s="692"/>
      <c r="O25" s="692"/>
      <c r="P25" s="692"/>
      <c r="Q25" s="692"/>
      <c r="R25" s="692"/>
      <c r="S25" s="692"/>
      <c r="T25" s="692"/>
      <c r="U25" s="692"/>
      <c r="V25" s="692"/>
    </row>
    <row r="26" spans="1:22">
      <c r="C26" s="692"/>
      <c r="D26" s="692"/>
      <c r="E26" s="692"/>
      <c r="F26" s="692"/>
      <c r="G26" s="692"/>
      <c r="H26" s="692"/>
      <c r="I26" s="692"/>
      <c r="J26" s="692"/>
      <c r="K26" s="692"/>
      <c r="L26" s="692"/>
      <c r="M26" s="692"/>
      <c r="N26" s="692"/>
      <c r="O26" s="692"/>
      <c r="P26" s="692"/>
      <c r="Q26" s="692"/>
      <c r="R26" s="692"/>
      <c r="S26" s="692"/>
      <c r="T26" s="692"/>
      <c r="U26" s="692"/>
      <c r="V26" s="692"/>
    </row>
    <row r="27" spans="1:22">
      <c r="C27" s="692"/>
      <c r="D27" s="692"/>
      <c r="E27" s="692"/>
      <c r="F27" s="692"/>
      <c r="G27" s="692"/>
      <c r="H27" s="692"/>
      <c r="I27" s="692"/>
      <c r="J27" s="692"/>
      <c r="K27" s="692"/>
      <c r="L27" s="692"/>
      <c r="M27" s="692"/>
      <c r="N27" s="692"/>
      <c r="O27" s="692"/>
      <c r="P27" s="692"/>
      <c r="Q27" s="692"/>
      <c r="R27" s="692"/>
      <c r="S27" s="692"/>
      <c r="T27" s="692"/>
      <c r="U27" s="692"/>
      <c r="V27" s="692"/>
    </row>
    <row r="28" spans="1:22">
      <c r="C28" s="692"/>
      <c r="D28" s="692"/>
      <c r="E28" s="692"/>
      <c r="F28" s="692"/>
      <c r="G28" s="692"/>
      <c r="H28" s="692"/>
      <c r="I28" s="692"/>
      <c r="J28" s="692"/>
      <c r="K28" s="692"/>
      <c r="L28" s="692"/>
      <c r="M28" s="692"/>
      <c r="N28" s="692"/>
      <c r="O28" s="692"/>
      <c r="P28" s="692"/>
      <c r="Q28" s="692"/>
      <c r="R28" s="692"/>
      <c r="S28" s="692"/>
      <c r="T28" s="692"/>
      <c r="U28" s="692"/>
      <c r="V28" s="692"/>
    </row>
    <row r="29" spans="1:22">
      <c r="C29" s="692"/>
      <c r="D29" s="692"/>
      <c r="E29" s="692"/>
      <c r="F29" s="692"/>
      <c r="G29" s="692"/>
      <c r="H29" s="692"/>
      <c r="I29" s="692"/>
      <c r="J29" s="692"/>
      <c r="K29" s="692"/>
      <c r="L29" s="692"/>
      <c r="M29" s="692"/>
      <c r="N29" s="692"/>
      <c r="O29" s="692"/>
      <c r="P29" s="692"/>
      <c r="Q29" s="692"/>
      <c r="R29" s="692"/>
      <c r="S29" s="692"/>
      <c r="T29" s="692"/>
      <c r="U29" s="692"/>
      <c r="V29" s="692"/>
    </row>
    <row r="30" spans="1:22">
      <c r="C30" s="692"/>
      <c r="D30" s="692"/>
      <c r="E30" s="692"/>
      <c r="F30" s="692"/>
      <c r="G30" s="692"/>
      <c r="H30" s="692"/>
      <c r="I30" s="692"/>
      <c r="J30" s="692"/>
      <c r="K30" s="692"/>
      <c r="L30" s="692"/>
      <c r="M30" s="692"/>
      <c r="N30" s="692"/>
      <c r="O30" s="692"/>
      <c r="P30" s="692"/>
      <c r="Q30" s="692"/>
      <c r="R30" s="692"/>
      <c r="S30" s="692"/>
      <c r="T30" s="692"/>
      <c r="U30" s="692"/>
      <c r="V30" s="692"/>
    </row>
    <row r="31" spans="1:22">
      <c r="C31" s="692"/>
      <c r="D31" s="692"/>
      <c r="E31" s="692"/>
      <c r="F31" s="692"/>
      <c r="G31" s="692"/>
      <c r="H31" s="692"/>
      <c r="I31" s="692"/>
      <c r="J31" s="692"/>
      <c r="K31" s="692"/>
      <c r="L31" s="692"/>
      <c r="M31" s="692"/>
      <c r="N31" s="692"/>
      <c r="O31" s="692"/>
      <c r="P31" s="692"/>
      <c r="Q31" s="692"/>
      <c r="R31" s="692"/>
      <c r="S31" s="692"/>
      <c r="T31" s="692"/>
      <c r="U31" s="692"/>
      <c r="V31" s="692"/>
    </row>
    <row r="32" spans="1:22">
      <c r="C32" s="692"/>
      <c r="D32" s="692"/>
      <c r="E32" s="692"/>
      <c r="F32" s="692"/>
      <c r="G32" s="692"/>
      <c r="H32" s="692"/>
      <c r="I32" s="692"/>
      <c r="J32" s="692"/>
      <c r="K32" s="692"/>
      <c r="L32" s="692"/>
      <c r="M32" s="692"/>
      <c r="N32" s="692"/>
      <c r="O32" s="692"/>
      <c r="P32" s="692"/>
      <c r="Q32" s="692"/>
      <c r="R32" s="692"/>
      <c r="S32" s="692"/>
      <c r="T32" s="692"/>
      <c r="U32" s="692"/>
      <c r="V32" s="692"/>
    </row>
    <row r="33" spans="3:22">
      <c r="C33" s="692"/>
      <c r="D33" s="692"/>
      <c r="E33" s="692"/>
      <c r="F33" s="692"/>
      <c r="G33" s="692"/>
      <c r="H33" s="692"/>
      <c r="I33" s="692"/>
      <c r="J33" s="692"/>
      <c r="K33" s="692"/>
      <c r="L33" s="692"/>
      <c r="M33" s="692"/>
      <c r="N33" s="692"/>
      <c r="O33" s="692"/>
      <c r="P33" s="692"/>
      <c r="Q33" s="692"/>
      <c r="R33" s="692"/>
      <c r="S33" s="692"/>
      <c r="T33" s="692"/>
      <c r="U33" s="692"/>
      <c r="V33" s="692"/>
    </row>
    <row r="34" spans="3:22">
      <c r="C34" s="692"/>
      <c r="D34" s="692"/>
      <c r="E34" s="692"/>
      <c r="F34" s="692"/>
      <c r="G34" s="692"/>
      <c r="H34" s="692"/>
      <c r="I34" s="692"/>
      <c r="J34" s="692"/>
      <c r="K34" s="692"/>
      <c r="L34" s="692"/>
      <c r="M34" s="692"/>
      <c r="N34" s="692"/>
      <c r="O34" s="692"/>
      <c r="P34" s="692"/>
      <c r="Q34" s="692"/>
      <c r="R34" s="692"/>
      <c r="S34" s="692"/>
      <c r="T34" s="692"/>
      <c r="U34" s="692"/>
      <c r="V34" s="692"/>
    </row>
    <row r="35" spans="3:22">
      <c r="C35" s="692"/>
      <c r="D35" s="692"/>
      <c r="E35" s="692"/>
      <c r="F35" s="692"/>
      <c r="G35" s="692"/>
      <c r="H35" s="692"/>
      <c r="I35" s="692"/>
      <c r="J35" s="692"/>
      <c r="K35" s="692"/>
      <c r="L35" s="692"/>
      <c r="M35" s="692"/>
      <c r="N35" s="692"/>
      <c r="O35" s="692"/>
      <c r="P35" s="692"/>
      <c r="Q35" s="692"/>
      <c r="R35" s="692"/>
      <c r="S35" s="692"/>
      <c r="T35" s="692"/>
      <c r="U35" s="692"/>
      <c r="V35" s="692"/>
    </row>
    <row r="36" spans="3:22">
      <c r="C36" s="692"/>
      <c r="D36" s="692"/>
      <c r="E36" s="692"/>
      <c r="F36" s="692"/>
      <c r="G36" s="692"/>
      <c r="H36" s="692"/>
      <c r="I36" s="692"/>
      <c r="J36" s="692"/>
      <c r="K36" s="692"/>
      <c r="L36" s="692"/>
      <c r="M36" s="692"/>
      <c r="N36" s="692"/>
      <c r="O36" s="692"/>
      <c r="P36" s="692"/>
      <c r="Q36" s="692"/>
      <c r="R36" s="692"/>
      <c r="S36" s="692"/>
      <c r="T36" s="692"/>
      <c r="U36" s="692"/>
      <c r="V36" s="692"/>
    </row>
    <row r="37" spans="3:22">
      <c r="C37" s="69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O71"/>
  <sheetViews>
    <sheetView showGridLines="0" zoomScale="80" zoomScaleNormal="80" workbookViewId="0">
      <selection activeCell="O7" sqref="O7"/>
    </sheetView>
  </sheetViews>
  <sheetFormatPr defaultRowHeight="14.25"/>
  <cols>
    <col min="1" max="1" width="8.7109375" style="518"/>
    <col min="2" max="2" width="83.28515625" style="519" customWidth="1"/>
    <col min="3" max="3" width="18.140625" style="514" bestFit="1" customWidth="1"/>
    <col min="4" max="4" width="19.140625" style="514" bestFit="1" customWidth="1"/>
    <col min="5" max="5" width="19.5703125" style="514" bestFit="1" customWidth="1"/>
    <col min="6" max="6" width="18.140625" style="514" bestFit="1" customWidth="1"/>
    <col min="7" max="7" width="19.5703125" style="514" bestFit="1" customWidth="1"/>
    <col min="8" max="8" width="20" style="514" bestFit="1" customWidth="1"/>
    <col min="9" max="16384" width="9.140625" style="514"/>
  </cols>
  <sheetData>
    <row r="1" spans="1:15">
      <c r="A1" s="511" t="s">
        <v>108</v>
      </c>
      <c r="B1" s="512" t="str">
        <f>Info!C2</f>
        <v>ს.ს "პროკრედიტ ბანკი"</v>
      </c>
      <c r="C1" s="513"/>
    </row>
    <row r="2" spans="1:15">
      <c r="A2" s="511" t="s">
        <v>109</v>
      </c>
      <c r="B2" s="515">
        <f>'1. key ratios'!B2</f>
        <v>45565</v>
      </c>
      <c r="C2" s="513"/>
    </row>
    <row r="3" spans="1:15">
      <c r="A3" s="511"/>
      <c r="B3" s="513"/>
      <c r="C3" s="513"/>
    </row>
    <row r="4" spans="1:15" ht="21" customHeight="1">
      <c r="A4" s="699" t="s">
        <v>25</v>
      </c>
      <c r="B4" s="700" t="s">
        <v>522</v>
      </c>
      <c r="C4" s="702" t="s">
        <v>114</v>
      </c>
      <c r="D4" s="702"/>
      <c r="E4" s="702"/>
      <c r="F4" s="702" t="s">
        <v>115</v>
      </c>
      <c r="G4" s="702"/>
      <c r="H4" s="703"/>
    </row>
    <row r="5" spans="1:15" ht="21" customHeight="1">
      <c r="A5" s="699"/>
      <c r="B5" s="701"/>
      <c r="C5" s="516" t="s">
        <v>26</v>
      </c>
      <c r="D5" s="516" t="s">
        <v>88</v>
      </c>
      <c r="E5" s="516" t="s">
        <v>66</v>
      </c>
      <c r="F5" s="516" t="s">
        <v>26</v>
      </c>
      <c r="G5" s="516" t="s">
        <v>88</v>
      </c>
      <c r="H5" s="516" t="s">
        <v>66</v>
      </c>
    </row>
    <row r="6" spans="1:15" ht="26.45" customHeight="1">
      <c r="A6" s="699"/>
      <c r="B6" s="517" t="s">
        <v>95</v>
      </c>
      <c r="C6" s="704"/>
      <c r="D6" s="705"/>
      <c r="E6" s="705"/>
      <c r="F6" s="705"/>
      <c r="G6" s="705"/>
      <c r="H6" s="706"/>
    </row>
    <row r="7" spans="1:15" ht="23.1" customHeight="1">
      <c r="A7" s="524">
        <v>1</v>
      </c>
      <c r="B7" s="525" t="s">
        <v>636</v>
      </c>
      <c r="C7" s="507">
        <v>74025549.25999999</v>
      </c>
      <c r="D7" s="507">
        <v>384556816.32630002</v>
      </c>
      <c r="E7" s="508">
        <v>458582365.58630002</v>
      </c>
      <c r="F7" s="507">
        <v>80259816.329999998</v>
      </c>
      <c r="G7" s="507">
        <v>327200259.52739596</v>
      </c>
      <c r="H7" s="508">
        <v>407460075.85739595</v>
      </c>
      <c r="I7" s="565"/>
      <c r="J7" s="565"/>
      <c r="K7" s="565"/>
      <c r="L7" s="565"/>
      <c r="M7" s="565"/>
      <c r="N7" s="565"/>
      <c r="O7" s="565"/>
    </row>
    <row r="8" spans="1:15" ht="15">
      <c r="A8" s="524">
        <v>1.1000000000000001</v>
      </c>
      <c r="B8" s="526" t="s">
        <v>96</v>
      </c>
      <c r="C8" s="520">
        <v>17965152.699999999</v>
      </c>
      <c r="D8" s="520">
        <v>35928562.319600001</v>
      </c>
      <c r="E8" s="521">
        <v>53893715.019600004</v>
      </c>
      <c r="F8" s="520">
        <v>17685056.550000001</v>
      </c>
      <c r="G8" s="520">
        <v>20317989.664912</v>
      </c>
      <c r="H8" s="521">
        <v>38003046.214911997</v>
      </c>
      <c r="I8" s="565"/>
      <c r="J8" s="565"/>
      <c r="K8" s="565"/>
      <c r="L8" s="565"/>
      <c r="M8" s="565"/>
      <c r="N8" s="565"/>
      <c r="O8" s="565"/>
    </row>
    <row r="9" spans="1:15" ht="15">
      <c r="A9" s="524">
        <v>1.2</v>
      </c>
      <c r="B9" s="526" t="s">
        <v>97</v>
      </c>
      <c r="C9" s="520">
        <v>16029999.619999999</v>
      </c>
      <c r="D9" s="520">
        <v>195572663.61249998</v>
      </c>
      <c r="E9" s="521">
        <v>211602663.23249999</v>
      </c>
      <c r="F9" s="520">
        <v>47129600.760000005</v>
      </c>
      <c r="G9" s="520">
        <v>204636471.23261899</v>
      </c>
      <c r="H9" s="521">
        <v>251766071.99261898</v>
      </c>
      <c r="I9" s="565"/>
      <c r="J9" s="565"/>
      <c r="K9" s="565"/>
      <c r="L9" s="565"/>
      <c r="M9" s="565"/>
      <c r="N9" s="565"/>
      <c r="O9" s="565"/>
    </row>
    <row r="10" spans="1:15" ht="15">
      <c r="A10" s="524">
        <v>1.3</v>
      </c>
      <c r="B10" s="526" t="s">
        <v>98</v>
      </c>
      <c r="C10" s="520">
        <v>40030396.939999998</v>
      </c>
      <c r="D10" s="520">
        <v>153055590.3942</v>
      </c>
      <c r="E10" s="521">
        <v>193085987.33419999</v>
      </c>
      <c r="F10" s="520">
        <v>15445159.020000001</v>
      </c>
      <c r="G10" s="520">
        <v>102245798.62986501</v>
      </c>
      <c r="H10" s="521">
        <v>117690957.649865</v>
      </c>
      <c r="I10" s="565"/>
      <c r="J10" s="565"/>
      <c r="K10" s="565"/>
      <c r="L10" s="565"/>
      <c r="M10" s="565"/>
      <c r="N10" s="565"/>
      <c r="O10" s="565"/>
    </row>
    <row r="11" spans="1:15" ht="15">
      <c r="A11" s="524">
        <v>2</v>
      </c>
      <c r="B11" s="527" t="s">
        <v>523</v>
      </c>
      <c r="C11" s="507">
        <v>0</v>
      </c>
      <c r="D11" s="507">
        <v>0</v>
      </c>
      <c r="E11" s="508">
        <v>0</v>
      </c>
      <c r="F11" s="507">
        <v>0</v>
      </c>
      <c r="G11" s="507">
        <v>0</v>
      </c>
      <c r="H11" s="508">
        <v>0</v>
      </c>
      <c r="I11" s="565"/>
      <c r="J11" s="565"/>
      <c r="K11" s="565"/>
      <c r="L11" s="565"/>
      <c r="M11" s="565"/>
      <c r="N11" s="565"/>
      <c r="O11" s="565"/>
    </row>
    <row r="12" spans="1:15" ht="15">
      <c r="A12" s="524">
        <v>2.1</v>
      </c>
      <c r="B12" s="528" t="s">
        <v>524</v>
      </c>
      <c r="C12" s="520">
        <v>0</v>
      </c>
      <c r="D12" s="520">
        <v>0</v>
      </c>
      <c r="E12" s="521">
        <v>0</v>
      </c>
      <c r="F12" s="520">
        <v>0</v>
      </c>
      <c r="G12" s="520">
        <v>0</v>
      </c>
      <c r="H12" s="521">
        <v>0</v>
      </c>
      <c r="I12" s="565"/>
      <c r="J12" s="565"/>
      <c r="K12" s="565"/>
      <c r="L12" s="565"/>
      <c r="M12" s="565"/>
      <c r="N12" s="565"/>
      <c r="O12" s="565"/>
    </row>
    <row r="13" spans="1:15" ht="26.45" customHeight="1">
      <c r="A13" s="524">
        <v>3</v>
      </c>
      <c r="B13" s="529" t="s">
        <v>525</v>
      </c>
      <c r="C13" s="507">
        <v>0</v>
      </c>
      <c r="D13" s="507">
        <v>0</v>
      </c>
      <c r="E13" s="508">
        <v>0</v>
      </c>
      <c r="F13" s="507">
        <v>198572.18</v>
      </c>
      <c r="G13" s="507">
        <v>35527.799999999981</v>
      </c>
      <c r="H13" s="508">
        <v>234099.97999999998</v>
      </c>
      <c r="I13" s="565"/>
      <c r="J13" s="565"/>
      <c r="K13" s="565"/>
      <c r="L13" s="565"/>
      <c r="M13" s="565"/>
      <c r="N13" s="565"/>
      <c r="O13" s="565"/>
    </row>
    <row r="14" spans="1:15" ht="26.45" customHeight="1">
      <c r="A14" s="524">
        <v>4</v>
      </c>
      <c r="B14" s="530" t="s">
        <v>526</v>
      </c>
      <c r="C14" s="507">
        <v>0</v>
      </c>
      <c r="D14" s="507">
        <v>0</v>
      </c>
      <c r="E14" s="508">
        <v>0</v>
      </c>
      <c r="F14" s="507">
        <v>0</v>
      </c>
      <c r="G14" s="507">
        <v>0</v>
      </c>
      <c r="H14" s="508">
        <v>0</v>
      </c>
      <c r="I14" s="565"/>
      <c r="J14" s="565"/>
      <c r="K14" s="565"/>
      <c r="L14" s="565"/>
      <c r="M14" s="565"/>
      <c r="N14" s="565"/>
      <c r="O14" s="565"/>
    </row>
    <row r="15" spans="1:15" ht="24.6" customHeight="1">
      <c r="A15" s="524">
        <v>5</v>
      </c>
      <c r="B15" s="530" t="s">
        <v>527</v>
      </c>
      <c r="C15" s="509">
        <v>139527.79999999999</v>
      </c>
      <c r="D15" s="509">
        <v>0</v>
      </c>
      <c r="E15" s="510">
        <v>139527.79999999999</v>
      </c>
      <c r="F15" s="509">
        <v>0</v>
      </c>
      <c r="G15" s="509">
        <v>0</v>
      </c>
      <c r="H15" s="510">
        <v>0</v>
      </c>
      <c r="I15" s="565"/>
      <c r="J15" s="565"/>
      <c r="K15" s="565"/>
      <c r="L15" s="565"/>
      <c r="M15" s="565"/>
      <c r="N15" s="565"/>
      <c r="O15" s="565"/>
    </row>
    <row r="16" spans="1:15" ht="15">
      <c r="A16" s="524">
        <v>5.0999999999999996</v>
      </c>
      <c r="B16" s="531" t="s">
        <v>528</v>
      </c>
      <c r="C16" s="520">
        <v>139527.79999999999</v>
      </c>
      <c r="D16" s="520">
        <v>0</v>
      </c>
      <c r="E16" s="521">
        <v>139527.79999999999</v>
      </c>
      <c r="F16" s="520"/>
      <c r="G16" s="520">
        <v>0</v>
      </c>
      <c r="H16" s="521">
        <v>0</v>
      </c>
      <c r="I16" s="565"/>
      <c r="J16" s="565"/>
      <c r="K16" s="565"/>
      <c r="L16" s="565"/>
      <c r="M16" s="565"/>
      <c r="N16" s="565"/>
      <c r="O16" s="565"/>
    </row>
    <row r="17" spans="1:15" ht="15">
      <c r="A17" s="524">
        <v>5.2</v>
      </c>
      <c r="B17" s="531" t="s">
        <v>455</v>
      </c>
      <c r="C17" s="520">
        <v>0</v>
      </c>
      <c r="D17" s="520">
        <v>0</v>
      </c>
      <c r="E17" s="521">
        <v>0</v>
      </c>
      <c r="F17" s="520">
        <v>0</v>
      </c>
      <c r="G17" s="520">
        <v>0</v>
      </c>
      <c r="H17" s="521">
        <v>0</v>
      </c>
      <c r="I17" s="565"/>
      <c r="J17" s="565"/>
      <c r="K17" s="565"/>
      <c r="L17" s="565"/>
      <c r="M17" s="565"/>
      <c r="N17" s="565"/>
      <c r="O17" s="565"/>
    </row>
    <row r="18" spans="1:15" ht="15">
      <c r="A18" s="524">
        <v>5.3</v>
      </c>
      <c r="B18" s="531" t="s">
        <v>529</v>
      </c>
      <c r="C18" s="520">
        <v>0</v>
      </c>
      <c r="D18" s="520">
        <v>0</v>
      </c>
      <c r="E18" s="521">
        <v>0</v>
      </c>
      <c r="F18" s="520">
        <v>0</v>
      </c>
      <c r="G18" s="520">
        <v>0</v>
      </c>
      <c r="H18" s="521">
        <v>0</v>
      </c>
      <c r="I18" s="565"/>
      <c r="J18" s="565"/>
      <c r="K18" s="565"/>
      <c r="L18" s="565"/>
      <c r="M18" s="565"/>
      <c r="N18" s="565"/>
      <c r="O18" s="565"/>
    </row>
    <row r="19" spans="1:15" ht="15">
      <c r="A19" s="524">
        <v>6</v>
      </c>
      <c r="B19" s="529" t="s">
        <v>530</v>
      </c>
      <c r="C19" s="507">
        <v>568727709.67395592</v>
      </c>
      <c r="D19" s="507">
        <v>852275140.39816391</v>
      </c>
      <c r="E19" s="508">
        <v>1421002850.0721197</v>
      </c>
      <c r="F19" s="507">
        <v>436963592.00297475</v>
      </c>
      <c r="G19" s="507">
        <v>805382124.66025007</v>
      </c>
      <c r="H19" s="508">
        <v>1242345716.6632247</v>
      </c>
      <c r="I19" s="565"/>
      <c r="J19" s="565"/>
      <c r="K19" s="565"/>
      <c r="L19" s="565"/>
      <c r="M19" s="565"/>
      <c r="N19" s="565"/>
      <c r="O19" s="565"/>
    </row>
    <row r="20" spans="1:15" ht="15">
      <c r="A20" s="524">
        <v>6.1</v>
      </c>
      <c r="B20" s="531" t="s">
        <v>455</v>
      </c>
      <c r="C20" s="520">
        <v>71165099.75</v>
      </c>
      <c r="D20" s="520">
        <v>0</v>
      </c>
      <c r="E20" s="521">
        <v>71165099.75</v>
      </c>
      <c r="F20" s="520">
        <v>84500986.599999994</v>
      </c>
      <c r="G20" s="520">
        <v>0</v>
      </c>
      <c r="H20" s="521">
        <v>84500986.599999994</v>
      </c>
      <c r="I20" s="565"/>
      <c r="J20" s="565"/>
      <c r="K20" s="565"/>
      <c r="L20" s="565"/>
      <c r="M20" s="565"/>
      <c r="N20" s="565"/>
      <c r="O20" s="565"/>
    </row>
    <row r="21" spans="1:15" ht="15">
      <c r="A21" s="524">
        <v>6.2</v>
      </c>
      <c r="B21" s="531" t="s">
        <v>529</v>
      </c>
      <c r="C21" s="520">
        <v>497562609.92395598</v>
      </c>
      <c r="D21" s="520">
        <v>852275140.39816391</v>
      </c>
      <c r="E21" s="521">
        <v>1349837750.32212</v>
      </c>
      <c r="F21" s="520">
        <v>352462605.40297472</v>
      </c>
      <c r="G21" s="520">
        <v>805382124.66025007</v>
      </c>
      <c r="H21" s="521">
        <v>1157844730.0632248</v>
      </c>
      <c r="I21" s="565"/>
      <c r="J21" s="565"/>
      <c r="K21" s="565"/>
      <c r="L21" s="565"/>
      <c r="M21" s="565"/>
      <c r="N21" s="565"/>
      <c r="O21" s="565"/>
    </row>
    <row r="22" spans="1:15" ht="15">
      <c r="A22" s="524">
        <v>7</v>
      </c>
      <c r="B22" s="532" t="s">
        <v>531</v>
      </c>
      <c r="C22" s="507">
        <v>8871848.4900000002</v>
      </c>
      <c r="D22" s="507">
        <v>0</v>
      </c>
      <c r="E22" s="508">
        <v>8871848.4900000002</v>
      </c>
      <c r="F22" s="507">
        <v>6100000</v>
      </c>
      <c r="G22" s="507">
        <v>0</v>
      </c>
      <c r="H22" s="508">
        <v>6100000</v>
      </c>
      <c r="I22" s="565"/>
      <c r="J22" s="565"/>
      <c r="K22" s="565"/>
      <c r="L22" s="565"/>
      <c r="M22" s="565"/>
      <c r="N22" s="565"/>
      <c r="O22" s="565"/>
    </row>
    <row r="23" spans="1:15" ht="15">
      <c r="A23" s="524">
        <v>8</v>
      </c>
      <c r="B23" s="533" t="s">
        <v>532</v>
      </c>
      <c r="C23" s="507">
        <v>0</v>
      </c>
      <c r="D23" s="507">
        <v>0</v>
      </c>
      <c r="E23" s="508">
        <v>0</v>
      </c>
      <c r="F23" s="507"/>
      <c r="G23" s="507"/>
      <c r="H23" s="508">
        <v>0</v>
      </c>
      <c r="I23" s="565"/>
      <c r="J23" s="565"/>
      <c r="K23" s="565"/>
      <c r="L23" s="565"/>
      <c r="M23" s="565"/>
      <c r="N23" s="565"/>
      <c r="O23" s="565"/>
    </row>
    <row r="24" spans="1:15" ht="15">
      <c r="A24" s="524">
        <v>9</v>
      </c>
      <c r="B24" s="530" t="s">
        <v>533</v>
      </c>
      <c r="C24" s="507">
        <v>46262578.38000001</v>
      </c>
      <c r="D24" s="507">
        <v>0</v>
      </c>
      <c r="E24" s="508">
        <v>46262578.38000001</v>
      </c>
      <c r="F24" s="507">
        <v>46395254.850000009</v>
      </c>
      <c r="G24" s="507">
        <v>0</v>
      </c>
      <c r="H24" s="508">
        <v>46395254.850000009</v>
      </c>
      <c r="I24" s="565"/>
      <c r="J24" s="565"/>
      <c r="K24" s="565"/>
      <c r="L24" s="565"/>
      <c r="M24" s="565"/>
      <c r="N24" s="565"/>
      <c r="O24" s="565"/>
    </row>
    <row r="25" spans="1:15" ht="15">
      <c r="A25" s="524">
        <v>9.1</v>
      </c>
      <c r="B25" s="534" t="s">
        <v>534</v>
      </c>
      <c r="C25" s="520">
        <v>42095550.99000001</v>
      </c>
      <c r="D25" s="520">
        <v>0</v>
      </c>
      <c r="E25" s="521">
        <v>42095550.99000001</v>
      </c>
      <c r="F25" s="520">
        <v>41987298.980000012</v>
      </c>
      <c r="G25" s="520">
        <v>0</v>
      </c>
      <c r="H25" s="521">
        <v>41987298.980000012</v>
      </c>
      <c r="I25" s="565"/>
      <c r="J25" s="565"/>
      <c r="K25" s="565"/>
      <c r="L25" s="565"/>
      <c r="M25" s="565"/>
      <c r="N25" s="565"/>
      <c r="O25" s="565"/>
    </row>
    <row r="26" spans="1:15" ht="15">
      <c r="A26" s="524">
        <v>9.1999999999999993</v>
      </c>
      <c r="B26" s="534" t="s">
        <v>535</v>
      </c>
      <c r="C26" s="520">
        <v>4167027.39</v>
      </c>
      <c r="D26" s="520">
        <v>0</v>
      </c>
      <c r="E26" s="521">
        <v>4167027.39</v>
      </c>
      <c r="F26" s="520">
        <v>4407955.87</v>
      </c>
      <c r="G26" s="520">
        <v>0</v>
      </c>
      <c r="H26" s="521">
        <v>4407955.87</v>
      </c>
      <c r="I26" s="565"/>
      <c r="J26" s="565"/>
      <c r="K26" s="565"/>
      <c r="L26" s="565"/>
      <c r="M26" s="565"/>
      <c r="N26" s="565"/>
      <c r="O26" s="565"/>
    </row>
    <row r="27" spans="1:15" ht="15">
      <c r="A27" s="524">
        <v>10</v>
      </c>
      <c r="B27" s="530" t="s">
        <v>36</v>
      </c>
      <c r="C27" s="507">
        <v>2084486.9</v>
      </c>
      <c r="D27" s="507">
        <v>0</v>
      </c>
      <c r="E27" s="508">
        <v>2084486.9</v>
      </c>
      <c r="F27" s="507">
        <v>1380575.2600000002</v>
      </c>
      <c r="G27" s="507">
        <v>0</v>
      </c>
      <c r="H27" s="508">
        <v>1380575.2600000002</v>
      </c>
      <c r="I27" s="565"/>
      <c r="J27" s="565"/>
      <c r="K27" s="565"/>
      <c r="L27" s="565"/>
      <c r="M27" s="565"/>
      <c r="N27" s="565"/>
      <c r="O27" s="565"/>
    </row>
    <row r="28" spans="1:15" ht="15">
      <c r="A28" s="524">
        <v>10.1</v>
      </c>
      <c r="B28" s="534" t="s">
        <v>536</v>
      </c>
      <c r="C28" s="520">
        <v>0</v>
      </c>
      <c r="D28" s="520">
        <v>0</v>
      </c>
      <c r="E28" s="521">
        <v>0</v>
      </c>
      <c r="F28" s="520">
        <v>0</v>
      </c>
      <c r="G28" s="520">
        <v>0</v>
      </c>
      <c r="H28" s="521">
        <v>0</v>
      </c>
      <c r="I28" s="565"/>
      <c r="J28" s="565"/>
      <c r="K28" s="565"/>
      <c r="L28" s="565"/>
      <c r="M28" s="565"/>
      <c r="N28" s="565"/>
      <c r="O28" s="565"/>
    </row>
    <row r="29" spans="1:15" ht="15">
      <c r="A29" s="524">
        <v>10.199999999999999</v>
      </c>
      <c r="B29" s="534" t="s">
        <v>537</v>
      </c>
      <c r="C29" s="520">
        <v>2084486.9</v>
      </c>
      <c r="D29" s="520">
        <v>0</v>
      </c>
      <c r="E29" s="521">
        <v>2084486.9</v>
      </c>
      <c r="F29" s="520">
        <v>1380575.2600000002</v>
      </c>
      <c r="G29" s="520">
        <v>0</v>
      </c>
      <c r="H29" s="521">
        <v>1380575.2600000002</v>
      </c>
      <c r="I29" s="565"/>
      <c r="J29" s="565"/>
      <c r="K29" s="565"/>
      <c r="L29" s="565"/>
      <c r="M29" s="565"/>
      <c r="N29" s="565"/>
      <c r="O29" s="565"/>
    </row>
    <row r="30" spans="1:15" ht="15">
      <c r="A30" s="524">
        <v>11</v>
      </c>
      <c r="B30" s="530" t="s">
        <v>538</v>
      </c>
      <c r="C30" s="507">
        <v>3436592.26</v>
      </c>
      <c r="D30" s="507">
        <v>0</v>
      </c>
      <c r="E30" s="508">
        <v>3436592.26</v>
      </c>
      <c r="F30" s="507">
        <v>2537436.1800000002</v>
      </c>
      <c r="G30" s="507">
        <v>0</v>
      </c>
      <c r="H30" s="508">
        <v>2537436.1800000002</v>
      </c>
      <c r="I30" s="565"/>
      <c r="J30" s="565"/>
      <c r="K30" s="565"/>
      <c r="L30" s="565"/>
      <c r="M30" s="565"/>
      <c r="N30" s="565"/>
      <c r="O30" s="565"/>
    </row>
    <row r="31" spans="1:15" ht="15">
      <c r="A31" s="524">
        <v>11.1</v>
      </c>
      <c r="B31" s="534" t="s">
        <v>539</v>
      </c>
      <c r="C31" s="520">
        <v>3436592.26</v>
      </c>
      <c r="D31" s="520">
        <v>0</v>
      </c>
      <c r="E31" s="521">
        <v>3436592.26</v>
      </c>
      <c r="F31" s="520">
        <v>2537436.1800000002</v>
      </c>
      <c r="G31" s="520">
        <v>0</v>
      </c>
      <c r="H31" s="521">
        <v>2537436.1800000002</v>
      </c>
      <c r="I31" s="565"/>
      <c r="J31" s="565"/>
      <c r="K31" s="565"/>
      <c r="L31" s="565"/>
      <c r="M31" s="565"/>
      <c r="N31" s="565"/>
      <c r="O31" s="565"/>
    </row>
    <row r="32" spans="1:15" ht="15">
      <c r="A32" s="524">
        <v>11.2</v>
      </c>
      <c r="B32" s="534" t="s">
        <v>540</v>
      </c>
      <c r="C32" s="520">
        <v>0</v>
      </c>
      <c r="D32" s="520">
        <v>0</v>
      </c>
      <c r="E32" s="521">
        <v>0</v>
      </c>
      <c r="F32" s="520">
        <v>0</v>
      </c>
      <c r="G32" s="520">
        <v>0</v>
      </c>
      <c r="H32" s="521">
        <v>0</v>
      </c>
      <c r="I32" s="565"/>
      <c r="J32" s="565"/>
      <c r="K32" s="565"/>
      <c r="L32" s="565"/>
      <c r="M32" s="565"/>
      <c r="N32" s="565"/>
      <c r="O32" s="565"/>
    </row>
    <row r="33" spans="1:15" ht="15">
      <c r="A33" s="524">
        <v>13</v>
      </c>
      <c r="B33" s="530" t="s">
        <v>99</v>
      </c>
      <c r="C33" s="507">
        <v>4729128.2885999996</v>
      </c>
      <c r="D33" s="507">
        <v>574780.1998800002</v>
      </c>
      <c r="E33" s="508">
        <v>5303908.4884799998</v>
      </c>
      <c r="F33" s="507">
        <v>3090795.0163724972</v>
      </c>
      <c r="G33" s="507">
        <v>4248.6136275026947</v>
      </c>
      <c r="H33" s="508">
        <v>3095043.63</v>
      </c>
      <c r="I33" s="565"/>
      <c r="J33" s="565"/>
      <c r="K33" s="565"/>
      <c r="L33" s="565"/>
      <c r="M33" s="565"/>
      <c r="N33" s="565"/>
      <c r="O33" s="565"/>
    </row>
    <row r="34" spans="1:15" ht="15">
      <c r="A34" s="524">
        <v>13.1</v>
      </c>
      <c r="B34" s="535" t="s">
        <v>541</v>
      </c>
      <c r="C34" s="520">
        <v>101910</v>
      </c>
      <c r="D34" s="520">
        <v>0</v>
      </c>
      <c r="E34" s="521">
        <v>101910</v>
      </c>
      <c r="F34" s="520">
        <v>152107.1</v>
      </c>
      <c r="G34" s="520"/>
      <c r="H34" s="521">
        <v>152107.1</v>
      </c>
      <c r="I34" s="565"/>
      <c r="J34" s="565"/>
      <c r="K34" s="565"/>
      <c r="L34" s="565"/>
      <c r="M34" s="565"/>
      <c r="N34" s="565"/>
      <c r="O34" s="565"/>
    </row>
    <row r="35" spans="1:15" ht="15">
      <c r="A35" s="524">
        <v>13.2</v>
      </c>
      <c r="B35" s="535" t="s">
        <v>542</v>
      </c>
      <c r="C35" s="520">
        <v>0</v>
      </c>
      <c r="D35" s="520">
        <v>0</v>
      </c>
      <c r="E35" s="521">
        <v>0</v>
      </c>
      <c r="F35" s="520"/>
      <c r="G35" s="520"/>
      <c r="H35" s="521">
        <v>0</v>
      </c>
      <c r="I35" s="565"/>
      <c r="J35" s="565"/>
      <c r="K35" s="565"/>
      <c r="L35" s="565"/>
      <c r="M35" s="565"/>
      <c r="N35" s="565"/>
      <c r="O35" s="565"/>
    </row>
    <row r="36" spans="1:15" ht="15">
      <c r="A36" s="524">
        <v>14</v>
      </c>
      <c r="B36" s="536" t="s">
        <v>543</v>
      </c>
      <c r="C36" s="507">
        <v>708277421.0525558</v>
      </c>
      <c r="D36" s="507">
        <v>1237406736.9243438</v>
      </c>
      <c r="E36" s="508">
        <v>1945684157.9768996</v>
      </c>
      <c r="F36" s="507">
        <v>576926041.81934714</v>
      </c>
      <c r="G36" s="507">
        <v>1132622160.6012735</v>
      </c>
      <c r="H36" s="508">
        <v>1709548202.4206207</v>
      </c>
      <c r="I36" s="565"/>
      <c r="J36" s="565"/>
      <c r="K36" s="565"/>
      <c r="L36" s="565"/>
      <c r="M36" s="565"/>
      <c r="N36" s="565"/>
      <c r="O36" s="565"/>
    </row>
    <row r="37" spans="1:15" ht="22.5" customHeight="1">
      <c r="A37" s="524"/>
      <c r="B37" s="537" t="s">
        <v>104</v>
      </c>
      <c r="C37" s="681"/>
      <c r="D37" s="682"/>
      <c r="E37" s="682"/>
      <c r="F37" s="682"/>
      <c r="G37" s="682"/>
      <c r="H37" s="683"/>
      <c r="I37" s="565"/>
      <c r="J37" s="565"/>
      <c r="K37" s="565"/>
      <c r="L37" s="565"/>
      <c r="M37" s="565"/>
      <c r="N37" s="565"/>
      <c r="O37" s="565"/>
    </row>
    <row r="38" spans="1:15" ht="15">
      <c r="A38" s="524">
        <v>15</v>
      </c>
      <c r="B38" s="538" t="s">
        <v>544</v>
      </c>
      <c r="C38" s="505">
        <v>4170</v>
      </c>
      <c r="D38" s="505">
        <v>0</v>
      </c>
      <c r="E38" s="506">
        <v>4170</v>
      </c>
      <c r="F38" s="505">
        <v>251711.03</v>
      </c>
      <c r="G38" s="505">
        <v>0</v>
      </c>
      <c r="H38" s="506">
        <v>251711.03</v>
      </c>
      <c r="I38" s="565"/>
      <c r="J38" s="565"/>
      <c r="K38" s="565"/>
      <c r="L38" s="565"/>
      <c r="M38" s="565"/>
      <c r="N38" s="565"/>
      <c r="O38" s="565"/>
    </row>
    <row r="39" spans="1:15" ht="15">
      <c r="A39" s="524">
        <v>15.1</v>
      </c>
      <c r="B39" s="539" t="s">
        <v>524</v>
      </c>
      <c r="C39" s="522">
        <v>4170</v>
      </c>
      <c r="D39" s="522">
        <v>0</v>
      </c>
      <c r="E39" s="523">
        <v>4170</v>
      </c>
      <c r="F39" s="522">
        <v>251711.03</v>
      </c>
      <c r="G39" s="522"/>
      <c r="H39" s="523">
        <v>251711.03</v>
      </c>
      <c r="I39" s="565"/>
      <c r="J39" s="565"/>
      <c r="K39" s="565"/>
      <c r="L39" s="565"/>
      <c r="M39" s="565"/>
      <c r="N39" s="565"/>
      <c r="O39" s="565"/>
    </row>
    <row r="40" spans="1:15" ht="24" customHeight="1">
      <c r="A40" s="524">
        <v>16</v>
      </c>
      <c r="B40" s="532" t="s">
        <v>545</v>
      </c>
      <c r="C40" s="505">
        <v>0</v>
      </c>
      <c r="D40" s="505">
        <v>0</v>
      </c>
      <c r="E40" s="506">
        <v>0</v>
      </c>
      <c r="F40" s="505"/>
      <c r="G40" s="505"/>
      <c r="H40" s="506">
        <v>0</v>
      </c>
      <c r="I40" s="565"/>
      <c r="J40" s="565"/>
      <c r="K40" s="565"/>
      <c r="L40" s="565"/>
      <c r="M40" s="565"/>
      <c r="N40" s="565"/>
      <c r="O40" s="565"/>
    </row>
    <row r="41" spans="1:15" ht="15">
      <c r="A41" s="524">
        <v>17</v>
      </c>
      <c r="B41" s="532" t="s">
        <v>546</v>
      </c>
      <c r="C41" s="505">
        <v>384159682.66999996</v>
      </c>
      <c r="D41" s="505">
        <v>1212008001.9696159</v>
      </c>
      <c r="E41" s="506">
        <v>1596167684.639616</v>
      </c>
      <c r="F41" s="505">
        <v>271373732.52000016</v>
      </c>
      <c r="G41" s="505">
        <v>1113627693.0777681</v>
      </c>
      <c r="H41" s="506">
        <v>1385001425.5977683</v>
      </c>
      <c r="I41" s="565"/>
      <c r="J41" s="565"/>
      <c r="K41" s="565"/>
      <c r="L41" s="565"/>
      <c r="M41" s="565"/>
      <c r="N41" s="565"/>
      <c r="O41" s="565"/>
    </row>
    <row r="42" spans="1:15" ht="15">
      <c r="A42" s="524">
        <v>17.100000000000001</v>
      </c>
      <c r="B42" s="540" t="s">
        <v>547</v>
      </c>
      <c r="C42" s="522">
        <v>371317030.81999993</v>
      </c>
      <c r="D42" s="522">
        <v>890956200.40441608</v>
      </c>
      <c r="E42" s="523">
        <v>1262273231.224416</v>
      </c>
      <c r="F42" s="522">
        <v>244113233.34000021</v>
      </c>
      <c r="G42" s="522">
        <v>715012839.57143199</v>
      </c>
      <c r="H42" s="523">
        <v>959126072.91143227</v>
      </c>
      <c r="I42" s="565"/>
      <c r="J42" s="565"/>
      <c r="K42" s="565"/>
      <c r="L42" s="565"/>
      <c r="M42" s="565"/>
      <c r="N42" s="565"/>
      <c r="O42" s="565"/>
    </row>
    <row r="43" spans="1:15" ht="15">
      <c r="A43" s="524">
        <v>17.2</v>
      </c>
      <c r="B43" s="541" t="s">
        <v>100</v>
      </c>
      <c r="C43" s="522">
        <v>12718024.720000001</v>
      </c>
      <c r="D43" s="522">
        <v>321051801.56519997</v>
      </c>
      <c r="E43" s="523">
        <v>333769826.2852</v>
      </c>
      <c r="F43" s="522">
        <v>26568750.340000004</v>
      </c>
      <c r="G43" s="522">
        <v>395541019.63586605</v>
      </c>
      <c r="H43" s="523">
        <v>422109769.97586608</v>
      </c>
      <c r="I43" s="565"/>
      <c r="J43" s="565"/>
      <c r="K43" s="565"/>
      <c r="L43" s="565"/>
      <c r="M43" s="565"/>
      <c r="N43" s="565"/>
      <c r="O43" s="565"/>
    </row>
    <row r="44" spans="1:15" ht="15">
      <c r="A44" s="524">
        <v>17.3</v>
      </c>
      <c r="B44" s="540" t="s">
        <v>548</v>
      </c>
      <c r="C44" s="522">
        <v>0</v>
      </c>
      <c r="D44" s="522">
        <v>0</v>
      </c>
      <c r="E44" s="523">
        <v>0</v>
      </c>
      <c r="F44" s="522">
        <v>0</v>
      </c>
      <c r="G44" s="522">
        <v>0</v>
      </c>
      <c r="H44" s="523">
        <v>0</v>
      </c>
      <c r="I44" s="565"/>
      <c r="J44" s="565"/>
      <c r="K44" s="565"/>
      <c r="L44" s="565"/>
      <c r="M44" s="565"/>
      <c r="N44" s="565"/>
      <c r="O44" s="565"/>
    </row>
    <row r="45" spans="1:15" ht="15">
      <c r="A45" s="524">
        <v>17.399999999999999</v>
      </c>
      <c r="B45" s="540" t="s">
        <v>549</v>
      </c>
      <c r="C45" s="522">
        <v>124627.13</v>
      </c>
      <c r="D45" s="522">
        <v>0</v>
      </c>
      <c r="E45" s="523">
        <v>124627.13</v>
      </c>
      <c r="F45" s="522">
        <v>691748.84000000008</v>
      </c>
      <c r="G45" s="522">
        <v>3073833.8704700004</v>
      </c>
      <c r="H45" s="523">
        <v>3765582.7104700003</v>
      </c>
      <c r="I45" s="565"/>
      <c r="J45" s="565"/>
      <c r="K45" s="565"/>
      <c r="L45" s="565"/>
      <c r="M45" s="565"/>
      <c r="N45" s="565"/>
      <c r="O45" s="565"/>
    </row>
    <row r="46" spans="1:15" ht="15">
      <c r="A46" s="524">
        <v>18</v>
      </c>
      <c r="B46" s="530" t="s">
        <v>550</v>
      </c>
      <c r="C46" s="505">
        <v>1276447.54</v>
      </c>
      <c r="D46" s="505">
        <v>1721745.6081000001</v>
      </c>
      <c r="E46" s="506">
        <v>2998193.1480999999</v>
      </c>
      <c r="F46" s="505">
        <v>580661.05000000005</v>
      </c>
      <c r="G46" s="505">
        <v>308526.70773700002</v>
      </c>
      <c r="H46" s="506">
        <v>889187.75773700001</v>
      </c>
      <c r="I46" s="565"/>
      <c r="J46" s="565"/>
      <c r="K46" s="565"/>
      <c r="L46" s="565"/>
      <c r="M46" s="565"/>
      <c r="N46" s="565"/>
      <c r="O46" s="565"/>
    </row>
    <row r="47" spans="1:15" ht="15">
      <c r="A47" s="524">
        <v>19</v>
      </c>
      <c r="B47" s="530" t="s">
        <v>551</v>
      </c>
      <c r="C47" s="505">
        <v>1987102.59</v>
      </c>
      <c r="D47" s="505">
        <v>0</v>
      </c>
      <c r="E47" s="506">
        <v>1987102.59</v>
      </c>
      <c r="F47" s="505">
        <v>582306.75</v>
      </c>
      <c r="G47" s="505">
        <v>0</v>
      </c>
      <c r="H47" s="506">
        <v>582306.75</v>
      </c>
      <c r="I47" s="565"/>
      <c r="J47" s="565"/>
      <c r="K47" s="565"/>
      <c r="L47" s="565"/>
      <c r="M47" s="565"/>
      <c r="N47" s="565"/>
      <c r="O47" s="565"/>
    </row>
    <row r="48" spans="1:15" ht="15">
      <c r="A48" s="524">
        <v>19.100000000000001</v>
      </c>
      <c r="B48" s="542" t="s">
        <v>552</v>
      </c>
      <c r="C48" s="522">
        <v>0</v>
      </c>
      <c r="D48" s="522">
        <v>0</v>
      </c>
      <c r="E48" s="523">
        <v>0</v>
      </c>
      <c r="F48" s="522">
        <v>0</v>
      </c>
      <c r="G48" s="522">
        <v>0</v>
      </c>
      <c r="H48" s="523">
        <v>0</v>
      </c>
      <c r="I48" s="565"/>
      <c r="J48" s="565"/>
      <c r="K48" s="565"/>
      <c r="L48" s="565"/>
      <c r="M48" s="565"/>
      <c r="N48" s="565"/>
      <c r="O48" s="565"/>
    </row>
    <row r="49" spans="1:15" ht="15">
      <c r="A49" s="524">
        <v>19.2</v>
      </c>
      <c r="B49" s="543" t="s">
        <v>553</v>
      </c>
      <c r="C49" s="522">
        <v>1987102.59</v>
      </c>
      <c r="D49" s="522">
        <v>0</v>
      </c>
      <c r="E49" s="523">
        <v>1987102.59</v>
      </c>
      <c r="F49" s="522">
        <v>582306.75</v>
      </c>
      <c r="G49" s="522">
        <v>0</v>
      </c>
      <c r="H49" s="523">
        <v>582306.75</v>
      </c>
      <c r="I49" s="565"/>
      <c r="J49" s="565"/>
      <c r="K49" s="565"/>
      <c r="L49" s="565"/>
      <c r="M49" s="565"/>
      <c r="N49" s="565"/>
      <c r="O49" s="565"/>
    </row>
    <row r="50" spans="1:15" ht="15">
      <c r="A50" s="524">
        <v>20</v>
      </c>
      <c r="B50" s="544" t="s">
        <v>101</v>
      </c>
      <c r="C50" s="505">
        <v>0</v>
      </c>
      <c r="D50" s="505">
        <v>15467513.826300001</v>
      </c>
      <c r="E50" s="506">
        <v>15467513.826300001</v>
      </c>
      <c r="F50" s="505">
        <v>0</v>
      </c>
      <c r="G50" s="505">
        <v>21360980.593554001</v>
      </c>
      <c r="H50" s="506">
        <v>21360980.593554001</v>
      </c>
      <c r="I50" s="565"/>
      <c r="J50" s="565"/>
      <c r="K50" s="565"/>
      <c r="L50" s="565"/>
      <c r="M50" s="565"/>
      <c r="N50" s="565"/>
      <c r="O50" s="565"/>
    </row>
    <row r="51" spans="1:15" ht="15">
      <c r="A51" s="524">
        <v>21</v>
      </c>
      <c r="B51" s="545" t="s">
        <v>89</v>
      </c>
      <c r="C51" s="505">
        <v>1535461.6402</v>
      </c>
      <c r="D51" s="505">
        <v>4312782.2217840003</v>
      </c>
      <c r="E51" s="506">
        <v>5848243.8619840005</v>
      </c>
      <c r="F51" s="505">
        <v>559013.23</v>
      </c>
      <c r="G51" s="505">
        <v>4838.6953519787639</v>
      </c>
      <c r="H51" s="506">
        <v>563851.92535197875</v>
      </c>
      <c r="I51" s="565"/>
      <c r="J51" s="565"/>
      <c r="K51" s="565"/>
      <c r="L51" s="565"/>
      <c r="M51" s="565"/>
      <c r="N51" s="565"/>
      <c r="O51" s="565"/>
    </row>
    <row r="52" spans="1:15" ht="15">
      <c r="A52" s="524">
        <v>21.1</v>
      </c>
      <c r="B52" s="541" t="s">
        <v>554</v>
      </c>
      <c r="C52" s="522"/>
      <c r="D52" s="522"/>
      <c r="E52" s="523">
        <v>0</v>
      </c>
      <c r="F52" s="522">
        <v>0</v>
      </c>
      <c r="G52" s="522">
        <v>0</v>
      </c>
      <c r="H52" s="523">
        <v>0</v>
      </c>
      <c r="I52" s="565"/>
      <c r="J52" s="565"/>
      <c r="K52" s="565"/>
      <c r="L52" s="565"/>
      <c r="M52" s="565"/>
      <c r="N52" s="565"/>
      <c r="O52" s="565"/>
    </row>
    <row r="53" spans="1:15" ht="15">
      <c r="A53" s="524">
        <v>22</v>
      </c>
      <c r="B53" s="544" t="s">
        <v>555</v>
      </c>
      <c r="C53" s="505">
        <v>388962864.44019997</v>
      </c>
      <c r="D53" s="505">
        <v>1233510043.6257999</v>
      </c>
      <c r="E53" s="506">
        <v>1622472908.066</v>
      </c>
      <c r="F53" s="505">
        <v>273347424.58000016</v>
      </c>
      <c r="G53" s="505">
        <v>1135302039.0744112</v>
      </c>
      <c r="H53" s="506">
        <v>1408649463.6544113</v>
      </c>
      <c r="I53" s="565"/>
      <c r="J53" s="565"/>
      <c r="K53" s="565"/>
      <c r="L53" s="565"/>
      <c r="M53" s="565"/>
      <c r="N53" s="565"/>
      <c r="O53" s="565"/>
    </row>
    <row r="54" spans="1:15" ht="24" customHeight="1">
      <c r="A54" s="524"/>
      <c r="B54" s="546" t="s">
        <v>556</v>
      </c>
      <c r="C54" s="678"/>
      <c r="D54" s="679"/>
      <c r="E54" s="679"/>
      <c r="F54" s="679"/>
      <c r="G54" s="679"/>
      <c r="H54" s="680"/>
      <c r="I54" s="565"/>
      <c r="J54" s="565"/>
      <c r="K54" s="565"/>
      <c r="L54" s="565"/>
      <c r="M54" s="565"/>
      <c r="N54" s="565"/>
      <c r="O54" s="565"/>
    </row>
    <row r="55" spans="1:15" ht="15">
      <c r="A55" s="524">
        <v>23</v>
      </c>
      <c r="B55" s="544" t="s">
        <v>105</v>
      </c>
      <c r="C55" s="522">
        <v>112482805</v>
      </c>
      <c r="D55" s="522"/>
      <c r="E55" s="523">
        <v>112482805</v>
      </c>
      <c r="F55" s="522">
        <v>112482805</v>
      </c>
      <c r="G55" s="522"/>
      <c r="H55" s="523">
        <v>112482805</v>
      </c>
      <c r="I55" s="565"/>
      <c r="J55" s="565"/>
      <c r="K55" s="565"/>
      <c r="L55" s="565"/>
      <c r="M55" s="565"/>
      <c r="N55" s="565"/>
      <c r="O55" s="565"/>
    </row>
    <row r="56" spans="1:15" ht="15">
      <c r="A56" s="524">
        <v>24</v>
      </c>
      <c r="B56" s="544" t="s">
        <v>557</v>
      </c>
      <c r="C56" s="522">
        <v>0</v>
      </c>
      <c r="D56" s="522"/>
      <c r="E56" s="523">
        <v>0</v>
      </c>
      <c r="F56" s="522"/>
      <c r="G56" s="522"/>
      <c r="H56" s="523">
        <v>0</v>
      </c>
      <c r="I56" s="565"/>
      <c r="J56" s="565"/>
      <c r="K56" s="565"/>
      <c r="L56" s="565"/>
      <c r="M56" s="565"/>
      <c r="N56" s="565"/>
      <c r="O56" s="565"/>
    </row>
    <row r="57" spans="1:15" ht="15">
      <c r="A57" s="524">
        <v>25</v>
      </c>
      <c r="B57" s="544" t="s">
        <v>102</v>
      </c>
      <c r="C57" s="522">
        <v>72117569.829999998</v>
      </c>
      <c r="D57" s="522"/>
      <c r="E57" s="523">
        <v>72117569.829999998</v>
      </c>
      <c r="F57" s="522">
        <v>72117569.829999998</v>
      </c>
      <c r="G57" s="522"/>
      <c r="H57" s="523">
        <v>72117569.829999998</v>
      </c>
      <c r="I57" s="565"/>
      <c r="J57" s="565"/>
      <c r="K57" s="565"/>
      <c r="L57" s="565"/>
      <c r="M57" s="565"/>
      <c r="N57" s="565"/>
      <c r="O57" s="565"/>
    </row>
    <row r="58" spans="1:15" ht="15">
      <c r="A58" s="524">
        <v>26</v>
      </c>
      <c r="B58" s="530" t="s">
        <v>558</v>
      </c>
      <c r="C58" s="522">
        <v>0</v>
      </c>
      <c r="D58" s="522"/>
      <c r="E58" s="523">
        <v>0</v>
      </c>
      <c r="F58" s="522"/>
      <c r="G58" s="522"/>
      <c r="H58" s="523">
        <v>0</v>
      </c>
      <c r="I58" s="565"/>
      <c r="J58" s="565"/>
      <c r="K58" s="565"/>
      <c r="L58" s="565"/>
      <c r="M58" s="565"/>
      <c r="N58" s="565"/>
      <c r="O58" s="565"/>
    </row>
    <row r="59" spans="1:15" ht="15">
      <c r="A59" s="524">
        <v>27</v>
      </c>
      <c r="B59" s="530" t="s">
        <v>559</v>
      </c>
      <c r="C59" s="522">
        <v>0</v>
      </c>
      <c r="D59" s="522">
        <v>0</v>
      </c>
      <c r="E59" s="523">
        <v>0</v>
      </c>
      <c r="F59" s="522"/>
      <c r="G59" s="522"/>
      <c r="H59" s="523">
        <v>0</v>
      </c>
      <c r="I59" s="565"/>
      <c r="J59" s="565"/>
      <c r="K59" s="565"/>
      <c r="L59" s="565"/>
      <c r="M59" s="565"/>
      <c r="N59" s="565"/>
      <c r="O59" s="565"/>
    </row>
    <row r="60" spans="1:15" ht="15">
      <c r="A60" s="524">
        <v>27.1</v>
      </c>
      <c r="B60" s="542" t="s">
        <v>560</v>
      </c>
      <c r="C60" s="522">
        <v>0</v>
      </c>
      <c r="D60" s="522"/>
      <c r="E60" s="523">
        <v>0</v>
      </c>
      <c r="F60" s="522"/>
      <c r="G60" s="522"/>
      <c r="H60" s="523">
        <v>0</v>
      </c>
      <c r="I60" s="565"/>
      <c r="J60" s="565"/>
      <c r="K60" s="565"/>
      <c r="L60" s="565"/>
      <c r="M60" s="565"/>
      <c r="N60" s="565"/>
      <c r="O60" s="565"/>
    </row>
    <row r="61" spans="1:15" ht="15">
      <c r="A61" s="524">
        <v>27.2</v>
      </c>
      <c r="B61" s="540" t="s">
        <v>561</v>
      </c>
      <c r="C61" s="522">
        <v>0</v>
      </c>
      <c r="D61" s="522"/>
      <c r="E61" s="523">
        <v>0</v>
      </c>
      <c r="F61" s="522"/>
      <c r="G61" s="522"/>
      <c r="H61" s="523">
        <v>0</v>
      </c>
      <c r="I61" s="565"/>
      <c r="J61" s="565"/>
      <c r="K61" s="565"/>
      <c r="L61" s="565"/>
      <c r="M61" s="565"/>
      <c r="N61" s="565"/>
      <c r="O61" s="565"/>
    </row>
    <row r="62" spans="1:15" ht="15">
      <c r="A62" s="524">
        <v>28</v>
      </c>
      <c r="B62" s="545" t="s">
        <v>562</v>
      </c>
      <c r="C62" s="522">
        <v>0</v>
      </c>
      <c r="D62" s="522"/>
      <c r="E62" s="523">
        <v>0</v>
      </c>
      <c r="F62" s="522"/>
      <c r="G62" s="522"/>
      <c r="H62" s="523">
        <v>0</v>
      </c>
      <c r="I62" s="565"/>
      <c r="J62" s="565"/>
      <c r="K62" s="565"/>
      <c r="L62" s="565"/>
      <c r="M62" s="565"/>
      <c r="N62" s="565"/>
      <c r="O62" s="565"/>
    </row>
    <row r="63" spans="1:15" ht="15">
      <c r="A63" s="524">
        <v>29</v>
      </c>
      <c r="B63" s="530" t="s">
        <v>563</v>
      </c>
      <c r="C63" s="522">
        <v>0</v>
      </c>
      <c r="D63" s="522">
        <v>0</v>
      </c>
      <c r="E63" s="523">
        <v>0</v>
      </c>
      <c r="F63" s="522"/>
      <c r="G63" s="522"/>
      <c r="H63" s="523">
        <v>0</v>
      </c>
      <c r="I63" s="565"/>
      <c r="J63" s="565"/>
      <c r="K63" s="565"/>
      <c r="L63" s="565"/>
      <c r="M63" s="565"/>
      <c r="N63" s="565"/>
      <c r="O63" s="565"/>
    </row>
    <row r="64" spans="1:15" ht="15">
      <c r="A64" s="524">
        <v>29.1</v>
      </c>
      <c r="B64" s="531" t="s">
        <v>564</v>
      </c>
      <c r="C64" s="522">
        <v>0</v>
      </c>
      <c r="D64" s="522"/>
      <c r="E64" s="523">
        <v>0</v>
      </c>
      <c r="F64" s="522"/>
      <c r="G64" s="522"/>
      <c r="H64" s="523">
        <v>0</v>
      </c>
      <c r="I64" s="565"/>
      <c r="J64" s="565"/>
      <c r="K64" s="565"/>
      <c r="L64" s="565"/>
      <c r="M64" s="565"/>
      <c r="N64" s="565"/>
      <c r="O64" s="565"/>
    </row>
    <row r="65" spans="1:15" ht="24.95" customHeight="1">
      <c r="A65" s="524">
        <v>29.2</v>
      </c>
      <c r="B65" s="542" t="s">
        <v>565</v>
      </c>
      <c r="C65" s="522">
        <v>0</v>
      </c>
      <c r="D65" s="522"/>
      <c r="E65" s="523">
        <v>0</v>
      </c>
      <c r="F65" s="522"/>
      <c r="G65" s="522"/>
      <c r="H65" s="523">
        <v>0</v>
      </c>
      <c r="I65" s="565"/>
      <c r="J65" s="565"/>
      <c r="K65" s="565"/>
      <c r="L65" s="565"/>
      <c r="M65" s="565"/>
      <c r="N65" s="565"/>
      <c r="O65" s="565"/>
    </row>
    <row r="66" spans="1:15" ht="22.5" customHeight="1">
      <c r="A66" s="524">
        <v>29.3</v>
      </c>
      <c r="B66" s="534" t="s">
        <v>566</v>
      </c>
      <c r="C66" s="522">
        <v>0</v>
      </c>
      <c r="D66" s="522"/>
      <c r="E66" s="523">
        <v>0</v>
      </c>
      <c r="F66" s="522"/>
      <c r="G66" s="522"/>
      <c r="H66" s="523">
        <v>0</v>
      </c>
      <c r="I66" s="565"/>
      <c r="J66" s="565"/>
      <c r="K66" s="565"/>
      <c r="L66" s="565"/>
      <c r="M66" s="565"/>
      <c r="N66" s="565"/>
      <c r="O66" s="565"/>
    </row>
    <row r="67" spans="1:15" ht="15">
      <c r="A67" s="524">
        <v>30</v>
      </c>
      <c r="B67" s="530" t="s">
        <v>103</v>
      </c>
      <c r="C67" s="522">
        <v>138610875.28999999</v>
      </c>
      <c r="D67" s="522"/>
      <c r="E67" s="523">
        <v>138610875.28999999</v>
      </c>
      <c r="F67" s="522">
        <v>116298363.86</v>
      </c>
      <c r="G67" s="522"/>
      <c r="H67" s="523">
        <v>116298363.86</v>
      </c>
      <c r="I67" s="565"/>
      <c r="J67" s="565"/>
      <c r="K67" s="565"/>
      <c r="L67" s="565"/>
      <c r="M67" s="565"/>
      <c r="N67" s="565"/>
      <c r="O67" s="565"/>
    </row>
    <row r="68" spans="1:15" ht="15">
      <c r="A68" s="524">
        <v>31</v>
      </c>
      <c r="B68" s="547" t="s">
        <v>567</v>
      </c>
      <c r="C68" s="522">
        <v>323211250.12</v>
      </c>
      <c r="D68" s="522">
        <v>0</v>
      </c>
      <c r="E68" s="523">
        <v>323211250.12</v>
      </c>
      <c r="F68" s="522">
        <v>300898738.69</v>
      </c>
      <c r="G68" s="522">
        <v>0</v>
      </c>
      <c r="H68" s="523">
        <v>300898738.69</v>
      </c>
      <c r="I68" s="565"/>
      <c r="J68" s="565"/>
      <c r="K68" s="565"/>
      <c r="L68" s="565"/>
      <c r="M68" s="565"/>
      <c r="N68" s="565"/>
      <c r="O68" s="565"/>
    </row>
    <row r="69" spans="1:15" ht="15">
      <c r="A69" s="524">
        <v>32</v>
      </c>
      <c r="B69" s="548" t="s">
        <v>568</v>
      </c>
      <c r="C69" s="505">
        <v>712174114.56019998</v>
      </c>
      <c r="D69" s="505">
        <v>1233510043.6257999</v>
      </c>
      <c r="E69" s="506">
        <v>1945684158.1859999</v>
      </c>
      <c r="F69" s="505">
        <v>574246163.27000022</v>
      </c>
      <c r="G69" s="505">
        <v>1135302039.0744112</v>
      </c>
      <c r="H69" s="506">
        <v>1709548202.3444114</v>
      </c>
      <c r="I69" s="565"/>
      <c r="J69" s="565"/>
      <c r="K69" s="565"/>
      <c r="L69" s="565"/>
      <c r="M69" s="565"/>
      <c r="N69" s="565"/>
      <c r="O69" s="565"/>
    </row>
    <row r="71" spans="1:15">
      <c r="E71" s="565"/>
    </row>
  </sheetData>
  <mergeCells count="5">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N45"/>
  <sheetViews>
    <sheetView zoomScale="80" zoomScaleNormal="80" workbookViewId="0">
      <selection activeCell="D28" sqref="D28"/>
    </sheetView>
  </sheetViews>
  <sheetFormatPr defaultRowHeight="15"/>
  <cols>
    <col min="2" max="2" width="69.42578125" customWidth="1"/>
    <col min="3" max="8" width="17.85546875" customWidth="1"/>
  </cols>
  <sheetData>
    <row r="1" spans="1:14" ht="16.5">
      <c r="A1" s="11" t="s">
        <v>108</v>
      </c>
      <c r="B1" s="293" t="str">
        <f>Info!C2</f>
        <v>ს.ს "პროკრედიტ ბანკი"</v>
      </c>
      <c r="C1" s="10"/>
      <c r="D1" s="1"/>
      <c r="E1" s="1"/>
      <c r="F1" s="1"/>
      <c r="G1" s="1"/>
    </row>
    <row r="2" spans="1:14" ht="16.5">
      <c r="A2" s="11" t="s">
        <v>109</v>
      </c>
      <c r="B2" s="330">
        <f>'1. key ratios'!B2</f>
        <v>45565</v>
      </c>
      <c r="C2" s="10"/>
      <c r="D2" s="1"/>
      <c r="E2" s="1"/>
      <c r="F2" s="1"/>
      <c r="G2" s="1"/>
    </row>
    <row r="3" spans="1:14" ht="16.5">
      <c r="A3" s="11"/>
      <c r="B3" s="10"/>
      <c r="C3" s="10"/>
      <c r="D3" s="1"/>
      <c r="E3" s="1"/>
      <c r="F3" s="1"/>
      <c r="G3" s="1"/>
    </row>
    <row r="4" spans="1:14" ht="15.75">
      <c r="A4" s="711" t="s">
        <v>25</v>
      </c>
      <c r="B4" s="707" t="s">
        <v>166</v>
      </c>
      <c r="C4" s="709" t="s">
        <v>114</v>
      </c>
      <c r="D4" s="709"/>
      <c r="E4" s="709"/>
      <c r="F4" s="709" t="s">
        <v>115</v>
      </c>
      <c r="G4" s="709"/>
      <c r="H4" s="710"/>
    </row>
    <row r="5" spans="1:14" ht="15.6" customHeight="1">
      <c r="A5" s="712"/>
      <c r="B5" s="708"/>
      <c r="C5" s="398" t="s">
        <v>26</v>
      </c>
      <c r="D5" s="398" t="s">
        <v>88</v>
      </c>
      <c r="E5" s="398" t="s">
        <v>66</v>
      </c>
      <c r="F5" s="398" t="s">
        <v>26</v>
      </c>
      <c r="G5" s="398" t="s">
        <v>88</v>
      </c>
      <c r="H5" s="398" t="s">
        <v>66</v>
      </c>
    </row>
    <row r="6" spans="1:14">
      <c r="A6" s="410">
        <v>1</v>
      </c>
      <c r="B6" s="549" t="s">
        <v>569</v>
      </c>
      <c r="C6" s="505">
        <v>50145062.066000007</v>
      </c>
      <c r="D6" s="505">
        <v>47224483.992999993</v>
      </c>
      <c r="E6" s="506">
        <v>97369546.059</v>
      </c>
      <c r="F6" s="505">
        <v>47186979.019000009</v>
      </c>
      <c r="G6" s="505">
        <v>39718302.890000001</v>
      </c>
      <c r="H6" s="506">
        <v>86905281.909000009</v>
      </c>
      <c r="I6" s="685"/>
      <c r="J6" s="685"/>
      <c r="K6" s="685"/>
      <c r="L6" s="685"/>
      <c r="M6" s="685"/>
      <c r="N6" s="685"/>
    </row>
    <row r="7" spans="1:14">
      <c r="A7" s="410">
        <v>1.1000000000000001</v>
      </c>
      <c r="B7" s="550" t="s">
        <v>523</v>
      </c>
      <c r="C7" s="503">
        <v>0</v>
      </c>
      <c r="D7" s="503">
        <v>0</v>
      </c>
      <c r="E7" s="504">
        <v>0</v>
      </c>
      <c r="F7" s="503">
        <v>0</v>
      </c>
      <c r="G7" s="503">
        <v>0</v>
      </c>
      <c r="H7" s="504">
        <v>0</v>
      </c>
      <c r="I7" s="685"/>
      <c r="J7" s="685"/>
      <c r="K7" s="685"/>
      <c r="L7" s="685"/>
      <c r="M7" s="685"/>
      <c r="N7" s="685"/>
    </row>
    <row r="8" spans="1:14" ht="22.5">
      <c r="A8" s="410">
        <v>1.2</v>
      </c>
      <c r="B8" s="550" t="s">
        <v>570</v>
      </c>
      <c r="C8" s="503">
        <v>0</v>
      </c>
      <c r="D8" s="503">
        <v>0</v>
      </c>
      <c r="E8" s="504">
        <v>0</v>
      </c>
      <c r="F8" s="503">
        <v>0</v>
      </c>
      <c r="G8" s="503">
        <v>0</v>
      </c>
      <c r="H8" s="504">
        <v>0</v>
      </c>
      <c r="I8" s="685"/>
      <c r="J8" s="685"/>
      <c r="K8" s="685"/>
      <c r="L8" s="685"/>
      <c r="M8" s="685"/>
      <c r="N8" s="685"/>
    </row>
    <row r="9" spans="1:14" ht="21.6" customHeight="1">
      <c r="A9" s="410">
        <v>1.3</v>
      </c>
      <c r="B9" s="551" t="s">
        <v>571</v>
      </c>
      <c r="C9" s="503">
        <v>0</v>
      </c>
      <c r="D9" s="503">
        <v>0</v>
      </c>
      <c r="E9" s="504">
        <v>0</v>
      </c>
      <c r="F9" s="503">
        <v>0</v>
      </c>
      <c r="G9" s="503">
        <v>0</v>
      </c>
      <c r="H9" s="504">
        <v>0</v>
      </c>
      <c r="I9" s="685"/>
      <c r="J9" s="685"/>
      <c r="K9" s="685"/>
      <c r="L9" s="685"/>
      <c r="M9" s="685"/>
      <c r="N9" s="685"/>
    </row>
    <row r="10" spans="1:14" ht="22.5">
      <c r="A10" s="410">
        <v>1.4</v>
      </c>
      <c r="B10" s="551" t="s">
        <v>527</v>
      </c>
      <c r="C10" s="503">
        <v>0</v>
      </c>
      <c r="D10" s="503">
        <v>0</v>
      </c>
      <c r="E10" s="504">
        <v>0</v>
      </c>
      <c r="F10" s="503">
        <v>0</v>
      </c>
      <c r="G10" s="503">
        <v>0</v>
      </c>
      <c r="H10" s="504">
        <v>0</v>
      </c>
      <c r="I10" s="685"/>
      <c r="J10" s="685"/>
      <c r="K10" s="685"/>
      <c r="L10" s="685"/>
      <c r="M10" s="685"/>
      <c r="N10" s="685"/>
    </row>
    <row r="11" spans="1:14">
      <c r="A11" s="410">
        <v>1.5</v>
      </c>
      <c r="B11" s="551" t="s">
        <v>530</v>
      </c>
      <c r="C11" s="503">
        <v>50145062.066000007</v>
      </c>
      <c r="D11" s="503">
        <v>47224483.992999993</v>
      </c>
      <c r="E11" s="504">
        <v>97369546.059</v>
      </c>
      <c r="F11" s="503">
        <v>47186979.019000009</v>
      </c>
      <c r="G11" s="503">
        <v>39718302.890000001</v>
      </c>
      <c r="H11" s="504">
        <v>86905281.909000009</v>
      </c>
      <c r="I11" s="685"/>
      <c r="J11" s="685"/>
      <c r="K11" s="685"/>
      <c r="L11" s="685"/>
      <c r="M11" s="685"/>
      <c r="N11" s="685"/>
    </row>
    <row r="12" spans="1:14">
      <c r="A12" s="410">
        <v>1.6</v>
      </c>
      <c r="B12" s="552" t="s">
        <v>99</v>
      </c>
      <c r="C12" s="503">
        <v>0</v>
      </c>
      <c r="D12" s="503">
        <v>0</v>
      </c>
      <c r="E12" s="504">
        <v>0</v>
      </c>
      <c r="F12" s="503">
        <v>0</v>
      </c>
      <c r="G12" s="503">
        <v>0</v>
      </c>
      <c r="H12" s="504">
        <v>0</v>
      </c>
      <c r="I12" s="685"/>
      <c r="J12" s="685"/>
      <c r="K12" s="685"/>
      <c r="L12" s="685"/>
      <c r="M12" s="685"/>
      <c r="N12" s="685"/>
    </row>
    <row r="13" spans="1:14">
      <c r="A13" s="410">
        <v>2</v>
      </c>
      <c r="B13" s="553" t="s">
        <v>572</v>
      </c>
      <c r="C13" s="505">
        <v>-15308319.425000006</v>
      </c>
      <c r="D13" s="505">
        <v>-26147899.524900001</v>
      </c>
      <c r="E13" s="506">
        <v>-41456218.949900009</v>
      </c>
      <c r="F13" s="505">
        <v>-11732008.120000001</v>
      </c>
      <c r="G13" s="505">
        <v>-17811457.539999999</v>
      </c>
      <c r="H13" s="506">
        <v>-29543465.66</v>
      </c>
      <c r="I13" s="685"/>
      <c r="J13" s="685"/>
      <c r="K13" s="685"/>
      <c r="L13" s="685"/>
      <c r="M13" s="685"/>
      <c r="N13" s="685"/>
    </row>
    <row r="14" spans="1:14">
      <c r="A14" s="410">
        <v>2.1</v>
      </c>
      <c r="B14" s="551" t="s">
        <v>573</v>
      </c>
      <c r="C14" s="503">
        <v>0</v>
      </c>
      <c r="D14" s="503">
        <v>0</v>
      </c>
      <c r="E14" s="504">
        <v>0</v>
      </c>
      <c r="F14" s="503">
        <v>0</v>
      </c>
      <c r="G14" s="503">
        <v>0</v>
      </c>
      <c r="H14" s="504">
        <v>0</v>
      </c>
      <c r="I14" s="685"/>
      <c r="J14" s="685"/>
      <c r="K14" s="685"/>
      <c r="L14" s="685"/>
      <c r="M14" s="685"/>
      <c r="N14" s="685"/>
    </row>
    <row r="15" spans="1:14" ht="24.6" customHeight="1">
      <c r="A15" s="410">
        <v>2.2000000000000002</v>
      </c>
      <c r="B15" s="551" t="s">
        <v>574</v>
      </c>
      <c r="C15" s="503">
        <v>0</v>
      </c>
      <c r="D15" s="503">
        <v>0</v>
      </c>
      <c r="E15" s="504">
        <v>0</v>
      </c>
      <c r="F15" s="503">
        <v>0</v>
      </c>
      <c r="G15" s="503">
        <v>0</v>
      </c>
      <c r="H15" s="504">
        <v>0</v>
      </c>
      <c r="I15" s="685"/>
      <c r="J15" s="685"/>
      <c r="K15" s="685"/>
      <c r="L15" s="685"/>
      <c r="M15" s="685"/>
      <c r="N15" s="685"/>
    </row>
    <row r="16" spans="1:14" ht="20.45" customHeight="1">
      <c r="A16" s="410">
        <v>2.2999999999999998</v>
      </c>
      <c r="B16" s="551" t="s">
        <v>575</v>
      </c>
      <c r="C16" s="503">
        <v>-15308319.425000006</v>
      </c>
      <c r="D16" s="503">
        <v>-26147899.524900001</v>
      </c>
      <c r="E16" s="504">
        <v>-41456218.949900009</v>
      </c>
      <c r="F16" s="503">
        <v>-11732008.120000001</v>
      </c>
      <c r="G16" s="503">
        <v>-17811457.539999999</v>
      </c>
      <c r="H16" s="504">
        <v>-29543465.66</v>
      </c>
      <c r="I16" s="685"/>
      <c r="J16" s="685"/>
      <c r="K16" s="685"/>
      <c r="L16" s="685"/>
      <c r="M16" s="685"/>
      <c r="N16" s="685"/>
    </row>
    <row r="17" spans="1:14">
      <c r="A17" s="410">
        <v>2.4</v>
      </c>
      <c r="B17" s="551" t="s">
        <v>576</v>
      </c>
      <c r="C17" s="503">
        <v>0</v>
      </c>
      <c r="D17" s="503">
        <v>0</v>
      </c>
      <c r="E17" s="504">
        <v>0</v>
      </c>
      <c r="F17" s="503">
        <v>0</v>
      </c>
      <c r="G17" s="503">
        <v>0</v>
      </c>
      <c r="H17" s="504">
        <v>0</v>
      </c>
      <c r="I17" s="685"/>
      <c r="J17" s="685"/>
      <c r="K17" s="685"/>
      <c r="L17" s="685"/>
      <c r="M17" s="685"/>
      <c r="N17" s="685"/>
    </row>
    <row r="18" spans="1:14">
      <c r="A18" s="410">
        <v>3</v>
      </c>
      <c r="B18" s="553" t="s">
        <v>577</v>
      </c>
      <c r="C18" s="505"/>
      <c r="D18" s="505"/>
      <c r="E18" s="506">
        <v>0</v>
      </c>
      <c r="F18" s="505"/>
      <c r="G18" s="505"/>
      <c r="H18" s="506">
        <v>0</v>
      </c>
      <c r="I18" s="685"/>
      <c r="J18" s="685"/>
      <c r="K18" s="685"/>
      <c r="L18" s="685"/>
      <c r="M18" s="685"/>
      <c r="N18" s="685"/>
    </row>
    <row r="19" spans="1:14">
      <c r="A19" s="410">
        <v>4</v>
      </c>
      <c r="B19" s="553" t="s">
        <v>578</v>
      </c>
      <c r="C19" s="505">
        <v>4518604.1100000003</v>
      </c>
      <c r="D19" s="505">
        <v>3147833.3235999998</v>
      </c>
      <c r="E19" s="506">
        <v>7666437.4336000001</v>
      </c>
      <c r="F19" s="505">
        <v>6159255.7832999993</v>
      </c>
      <c r="G19" s="505">
        <v>3047323.3266999996</v>
      </c>
      <c r="H19" s="506">
        <v>9206579.1099999994</v>
      </c>
      <c r="I19" s="685"/>
      <c r="J19" s="685"/>
      <c r="K19" s="685"/>
      <c r="L19" s="685"/>
      <c r="M19" s="685"/>
      <c r="N19" s="685"/>
    </row>
    <row r="20" spans="1:14">
      <c r="A20" s="410">
        <v>5</v>
      </c>
      <c r="B20" s="553" t="s">
        <v>579</v>
      </c>
      <c r="C20" s="505">
        <v>-783220.86</v>
      </c>
      <c r="D20" s="505">
        <v>-6208099.3599999994</v>
      </c>
      <c r="E20" s="506">
        <v>-6991320.2199999997</v>
      </c>
      <c r="F20" s="505">
        <v>-1131812.81</v>
      </c>
      <c r="G20" s="505">
        <v>-6194287.1100000003</v>
      </c>
      <c r="H20" s="506">
        <v>-7326099.9199999999</v>
      </c>
      <c r="I20" s="685"/>
      <c r="J20" s="685"/>
      <c r="K20" s="685"/>
      <c r="L20" s="685"/>
      <c r="M20" s="685"/>
      <c r="N20" s="685"/>
    </row>
    <row r="21" spans="1:14" ht="38.450000000000003" customHeight="1">
      <c r="A21" s="410">
        <v>6</v>
      </c>
      <c r="B21" s="553" t="s">
        <v>580</v>
      </c>
      <c r="C21" s="505"/>
      <c r="D21" s="505"/>
      <c r="E21" s="506">
        <v>0</v>
      </c>
      <c r="F21" s="505"/>
      <c r="G21" s="505"/>
      <c r="H21" s="506">
        <v>0</v>
      </c>
      <c r="I21" s="685"/>
      <c r="J21" s="685"/>
      <c r="K21" s="685"/>
      <c r="L21" s="685"/>
      <c r="M21" s="685"/>
      <c r="N21" s="685"/>
    </row>
    <row r="22" spans="1:14" ht="27.6" customHeight="1">
      <c r="A22" s="410">
        <v>7</v>
      </c>
      <c r="B22" s="553" t="s">
        <v>581</v>
      </c>
      <c r="C22" s="505"/>
      <c r="D22" s="505"/>
      <c r="E22" s="506">
        <v>0</v>
      </c>
      <c r="F22" s="505"/>
      <c r="G22" s="505"/>
      <c r="H22" s="506">
        <v>0</v>
      </c>
      <c r="I22" s="685"/>
      <c r="J22" s="685"/>
      <c r="K22" s="685"/>
      <c r="L22" s="685"/>
      <c r="M22" s="685"/>
      <c r="N22" s="685"/>
    </row>
    <row r="23" spans="1:14" ht="36.950000000000003" customHeight="1">
      <c r="A23" s="410">
        <v>8</v>
      </c>
      <c r="B23" s="554" t="s">
        <v>582</v>
      </c>
      <c r="C23" s="505"/>
      <c r="D23" s="505"/>
      <c r="E23" s="506">
        <v>0</v>
      </c>
      <c r="F23" s="505"/>
      <c r="G23" s="505"/>
      <c r="H23" s="506">
        <v>0</v>
      </c>
      <c r="I23" s="685"/>
      <c r="J23" s="685"/>
      <c r="K23" s="685"/>
      <c r="L23" s="685"/>
      <c r="M23" s="685"/>
      <c r="N23" s="685"/>
    </row>
    <row r="24" spans="1:14" ht="34.5" customHeight="1">
      <c r="A24" s="410">
        <v>9</v>
      </c>
      <c r="B24" s="554" t="s">
        <v>583</v>
      </c>
      <c r="C24" s="505"/>
      <c r="D24" s="505"/>
      <c r="E24" s="506">
        <v>0</v>
      </c>
      <c r="F24" s="505"/>
      <c r="G24" s="505"/>
      <c r="H24" s="506">
        <v>0</v>
      </c>
      <c r="I24" s="685"/>
      <c r="J24" s="685"/>
      <c r="K24" s="685"/>
      <c r="L24" s="685"/>
      <c r="M24" s="685"/>
      <c r="N24" s="685"/>
    </row>
    <row r="25" spans="1:14">
      <c r="A25" s="410">
        <v>10</v>
      </c>
      <c r="B25" s="553" t="s">
        <v>584</v>
      </c>
      <c r="C25" s="505">
        <v>11423669.960000001</v>
      </c>
      <c r="D25" s="505">
        <v>0</v>
      </c>
      <c r="E25" s="506">
        <v>11423669.960000001</v>
      </c>
      <c r="F25" s="505">
        <v>10147362.829999998</v>
      </c>
      <c r="G25" s="505">
        <v>0</v>
      </c>
      <c r="H25" s="506">
        <v>10147362.829999998</v>
      </c>
      <c r="I25" s="685"/>
      <c r="J25" s="685"/>
      <c r="K25" s="685"/>
      <c r="L25" s="685"/>
      <c r="M25" s="685"/>
      <c r="N25" s="685"/>
    </row>
    <row r="26" spans="1:14" ht="27" customHeight="1">
      <c r="A26" s="410">
        <v>11</v>
      </c>
      <c r="B26" s="555" t="s">
        <v>585</v>
      </c>
      <c r="C26" s="505"/>
      <c r="D26" s="505"/>
      <c r="E26" s="506">
        <v>0</v>
      </c>
      <c r="F26" s="505"/>
      <c r="G26" s="505"/>
      <c r="H26" s="506">
        <v>0</v>
      </c>
      <c r="I26" s="685"/>
      <c r="J26" s="685"/>
      <c r="K26" s="685"/>
      <c r="L26" s="685"/>
      <c r="M26" s="685"/>
      <c r="N26" s="685"/>
    </row>
    <row r="27" spans="1:14">
      <c r="A27" s="410">
        <v>12</v>
      </c>
      <c r="B27" s="553" t="s">
        <v>586</v>
      </c>
      <c r="C27" s="505">
        <v>4941868.3999999994</v>
      </c>
      <c r="D27" s="505">
        <v>380270.87349999999</v>
      </c>
      <c r="E27" s="506">
        <v>5322139.2734999992</v>
      </c>
      <c r="F27" s="505">
        <v>1035372.4672600002</v>
      </c>
      <c r="G27" s="505">
        <v>99990.972739999997</v>
      </c>
      <c r="H27" s="506">
        <v>1135363.4400000002</v>
      </c>
      <c r="I27" s="685"/>
      <c r="J27" s="685"/>
      <c r="K27" s="685"/>
      <c r="L27" s="685"/>
      <c r="M27" s="685"/>
      <c r="N27" s="685"/>
    </row>
    <row r="28" spans="1:14">
      <c r="A28" s="410">
        <v>13</v>
      </c>
      <c r="B28" s="556" t="s">
        <v>587</v>
      </c>
      <c r="C28" s="505">
        <v>-552913.25</v>
      </c>
      <c r="D28" s="505">
        <v>-5459.32</v>
      </c>
      <c r="E28" s="506">
        <v>-558372.56999999995</v>
      </c>
      <c r="F28" s="505">
        <v>-733681.1</v>
      </c>
      <c r="G28" s="505"/>
      <c r="H28" s="506">
        <v>-733681.1</v>
      </c>
      <c r="I28" s="685"/>
      <c r="J28" s="685"/>
      <c r="K28" s="685"/>
      <c r="L28" s="685"/>
      <c r="M28" s="685"/>
      <c r="N28" s="685"/>
    </row>
    <row r="29" spans="1:14">
      <c r="A29" s="410">
        <v>14</v>
      </c>
      <c r="B29" s="557" t="s">
        <v>588</v>
      </c>
      <c r="C29" s="505">
        <v>-38648838.359999999</v>
      </c>
      <c r="D29" s="505">
        <v>-2767053.4499999997</v>
      </c>
      <c r="E29" s="506">
        <v>-41415891.810000002</v>
      </c>
      <c r="F29" s="505">
        <v>-28795426.91</v>
      </c>
      <c r="G29" s="505">
        <v>-2230946.2999999998</v>
      </c>
      <c r="H29" s="506">
        <v>-31026373.210000001</v>
      </c>
      <c r="I29" s="685"/>
      <c r="J29" s="685"/>
      <c r="K29" s="685"/>
      <c r="L29" s="685"/>
      <c r="M29" s="685"/>
      <c r="N29" s="685"/>
    </row>
    <row r="30" spans="1:14">
      <c r="A30" s="410">
        <v>14.1</v>
      </c>
      <c r="B30" s="558" t="s">
        <v>589</v>
      </c>
      <c r="C30" s="503">
        <v>-16902316.239999998</v>
      </c>
      <c r="D30" s="503">
        <v>0</v>
      </c>
      <c r="E30" s="504">
        <v>-16902316.239999998</v>
      </c>
      <c r="F30" s="503">
        <v>-12962507.969999999</v>
      </c>
      <c r="G30" s="503"/>
      <c r="H30" s="504">
        <v>-12962507.969999999</v>
      </c>
      <c r="I30" s="685"/>
      <c r="J30" s="685"/>
      <c r="K30" s="685"/>
      <c r="L30" s="685"/>
      <c r="M30" s="685"/>
      <c r="N30" s="685"/>
    </row>
    <row r="31" spans="1:14">
      <c r="A31" s="410">
        <v>14.2</v>
      </c>
      <c r="B31" s="558" t="s">
        <v>590</v>
      </c>
      <c r="C31" s="503">
        <v>-21746522.119999997</v>
      </c>
      <c r="D31" s="503">
        <v>-2767053.4499999997</v>
      </c>
      <c r="E31" s="504">
        <v>-24513575.569999997</v>
      </c>
      <c r="F31" s="503">
        <v>-15832918.940000001</v>
      </c>
      <c r="G31" s="503">
        <v>-2230946.2999999998</v>
      </c>
      <c r="H31" s="504">
        <v>-18063865.240000002</v>
      </c>
      <c r="I31" s="685"/>
      <c r="J31" s="685"/>
      <c r="K31" s="685"/>
      <c r="L31" s="685"/>
      <c r="M31" s="685"/>
      <c r="N31" s="685"/>
    </row>
    <row r="32" spans="1:14">
      <c r="A32" s="410">
        <v>15</v>
      </c>
      <c r="B32" s="559" t="s">
        <v>591</v>
      </c>
      <c r="C32" s="505">
        <v>-3652613.12</v>
      </c>
      <c r="D32" s="505">
        <v>0</v>
      </c>
      <c r="E32" s="506">
        <v>-3652613.12</v>
      </c>
      <c r="F32" s="505">
        <v>-3311599.1100000003</v>
      </c>
      <c r="G32" s="505"/>
      <c r="H32" s="506">
        <v>-3311599.1100000003</v>
      </c>
      <c r="I32" s="685"/>
      <c r="J32" s="685"/>
      <c r="K32" s="685"/>
      <c r="L32" s="685"/>
      <c r="M32" s="685"/>
      <c r="N32" s="685"/>
    </row>
    <row r="33" spans="1:14" ht="22.5" customHeight="1">
      <c r="A33" s="410">
        <v>16</v>
      </c>
      <c r="B33" s="560" t="s">
        <v>592</v>
      </c>
      <c r="C33" s="505">
        <v>-386546.45730000001</v>
      </c>
      <c r="D33" s="505">
        <v>0</v>
      </c>
      <c r="E33" s="506">
        <v>-386546.45730000001</v>
      </c>
      <c r="F33" s="505">
        <v>102935.4955</v>
      </c>
      <c r="G33" s="505">
        <v>0</v>
      </c>
      <c r="H33" s="506">
        <v>102935.4955</v>
      </c>
      <c r="I33" s="685"/>
      <c r="J33" s="685"/>
      <c r="K33" s="685"/>
      <c r="L33" s="685"/>
      <c r="M33" s="685"/>
      <c r="N33" s="685"/>
    </row>
    <row r="34" spans="1:14">
      <c r="A34" s="410">
        <v>17</v>
      </c>
      <c r="B34" s="553" t="s">
        <v>593</v>
      </c>
      <c r="C34" s="505">
        <v>7359.0628000000142</v>
      </c>
      <c r="D34" s="505">
        <v>20333.887200000001</v>
      </c>
      <c r="E34" s="506">
        <v>27692.950000000015</v>
      </c>
      <c r="F34" s="505">
        <v>47522.11</v>
      </c>
      <c r="G34" s="505">
        <v>0</v>
      </c>
      <c r="H34" s="506">
        <v>47522.11</v>
      </c>
      <c r="I34" s="685"/>
      <c r="J34" s="685"/>
      <c r="K34" s="685"/>
      <c r="L34" s="685"/>
      <c r="M34" s="685"/>
      <c r="N34" s="685"/>
    </row>
    <row r="35" spans="1:14">
      <c r="A35" s="410">
        <v>17.100000000000001</v>
      </c>
      <c r="B35" s="561" t="s">
        <v>594</v>
      </c>
      <c r="C35" s="503">
        <v>-354504.96720000001</v>
      </c>
      <c r="D35" s="503">
        <v>7407.7609000000002</v>
      </c>
      <c r="E35" s="504">
        <v>-347097.20630000002</v>
      </c>
      <c r="F35" s="503">
        <v>47522.11</v>
      </c>
      <c r="G35" s="503">
        <v>0</v>
      </c>
      <c r="H35" s="504">
        <v>47522.11</v>
      </c>
      <c r="I35" s="685"/>
      <c r="J35" s="685"/>
      <c r="K35" s="685"/>
      <c r="L35" s="685"/>
      <c r="M35" s="685"/>
      <c r="N35" s="685"/>
    </row>
    <row r="36" spans="1:14">
      <c r="A36" s="410">
        <v>17.2</v>
      </c>
      <c r="B36" s="558" t="s">
        <v>595</v>
      </c>
      <c r="C36" s="503">
        <v>361864.03</v>
      </c>
      <c r="D36" s="503">
        <v>12926.1263</v>
      </c>
      <c r="E36" s="504">
        <v>374790.15630000003</v>
      </c>
      <c r="F36" s="503"/>
      <c r="G36" s="503"/>
      <c r="H36" s="504">
        <v>0</v>
      </c>
      <c r="I36" s="685"/>
      <c r="J36" s="685"/>
      <c r="K36" s="685"/>
      <c r="L36" s="685"/>
      <c r="M36" s="685"/>
      <c r="N36" s="685"/>
    </row>
    <row r="37" spans="1:14" ht="41.45" customHeight="1">
      <c r="A37" s="410">
        <v>18</v>
      </c>
      <c r="B37" s="562" t="s">
        <v>596</v>
      </c>
      <c r="C37" s="505">
        <v>-2237013.9643000001</v>
      </c>
      <c r="D37" s="505">
        <v>3582067.8242999995</v>
      </c>
      <c r="E37" s="506">
        <v>1345053.8599999994</v>
      </c>
      <c r="F37" s="505">
        <v>10101011.369999999</v>
      </c>
      <c r="G37" s="505">
        <v>0</v>
      </c>
      <c r="H37" s="506">
        <v>10101011.369999999</v>
      </c>
      <c r="I37" s="685"/>
      <c r="J37" s="685"/>
      <c r="K37" s="685"/>
      <c r="L37" s="685"/>
      <c r="M37" s="685"/>
      <c r="N37" s="685"/>
    </row>
    <row r="38" spans="1:14" ht="22.5">
      <c r="A38" s="410">
        <v>18.100000000000001</v>
      </c>
      <c r="B38" s="551" t="s">
        <v>597</v>
      </c>
      <c r="C38" s="503"/>
      <c r="D38" s="503"/>
      <c r="E38" s="504">
        <v>0</v>
      </c>
      <c r="F38" s="503"/>
      <c r="G38" s="503"/>
      <c r="H38" s="504">
        <v>0</v>
      </c>
      <c r="I38" s="685"/>
      <c r="J38" s="685"/>
      <c r="K38" s="685"/>
      <c r="L38" s="685"/>
      <c r="M38" s="685"/>
      <c r="N38" s="685"/>
    </row>
    <row r="39" spans="1:14">
      <c r="A39" s="410">
        <v>18.2</v>
      </c>
      <c r="B39" s="551" t="s">
        <v>598</v>
      </c>
      <c r="C39" s="503">
        <v>-2237013.9643000001</v>
      </c>
      <c r="D39" s="503">
        <v>3582067.8242999995</v>
      </c>
      <c r="E39" s="504">
        <v>1345053.8599999994</v>
      </c>
      <c r="F39" s="503">
        <v>10101011.369999999</v>
      </c>
      <c r="G39" s="503">
        <v>0</v>
      </c>
      <c r="H39" s="504">
        <v>10101011.369999999</v>
      </c>
      <c r="I39" s="685"/>
      <c r="J39" s="685"/>
      <c r="K39" s="685"/>
      <c r="L39" s="685"/>
      <c r="M39" s="685"/>
      <c r="N39" s="685"/>
    </row>
    <row r="40" spans="1:14" ht="24.6" customHeight="1">
      <c r="A40" s="410">
        <v>19</v>
      </c>
      <c r="B40" s="562" t="s">
        <v>599</v>
      </c>
      <c r="C40" s="505"/>
      <c r="D40" s="505"/>
      <c r="E40" s="506">
        <v>0</v>
      </c>
      <c r="F40" s="505"/>
      <c r="G40" s="505"/>
      <c r="H40" s="506">
        <v>0</v>
      </c>
      <c r="I40" s="685"/>
      <c r="J40" s="685"/>
      <c r="K40" s="685"/>
      <c r="L40" s="685"/>
      <c r="M40" s="685"/>
      <c r="N40" s="685"/>
    </row>
    <row r="41" spans="1:14" ht="24.95" customHeight="1">
      <c r="A41" s="410">
        <v>20</v>
      </c>
      <c r="B41" s="562" t="s">
        <v>600</v>
      </c>
      <c r="C41" s="505"/>
      <c r="D41" s="505"/>
      <c r="E41" s="506">
        <v>0</v>
      </c>
      <c r="F41" s="505"/>
      <c r="G41" s="505"/>
      <c r="H41" s="506">
        <v>0</v>
      </c>
      <c r="I41" s="685"/>
      <c r="J41" s="685"/>
      <c r="K41" s="685"/>
      <c r="L41" s="685"/>
      <c r="M41" s="685"/>
      <c r="N41" s="685"/>
    </row>
    <row r="42" spans="1:14" ht="33" customHeight="1">
      <c r="A42" s="410">
        <v>21</v>
      </c>
      <c r="B42" s="563" t="s">
        <v>601</v>
      </c>
      <c r="C42" s="505"/>
      <c r="D42" s="505"/>
      <c r="E42" s="506">
        <v>0</v>
      </c>
      <c r="F42" s="505"/>
      <c r="G42" s="505"/>
      <c r="H42" s="506">
        <v>0</v>
      </c>
      <c r="I42" s="685"/>
      <c r="J42" s="685"/>
      <c r="K42" s="685"/>
      <c r="L42" s="685"/>
      <c r="M42" s="685"/>
      <c r="N42" s="685"/>
    </row>
    <row r="43" spans="1:14">
      <c r="A43" s="410">
        <v>22</v>
      </c>
      <c r="B43" s="564" t="s">
        <v>602</v>
      </c>
      <c r="C43" s="505">
        <v>9467098.1622000001</v>
      </c>
      <c r="D43" s="505">
        <v>19226478.246699993</v>
      </c>
      <c r="E43" s="506">
        <v>28693576.4089</v>
      </c>
      <c r="F43" s="505">
        <v>29075911.025059998</v>
      </c>
      <c r="G43" s="505">
        <v>16628926.239439998</v>
      </c>
      <c r="H43" s="506">
        <v>45704837.264499992</v>
      </c>
      <c r="I43" s="685"/>
      <c r="J43" s="685"/>
      <c r="K43" s="685"/>
      <c r="L43" s="685"/>
      <c r="M43" s="685"/>
      <c r="N43" s="685"/>
    </row>
    <row r="44" spans="1:14">
      <c r="A44" s="410">
        <v>23</v>
      </c>
      <c r="B44" s="564" t="s">
        <v>603</v>
      </c>
      <c r="C44" s="505">
        <v>3419889.86</v>
      </c>
      <c r="D44" s="505"/>
      <c r="E44" s="506">
        <v>3419889.86</v>
      </c>
      <c r="F44" s="505">
        <v>6962055.1100000013</v>
      </c>
      <c r="G44" s="505"/>
      <c r="H44" s="506">
        <v>6962055.1100000013</v>
      </c>
      <c r="I44" s="685"/>
      <c r="J44" s="685"/>
      <c r="K44" s="685"/>
      <c r="L44" s="685"/>
      <c r="M44" s="685"/>
      <c r="N44" s="685"/>
    </row>
    <row r="45" spans="1:14">
      <c r="A45" s="410">
        <v>24</v>
      </c>
      <c r="B45" s="564" t="s">
        <v>604</v>
      </c>
      <c r="C45" s="505">
        <v>6047208.3022000007</v>
      </c>
      <c r="D45" s="505">
        <v>19226478.246699993</v>
      </c>
      <c r="E45" s="506">
        <v>25273686.548899993</v>
      </c>
      <c r="F45" s="505">
        <v>22113855.915059999</v>
      </c>
      <c r="G45" s="505">
        <v>16628926.239439998</v>
      </c>
      <c r="H45" s="506">
        <v>38742782.154499993</v>
      </c>
      <c r="I45" s="685"/>
      <c r="J45" s="685"/>
      <c r="K45" s="685"/>
      <c r="L45" s="685"/>
      <c r="M45" s="685"/>
      <c r="N45" s="685"/>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N47"/>
  <sheetViews>
    <sheetView zoomScale="70" zoomScaleNormal="70" workbookViewId="0">
      <selection activeCell="C41" sqref="C41"/>
    </sheetView>
  </sheetViews>
  <sheetFormatPr defaultRowHeight="15"/>
  <cols>
    <col min="1" max="1" width="8.7109375" style="408"/>
    <col min="2" max="2" width="87.5703125" bestFit="1" customWidth="1"/>
    <col min="3" max="4" width="12.7109375" customWidth="1"/>
    <col min="5" max="5" width="13.5703125" bestFit="1" customWidth="1"/>
    <col min="6" max="6" width="12.7109375" customWidth="1"/>
    <col min="7" max="8" width="13.5703125" bestFit="1" customWidth="1"/>
  </cols>
  <sheetData>
    <row r="1" spans="1:14" ht="16.5">
      <c r="A1" s="11" t="s">
        <v>108</v>
      </c>
      <c r="B1" s="293" t="str">
        <f>Info!C2</f>
        <v>ს.ს "პროკრედიტ ბანკი"</v>
      </c>
      <c r="C1" s="10"/>
      <c r="D1" s="1"/>
      <c r="E1" s="1"/>
      <c r="F1" s="1"/>
      <c r="G1" s="1"/>
    </row>
    <row r="2" spans="1:14" ht="16.5">
      <c r="A2" s="11" t="s">
        <v>109</v>
      </c>
      <c r="B2" s="330">
        <f>'1. key ratios'!B2</f>
        <v>45565</v>
      </c>
      <c r="C2" s="10"/>
      <c r="D2" s="1"/>
      <c r="E2" s="1"/>
      <c r="F2" s="1"/>
      <c r="G2" s="1"/>
    </row>
    <row r="3" spans="1:14" ht="16.5">
      <c r="A3" s="11"/>
      <c r="B3" s="10"/>
      <c r="C3" s="10"/>
      <c r="D3" s="1"/>
      <c r="E3" s="1"/>
      <c r="F3" s="1"/>
      <c r="G3" s="1"/>
    </row>
    <row r="4" spans="1:14" ht="16.5">
      <c r="A4" s="713" t="s">
        <v>25</v>
      </c>
      <c r="B4" s="714" t="s">
        <v>151</v>
      </c>
      <c r="C4" s="715" t="s">
        <v>114</v>
      </c>
      <c r="D4" s="715"/>
      <c r="E4" s="715"/>
      <c r="F4" s="715" t="s">
        <v>115</v>
      </c>
      <c r="G4" s="715"/>
      <c r="H4" s="716"/>
    </row>
    <row r="5" spans="1:14" ht="15.75">
      <c r="A5" s="713"/>
      <c r="B5" s="714"/>
      <c r="C5" s="398" t="s">
        <v>26</v>
      </c>
      <c r="D5" s="398" t="s">
        <v>88</v>
      </c>
      <c r="E5" s="398" t="s">
        <v>66</v>
      </c>
      <c r="F5" s="398" t="s">
        <v>26</v>
      </c>
      <c r="G5" s="398" t="s">
        <v>88</v>
      </c>
      <c r="H5" s="399" t="s">
        <v>66</v>
      </c>
    </row>
    <row r="6" spans="1:14" ht="16.5">
      <c r="A6" s="400">
        <v>1</v>
      </c>
      <c r="B6" s="401" t="s">
        <v>605</v>
      </c>
      <c r="C6" s="566">
        <v>0</v>
      </c>
      <c r="D6" s="566">
        <v>30458000</v>
      </c>
      <c r="E6" s="567">
        <v>30458000</v>
      </c>
      <c r="F6" s="566">
        <v>0</v>
      </c>
      <c r="G6" s="566">
        <v>28306000</v>
      </c>
      <c r="H6" s="568">
        <v>28306000</v>
      </c>
      <c r="I6" s="685"/>
      <c r="J6" s="685"/>
      <c r="K6" s="685"/>
      <c r="L6" s="685"/>
      <c r="M6" s="685"/>
      <c r="N6" s="685"/>
    </row>
    <row r="7" spans="1:14" ht="16.5">
      <c r="A7" s="400">
        <v>2</v>
      </c>
      <c r="B7" s="401" t="s">
        <v>177</v>
      </c>
      <c r="C7" s="566">
        <v>14943000</v>
      </c>
      <c r="D7" s="566">
        <v>175595789.585996</v>
      </c>
      <c r="E7" s="567">
        <v>190538789.585996</v>
      </c>
      <c r="F7" s="566">
        <v>17433500</v>
      </c>
      <c r="G7" s="566">
        <v>322106967.32499999</v>
      </c>
      <c r="H7" s="568">
        <v>339540467.32499999</v>
      </c>
      <c r="I7" s="685"/>
      <c r="J7" s="685"/>
      <c r="K7" s="685"/>
      <c r="L7" s="685"/>
      <c r="M7" s="685"/>
      <c r="N7" s="685"/>
    </row>
    <row r="8" spans="1:14" ht="16.5">
      <c r="A8" s="400">
        <v>3</v>
      </c>
      <c r="B8" s="401" t="s">
        <v>179</v>
      </c>
      <c r="C8" s="566">
        <v>99029446.460599989</v>
      </c>
      <c r="D8" s="566">
        <v>326114475.03780401</v>
      </c>
      <c r="E8" s="567">
        <v>425143921.49840403</v>
      </c>
      <c r="F8" s="566">
        <v>394547175.17980003</v>
      </c>
      <c r="G8" s="566">
        <v>892556977.45771599</v>
      </c>
      <c r="H8" s="568">
        <v>1287104152.637516</v>
      </c>
      <c r="I8" s="685"/>
      <c r="J8" s="685"/>
      <c r="K8" s="685"/>
      <c r="L8" s="685"/>
      <c r="M8" s="685"/>
      <c r="N8" s="685"/>
    </row>
    <row r="9" spans="1:14" ht="16.5">
      <c r="A9" s="400">
        <v>3.1</v>
      </c>
      <c r="B9" s="402" t="s">
        <v>606</v>
      </c>
      <c r="C9" s="566">
        <v>56313804.060599998</v>
      </c>
      <c r="D9" s="566">
        <v>59003627.5308</v>
      </c>
      <c r="E9" s="567">
        <v>115317431.5914</v>
      </c>
      <c r="F9" s="566">
        <v>343190347.37980002</v>
      </c>
      <c r="G9" s="566">
        <v>627067783.73269999</v>
      </c>
      <c r="H9" s="568">
        <v>970258131.11249995</v>
      </c>
      <c r="I9" s="685"/>
      <c r="J9" s="685"/>
      <c r="K9" s="685"/>
      <c r="L9" s="685"/>
      <c r="M9" s="685"/>
      <c r="N9" s="685"/>
    </row>
    <row r="10" spans="1:14" ht="16.5">
      <c r="A10" s="400">
        <v>3.2</v>
      </c>
      <c r="B10" s="402" t="s">
        <v>607</v>
      </c>
      <c r="C10" s="566">
        <v>42715642.399999999</v>
      </c>
      <c r="D10" s="566">
        <v>267110847.50700399</v>
      </c>
      <c r="E10" s="567">
        <v>309826489.907004</v>
      </c>
      <c r="F10" s="566">
        <v>51356827.799999997</v>
      </c>
      <c r="G10" s="566">
        <v>265489193.725016</v>
      </c>
      <c r="H10" s="568">
        <v>316846021.52501601</v>
      </c>
      <c r="I10" s="685"/>
      <c r="J10" s="685"/>
      <c r="K10" s="685"/>
      <c r="L10" s="685"/>
      <c r="M10" s="685"/>
      <c r="N10" s="685"/>
    </row>
    <row r="11" spans="1:14" ht="25.5">
      <c r="A11" s="400">
        <v>4</v>
      </c>
      <c r="B11" s="401" t="s">
        <v>178</v>
      </c>
      <c r="C11" s="566">
        <v>6508000</v>
      </c>
      <c r="D11" s="566">
        <v>0</v>
      </c>
      <c r="E11" s="567">
        <v>6508000</v>
      </c>
      <c r="F11" s="566">
        <v>6175000</v>
      </c>
      <c r="G11" s="566">
        <v>0</v>
      </c>
      <c r="H11" s="568">
        <v>6175000</v>
      </c>
      <c r="I11" s="685"/>
      <c r="J11" s="685"/>
      <c r="K11" s="685"/>
      <c r="L11" s="685"/>
      <c r="M11" s="685"/>
      <c r="N11" s="685"/>
    </row>
    <row r="12" spans="1:14" ht="16.5">
      <c r="A12" s="400">
        <v>4.0999999999999996</v>
      </c>
      <c r="B12" s="402" t="s">
        <v>608</v>
      </c>
      <c r="C12" s="566">
        <v>6508000</v>
      </c>
      <c r="D12" s="566">
        <v>0</v>
      </c>
      <c r="E12" s="567">
        <v>6508000</v>
      </c>
      <c r="F12" s="566">
        <v>6175000</v>
      </c>
      <c r="G12" s="566">
        <v>0</v>
      </c>
      <c r="H12" s="568">
        <v>6175000</v>
      </c>
      <c r="I12" s="685"/>
      <c r="J12" s="685"/>
      <c r="K12" s="685"/>
      <c r="L12" s="685"/>
      <c r="M12" s="685"/>
      <c r="N12" s="685"/>
    </row>
    <row r="13" spans="1:14" ht="16.5">
      <c r="A13" s="400">
        <v>4.2</v>
      </c>
      <c r="B13" s="402" t="s">
        <v>609</v>
      </c>
      <c r="C13" s="566">
        <v>0</v>
      </c>
      <c r="D13" s="566">
        <v>0</v>
      </c>
      <c r="E13" s="567">
        <v>0</v>
      </c>
      <c r="F13" s="566">
        <v>0</v>
      </c>
      <c r="G13" s="566">
        <v>0</v>
      </c>
      <c r="H13" s="568">
        <v>0</v>
      </c>
      <c r="I13" s="685"/>
      <c r="J13" s="685"/>
      <c r="K13" s="685"/>
      <c r="L13" s="685"/>
      <c r="M13" s="685"/>
      <c r="N13" s="685"/>
    </row>
    <row r="14" spans="1:14" ht="16.5">
      <c r="A14" s="400">
        <v>5</v>
      </c>
      <c r="B14" s="403" t="s">
        <v>610</v>
      </c>
      <c r="C14" s="566">
        <v>488379282.62820005</v>
      </c>
      <c r="D14" s="566">
        <v>894579334.12349987</v>
      </c>
      <c r="E14" s="567">
        <v>1382958616.7516999</v>
      </c>
      <c r="F14" s="566">
        <v>365876006.60360003</v>
      </c>
      <c r="G14" s="566">
        <v>1004409050.4738998</v>
      </c>
      <c r="H14" s="568">
        <v>1370285057.0774999</v>
      </c>
      <c r="I14" s="685"/>
      <c r="J14" s="685"/>
      <c r="K14" s="685"/>
      <c r="L14" s="685"/>
      <c r="M14" s="685"/>
      <c r="N14" s="685"/>
    </row>
    <row r="15" spans="1:14" ht="16.5">
      <c r="A15" s="400">
        <v>5.0999999999999996</v>
      </c>
      <c r="B15" s="404" t="s">
        <v>611</v>
      </c>
      <c r="C15" s="566">
        <v>9588850.1793000009</v>
      </c>
      <c r="D15" s="566">
        <v>1428080.5933000001</v>
      </c>
      <c r="E15" s="567">
        <v>11016930.772600001</v>
      </c>
      <c r="F15" s="566">
        <v>14828820.763599999</v>
      </c>
      <c r="G15" s="566">
        <v>3347564.8369999998</v>
      </c>
      <c r="H15" s="568">
        <v>18176385.6006</v>
      </c>
      <c r="I15" s="685"/>
      <c r="J15" s="685"/>
      <c r="K15" s="685"/>
      <c r="L15" s="685"/>
      <c r="M15" s="685"/>
      <c r="N15" s="685"/>
    </row>
    <row r="16" spans="1:14" ht="16.5">
      <c r="A16" s="400">
        <v>5.2</v>
      </c>
      <c r="B16" s="404" t="s">
        <v>612</v>
      </c>
      <c r="C16" s="566"/>
      <c r="D16" s="566"/>
      <c r="E16" s="567">
        <v>0</v>
      </c>
      <c r="F16" s="566">
        <v>0</v>
      </c>
      <c r="G16" s="566">
        <v>0</v>
      </c>
      <c r="H16" s="568">
        <v>0</v>
      </c>
      <c r="I16" s="685"/>
      <c r="J16" s="685"/>
      <c r="K16" s="685"/>
      <c r="L16" s="685"/>
      <c r="M16" s="685"/>
      <c r="N16" s="685"/>
    </row>
    <row r="17" spans="1:14" ht="16.5">
      <c r="A17" s="400">
        <v>5.3</v>
      </c>
      <c r="B17" s="404" t="s">
        <v>613</v>
      </c>
      <c r="C17" s="566">
        <v>451459183.6365</v>
      </c>
      <c r="D17" s="566">
        <v>854531305.06609988</v>
      </c>
      <c r="E17" s="567">
        <v>1305990488.7026</v>
      </c>
      <c r="F17" s="566">
        <v>310117482.45000005</v>
      </c>
      <c r="G17" s="566">
        <v>951411229.58419991</v>
      </c>
      <c r="H17" s="568">
        <v>1261528712.0342</v>
      </c>
      <c r="I17" s="685"/>
      <c r="J17" s="685"/>
      <c r="K17" s="685"/>
      <c r="L17" s="685"/>
      <c r="M17" s="685"/>
      <c r="N17" s="685"/>
    </row>
    <row r="18" spans="1:14" ht="16.5">
      <c r="A18" s="400" t="s">
        <v>180</v>
      </c>
      <c r="B18" s="405" t="s">
        <v>614</v>
      </c>
      <c r="C18" s="566">
        <v>109868736.43260001</v>
      </c>
      <c r="D18" s="566">
        <v>208188996.7638</v>
      </c>
      <c r="E18" s="567">
        <v>318057733.19639999</v>
      </c>
      <c r="F18" s="566">
        <v>68393601.680000007</v>
      </c>
      <c r="G18" s="566">
        <v>203287895.45919999</v>
      </c>
      <c r="H18" s="568">
        <v>271681497.13919997</v>
      </c>
      <c r="I18" s="685"/>
      <c r="J18" s="685"/>
      <c r="K18" s="685"/>
      <c r="L18" s="685"/>
      <c r="M18" s="685"/>
      <c r="N18" s="685"/>
    </row>
    <row r="19" spans="1:14" ht="16.5">
      <c r="A19" s="400" t="s">
        <v>181</v>
      </c>
      <c r="B19" s="406" t="s">
        <v>615</v>
      </c>
      <c r="C19" s="566">
        <v>106440584.84540001</v>
      </c>
      <c r="D19" s="566">
        <v>327394439.24809998</v>
      </c>
      <c r="E19" s="567">
        <v>433835024.09350002</v>
      </c>
      <c r="F19" s="566">
        <v>75014090.569999993</v>
      </c>
      <c r="G19" s="566">
        <v>429608487.62099999</v>
      </c>
      <c r="H19" s="568">
        <v>504622578.19099998</v>
      </c>
      <c r="I19" s="685"/>
      <c r="J19" s="685"/>
      <c r="K19" s="685"/>
      <c r="L19" s="685"/>
      <c r="M19" s="685"/>
      <c r="N19" s="685"/>
    </row>
    <row r="20" spans="1:14" ht="16.5">
      <c r="A20" s="400" t="s">
        <v>182</v>
      </c>
      <c r="B20" s="406" t="s">
        <v>616</v>
      </c>
      <c r="C20" s="566">
        <v>0</v>
      </c>
      <c r="D20" s="566">
        <v>0</v>
      </c>
      <c r="E20" s="567">
        <v>0</v>
      </c>
      <c r="F20" s="566"/>
      <c r="G20" s="566"/>
      <c r="H20" s="568">
        <v>0</v>
      </c>
      <c r="I20" s="685"/>
      <c r="J20" s="685"/>
      <c r="K20" s="685"/>
      <c r="L20" s="685"/>
      <c r="M20" s="685"/>
      <c r="N20" s="685"/>
    </row>
    <row r="21" spans="1:14" ht="16.5">
      <c r="A21" s="400" t="s">
        <v>183</v>
      </c>
      <c r="B21" s="406" t="s">
        <v>617</v>
      </c>
      <c r="C21" s="566">
        <v>76494528.447700009</v>
      </c>
      <c r="D21" s="566">
        <v>129574919.4367</v>
      </c>
      <c r="E21" s="567">
        <v>206069447.88440001</v>
      </c>
      <c r="F21" s="566">
        <v>61842778.109999999</v>
      </c>
      <c r="G21" s="566">
        <v>127526662.31659999</v>
      </c>
      <c r="H21" s="568">
        <v>189369440.42659998</v>
      </c>
      <c r="I21" s="685"/>
      <c r="J21" s="685"/>
      <c r="K21" s="685"/>
      <c r="L21" s="685"/>
      <c r="M21" s="685"/>
      <c r="N21" s="685"/>
    </row>
    <row r="22" spans="1:14" ht="16.5">
      <c r="A22" s="400" t="s">
        <v>184</v>
      </c>
      <c r="B22" s="406" t="s">
        <v>427</v>
      </c>
      <c r="C22" s="566">
        <v>158655333.91079998</v>
      </c>
      <c r="D22" s="566">
        <v>189372949.61750001</v>
      </c>
      <c r="E22" s="567">
        <v>348028283.52829999</v>
      </c>
      <c r="F22" s="566">
        <v>104867012.09</v>
      </c>
      <c r="G22" s="566">
        <v>190988184.18740001</v>
      </c>
      <c r="H22" s="568">
        <v>295855196.27740002</v>
      </c>
      <c r="I22" s="685"/>
      <c r="J22" s="685"/>
      <c r="K22" s="685"/>
      <c r="L22" s="685"/>
      <c r="M22" s="685"/>
      <c r="N22" s="685"/>
    </row>
    <row r="23" spans="1:14" ht="16.5">
      <c r="A23" s="400">
        <v>5.4</v>
      </c>
      <c r="B23" s="404" t="s">
        <v>618</v>
      </c>
      <c r="C23" s="566">
        <v>27326467.082400002</v>
      </c>
      <c r="D23" s="566">
        <v>38209243.1743</v>
      </c>
      <c r="E23" s="567">
        <v>65535710.256700002</v>
      </c>
      <c r="F23" s="566">
        <v>34014084.82</v>
      </c>
      <c r="G23" s="566">
        <v>48280853.705399998</v>
      </c>
      <c r="H23" s="568">
        <v>82294938.525399998</v>
      </c>
      <c r="I23" s="685"/>
      <c r="J23" s="685"/>
      <c r="K23" s="685"/>
      <c r="L23" s="685"/>
      <c r="M23" s="685"/>
      <c r="N23" s="685"/>
    </row>
    <row r="24" spans="1:14" ht="16.5">
      <c r="A24" s="400">
        <v>5.5</v>
      </c>
      <c r="B24" s="404" t="s">
        <v>619</v>
      </c>
      <c r="C24" s="566">
        <v>0</v>
      </c>
      <c r="D24" s="566">
        <v>0</v>
      </c>
      <c r="E24" s="567">
        <v>0</v>
      </c>
      <c r="F24" s="566">
        <v>6915618.5499999998</v>
      </c>
      <c r="G24" s="566">
        <v>1369402.2886999999</v>
      </c>
      <c r="H24" s="568">
        <v>8285020.8387000002</v>
      </c>
      <c r="I24" s="685"/>
      <c r="J24" s="685"/>
      <c r="K24" s="685"/>
      <c r="L24" s="685"/>
      <c r="M24" s="685"/>
      <c r="N24" s="685"/>
    </row>
    <row r="25" spans="1:14" ht="16.5">
      <c r="A25" s="400">
        <v>5.6</v>
      </c>
      <c r="B25" s="404" t="s">
        <v>620</v>
      </c>
      <c r="C25" s="566">
        <v>0</v>
      </c>
      <c r="D25" s="566">
        <v>0</v>
      </c>
      <c r="E25" s="567">
        <v>0</v>
      </c>
      <c r="F25" s="566">
        <v>0</v>
      </c>
      <c r="G25" s="566">
        <v>0</v>
      </c>
      <c r="H25" s="568">
        <v>0</v>
      </c>
      <c r="I25" s="685"/>
      <c r="J25" s="685"/>
      <c r="K25" s="685"/>
      <c r="L25" s="685"/>
      <c r="M25" s="685"/>
      <c r="N25" s="685"/>
    </row>
    <row r="26" spans="1:14" ht="16.5">
      <c r="A26" s="400">
        <v>5.7</v>
      </c>
      <c r="B26" s="404" t="s">
        <v>427</v>
      </c>
      <c r="C26" s="566">
        <v>4781.7299999999996</v>
      </c>
      <c r="D26" s="566">
        <v>410705.28980000003</v>
      </c>
      <c r="E26" s="567">
        <v>415487.01980000001</v>
      </c>
      <c r="F26" s="566">
        <v>0.02</v>
      </c>
      <c r="G26" s="566">
        <v>5.8599999999999999E-2</v>
      </c>
      <c r="H26" s="568">
        <v>7.8600000000000003E-2</v>
      </c>
      <c r="I26" s="685"/>
      <c r="J26" s="685"/>
      <c r="K26" s="685"/>
      <c r="L26" s="685"/>
      <c r="M26" s="685"/>
      <c r="N26" s="685"/>
    </row>
    <row r="27" spans="1:14" ht="16.5">
      <c r="A27" s="400">
        <v>6</v>
      </c>
      <c r="B27" s="403" t="s">
        <v>621</v>
      </c>
      <c r="C27" s="566">
        <v>39572314.979999997</v>
      </c>
      <c r="D27" s="566">
        <v>56139807.792199999</v>
      </c>
      <c r="E27" s="567">
        <v>95712122.772199988</v>
      </c>
      <c r="F27" s="566">
        <v>37812655</v>
      </c>
      <c r="G27" s="566">
        <v>42218509.044045985</v>
      </c>
      <c r="H27" s="568">
        <v>80031164.044045985</v>
      </c>
      <c r="I27" s="685"/>
      <c r="J27" s="685"/>
      <c r="K27" s="685"/>
      <c r="L27" s="685"/>
      <c r="M27" s="685"/>
      <c r="N27" s="685"/>
    </row>
    <row r="28" spans="1:14" ht="16.5">
      <c r="A28" s="400">
        <v>7</v>
      </c>
      <c r="B28" s="403" t="s">
        <v>622</v>
      </c>
      <c r="C28" s="566">
        <v>43267975.200000003</v>
      </c>
      <c r="D28" s="566">
        <v>18549809.9168</v>
      </c>
      <c r="E28" s="567">
        <v>61817785.116800003</v>
      </c>
      <c r="F28" s="566">
        <v>43802931.890000001</v>
      </c>
      <c r="G28" s="566">
        <v>16736353.628128</v>
      </c>
      <c r="H28" s="568">
        <v>60539285.518128</v>
      </c>
      <c r="I28" s="685"/>
      <c r="J28" s="685"/>
      <c r="K28" s="685"/>
      <c r="L28" s="685"/>
      <c r="M28" s="685"/>
      <c r="N28" s="685"/>
    </row>
    <row r="29" spans="1:14" ht="16.5">
      <c r="A29" s="400">
        <v>8</v>
      </c>
      <c r="B29" s="403" t="s">
        <v>623</v>
      </c>
      <c r="C29" s="566">
        <v>0</v>
      </c>
      <c r="D29" s="566">
        <v>963170.72250000003</v>
      </c>
      <c r="E29" s="567">
        <v>963170.72250000003</v>
      </c>
      <c r="F29" s="566">
        <v>0</v>
      </c>
      <c r="G29" s="566">
        <v>433366.14860000001</v>
      </c>
      <c r="H29" s="568">
        <v>433366.14860000001</v>
      </c>
      <c r="I29" s="685"/>
      <c r="J29" s="685"/>
      <c r="K29" s="685"/>
      <c r="L29" s="685"/>
      <c r="M29" s="685"/>
      <c r="N29" s="685"/>
    </row>
    <row r="30" spans="1:14" ht="16.5">
      <c r="A30" s="400">
        <v>9</v>
      </c>
      <c r="B30" s="401" t="s">
        <v>185</v>
      </c>
      <c r="C30" s="566">
        <v>1228350</v>
      </c>
      <c r="D30" s="566">
        <v>-1226056.0803999999</v>
      </c>
      <c r="E30" s="567">
        <v>2293.9196000001393</v>
      </c>
      <c r="F30" s="566">
        <v>17734350</v>
      </c>
      <c r="G30" s="566">
        <v>19474770.386955999</v>
      </c>
      <c r="H30" s="568">
        <v>37209120.386955999</v>
      </c>
      <c r="I30" s="685"/>
      <c r="J30" s="685"/>
      <c r="K30" s="685"/>
      <c r="L30" s="685"/>
      <c r="M30" s="685"/>
      <c r="N30" s="685"/>
    </row>
    <row r="31" spans="1:14" ht="25.5">
      <c r="A31" s="400">
        <v>9.1</v>
      </c>
      <c r="B31" s="402" t="s">
        <v>624</v>
      </c>
      <c r="C31" s="566">
        <v>0</v>
      </c>
      <c r="D31" s="566">
        <v>-4224841.8180999998</v>
      </c>
      <c r="E31" s="567">
        <v>-4224841.8180999998</v>
      </c>
      <c r="F31" s="566">
        <v>12508500</v>
      </c>
      <c r="G31" s="566">
        <v>5808206.5874439999</v>
      </c>
      <c r="H31" s="568">
        <v>18316706.587444</v>
      </c>
      <c r="I31" s="685"/>
      <c r="J31" s="685"/>
      <c r="K31" s="685"/>
      <c r="L31" s="685"/>
      <c r="M31" s="685"/>
      <c r="N31" s="685"/>
    </row>
    <row r="32" spans="1:14" ht="25.5">
      <c r="A32" s="400">
        <v>9.1999999999999993</v>
      </c>
      <c r="B32" s="402" t="s">
        <v>625</v>
      </c>
      <c r="C32" s="566">
        <v>1228350</v>
      </c>
      <c r="D32" s="566">
        <v>2998785.7376999999</v>
      </c>
      <c r="E32" s="567">
        <v>4227135.7377000004</v>
      </c>
      <c r="F32" s="566">
        <v>5225850</v>
      </c>
      <c r="G32" s="566">
        <v>13666563.799512001</v>
      </c>
      <c r="H32" s="568">
        <v>18892413.799511999</v>
      </c>
      <c r="I32" s="685"/>
      <c r="J32" s="685"/>
      <c r="K32" s="685"/>
      <c r="L32" s="685"/>
      <c r="M32" s="685"/>
      <c r="N32" s="685"/>
    </row>
    <row r="33" spans="1:14" ht="25.5">
      <c r="A33" s="400">
        <v>9.3000000000000007</v>
      </c>
      <c r="B33" s="402" t="s">
        <v>626</v>
      </c>
      <c r="C33" s="566"/>
      <c r="D33" s="566"/>
      <c r="E33" s="567">
        <v>0</v>
      </c>
      <c r="F33" s="566"/>
      <c r="G33" s="566"/>
      <c r="H33" s="568">
        <v>0</v>
      </c>
      <c r="I33" s="685"/>
      <c r="J33" s="685"/>
      <c r="K33" s="685"/>
      <c r="L33" s="685"/>
      <c r="M33" s="685"/>
      <c r="N33" s="685"/>
    </row>
    <row r="34" spans="1:14" ht="16.5">
      <c r="A34" s="400">
        <v>9.4</v>
      </c>
      <c r="B34" s="402" t="s">
        <v>627</v>
      </c>
      <c r="C34" s="566"/>
      <c r="D34" s="566"/>
      <c r="E34" s="567">
        <v>0</v>
      </c>
      <c r="F34" s="566"/>
      <c r="G34" s="566"/>
      <c r="H34" s="568">
        <v>0</v>
      </c>
      <c r="I34" s="685"/>
      <c r="J34" s="685"/>
      <c r="K34" s="685"/>
      <c r="L34" s="685"/>
      <c r="M34" s="685"/>
      <c r="N34" s="685"/>
    </row>
    <row r="35" spans="1:14" ht="16.5">
      <c r="A35" s="400">
        <v>9.5</v>
      </c>
      <c r="B35" s="402" t="s">
        <v>628</v>
      </c>
      <c r="C35" s="566"/>
      <c r="D35" s="566"/>
      <c r="E35" s="567">
        <v>0</v>
      </c>
      <c r="F35" s="566"/>
      <c r="G35" s="566"/>
      <c r="H35" s="568">
        <v>0</v>
      </c>
      <c r="I35" s="685"/>
      <c r="J35" s="685"/>
      <c r="K35" s="685"/>
      <c r="L35" s="685"/>
      <c r="M35" s="685"/>
      <c r="N35" s="685"/>
    </row>
    <row r="36" spans="1:14" ht="25.5">
      <c r="A36" s="400">
        <v>9.6</v>
      </c>
      <c r="B36" s="402" t="s">
        <v>629</v>
      </c>
      <c r="C36" s="566"/>
      <c r="D36" s="566"/>
      <c r="E36" s="567">
        <v>0</v>
      </c>
      <c r="F36" s="566"/>
      <c r="G36" s="566"/>
      <c r="H36" s="568">
        <v>0</v>
      </c>
      <c r="I36" s="685"/>
      <c r="J36" s="685"/>
      <c r="K36" s="685"/>
      <c r="L36" s="685"/>
      <c r="M36" s="685"/>
      <c r="N36" s="685"/>
    </row>
    <row r="37" spans="1:14" ht="25.5">
      <c r="A37" s="400">
        <v>9.6999999999999993</v>
      </c>
      <c r="B37" s="402" t="s">
        <v>630</v>
      </c>
      <c r="C37" s="566"/>
      <c r="D37" s="566"/>
      <c r="E37" s="567">
        <v>0</v>
      </c>
      <c r="F37" s="566"/>
      <c r="G37" s="566"/>
      <c r="H37" s="568">
        <v>0</v>
      </c>
      <c r="I37" s="685"/>
      <c r="J37" s="685"/>
      <c r="K37" s="685"/>
      <c r="L37" s="685"/>
      <c r="M37" s="685"/>
      <c r="N37" s="685"/>
    </row>
    <row r="38" spans="1:14" ht="16.5">
      <c r="A38" s="400">
        <v>10</v>
      </c>
      <c r="B38" s="403" t="s">
        <v>631</v>
      </c>
      <c r="C38" s="566">
        <v>6757240.9299999997</v>
      </c>
      <c r="D38" s="566">
        <v>15765007.2633</v>
      </c>
      <c r="E38" s="567">
        <v>22522248.193300001</v>
      </c>
      <c r="F38" s="566">
        <v>8166957.7899999972</v>
      </c>
      <c r="G38" s="566">
        <v>14844059.784899997</v>
      </c>
      <c r="H38" s="568">
        <v>23011017.574899994</v>
      </c>
      <c r="I38" s="685"/>
      <c r="J38" s="685"/>
      <c r="K38" s="685"/>
      <c r="L38" s="685"/>
      <c r="M38" s="685"/>
      <c r="N38" s="685"/>
    </row>
    <row r="39" spans="1:14" ht="16.5">
      <c r="A39" s="400">
        <v>10.1</v>
      </c>
      <c r="B39" s="402" t="s">
        <v>632</v>
      </c>
      <c r="C39" s="566">
        <v>32647.69</v>
      </c>
      <c r="D39" s="566">
        <v>0</v>
      </c>
      <c r="E39" s="567">
        <v>32647.69</v>
      </c>
      <c r="F39" s="566">
        <v>873352.74</v>
      </c>
      <c r="G39" s="566">
        <v>23842.172999999999</v>
      </c>
      <c r="H39" s="568">
        <v>897194.91299999994</v>
      </c>
      <c r="I39" s="685"/>
      <c r="J39" s="685"/>
      <c r="K39" s="685"/>
      <c r="L39" s="685"/>
      <c r="M39" s="685"/>
      <c r="N39" s="685"/>
    </row>
    <row r="40" spans="1:14" ht="25.5">
      <c r="A40" s="400">
        <v>10.199999999999999</v>
      </c>
      <c r="B40" s="402" t="s">
        <v>633</v>
      </c>
      <c r="C40" s="566">
        <v>4318.21</v>
      </c>
      <c r="D40" s="566">
        <v>0</v>
      </c>
      <c r="E40" s="567">
        <v>4318.21</v>
      </c>
      <c r="F40" s="566">
        <v>0</v>
      </c>
      <c r="G40" s="566">
        <v>1038603.037</v>
      </c>
      <c r="H40" s="568">
        <v>1038603.037</v>
      </c>
      <c r="I40" s="685"/>
      <c r="J40" s="685"/>
      <c r="K40" s="685"/>
      <c r="L40" s="685"/>
      <c r="M40" s="685"/>
      <c r="N40" s="685"/>
    </row>
    <row r="41" spans="1:14" ht="25.5">
      <c r="A41" s="400">
        <v>10.3</v>
      </c>
      <c r="B41" s="402" t="s">
        <v>634</v>
      </c>
      <c r="C41" s="566">
        <v>4997738.3899999997</v>
      </c>
      <c r="D41" s="566">
        <v>13158255.6884</v>
      </c>
      <c r="E41" s="567">
        <v>18155994.078400001</v>
      </c>
      <c r="F41" s="566">
        <v>6324780.6699999962</v>
      </c>
      <c r="G41" s="566">
        <v>11561309.241799997</v>
      </c>
      <c r="H41" s="568">
        <v>17886089.911799993</v>
      </c>
      <c r="I41" s="685"/>
      <c r="J41" s="685"/>
      <c r="K41" s="685"/>
      <c r="L41" s="685"/>
      <c r="M41" s="685"/>
      <c r="N41" s="685"/>
    </row>
    <row r="42" spans="1:14" ht="25.5">
      <c r="A42" s="400">
        <v>10.4</v>
      </c>
      <c r="B42" s="402" t="s">
        <v>635</v>
      </c>
      <c r="C42" s="566">
        <v>1722536.64</v>
      </c>
      <c r="D42" s="566">
        <v>2606751.5748999999</v>
      </c>
      <c r="E42" s="567">
        <v>4329288.2149</v>
      </c>
      <c r="F42" s="566">
        <v>968824.38000000035</v>
      </c>
      <c r="G42" s="566">
        <v>2220305.3331000004</v>
      </c>
      <c r="H42" s="568">
        <v>3189129.7131000008</v>
      </c>
      <c r="I42" s="685"/>
      <c r="J42" s="685"/>
      <c r="K42" s="685"/>
      <c r="L42" s="685"/>
      <c r="M42" s="685"/>
      <c r="N42" s="685"/>
    </row>
    <row r="43" spans="1:14" ht="16.5">
      <c r="A43" s="400">
        <v>11</v>
      </c>
      <c r="B43" s="407" t="s">
        <v>186</v>
      </c>
      <c r="C43" s="566"/>
      <c r="D43" s="566"/>
      <c r="E43" s="567">
        <v>0</v>
      </c>
      <c r="F43" s="566"/>
      <c r="G43" s="566"/>
      <c r="H43" s="568">
        <v>0</v>
      </c>
      <c r="I43" s="685"/>
      <c r="J43" s="685"/>
      <c r="K43" s="685"/>
      <c r="L43" s="685"/>
      <c r="M43" s="685"/>
      <c r="N43" s="685"/>
    </row>
    <row r="44" spans="1:14" ht="16.5">
      <c r="C44" s="409"/>
      <c r="D44" s="409"/>
      <c r="E44" s="409"/>
      <c r="F44" s="409"/>
      <c r="G44" s="409"/>
      <c r="H44" s="409"/>
    </row>
    <row r="45" spans="1:14" ht="16.5">
      <c r="C45" s="409"/>
      <c r="D45" s="409"/>
      <c r="E45" s="409"/>
      <c r="F45" s="409"/>
      <c r="G45" s="409"/>
      <c r="H45" s="409"/>
    </row>
    <row r="46" spans="1:14" ht="16.5">
      <c r="C46" s="409"/>
      <c r="D46" s="409"/>
      <c r="E46" s="409"/>
      <c r="F46" s="409"/>
      <c r="G46" s="409"/>
      <c r="H46" s="409"/>
    </row>
    <row r="47" spans="1:14" ht="16.5">
      <c r="C47" s="409"/>
      <c r="D47" s="409"/>
      <c r="E47" s="409"/>
      <c r="F47" s="409"/>
      <c r="G47" s="409"/>
      <c r="H47" s="409"/>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M18"/>
  <sheetViews>
    <sheetView zoomScaleNormal="100" workbookViewId="0">
      <pane xSplit="1" ySplit="4" topLeftCell="B5" activePane="bottomRight" state="frozen"/>
      <selection activeCell="L27" sqref="L27"/>
      <selection pane="topRight" activeCell="L27" sqref="L27"/>
      <selection pane="bottomLeft" activeCell="L27" sqref="L27"/>
      <selection pane="bottomRight" activeCell="C33" sqref="C33"/>
    </sheetView>
  </sheetViews>
  <sheetFormatPr defaultColWidth="9.140625" defaultRowHeight="12.75"/>
  <cols>
    <col min="1" max="1" width="9.5703125" style="1" bestFit="1" customWidth="1"/>
    <col min="2" max="2" width="93.5703125" style="1" customWidth="1"/>
    <col min="3" max="4" width="12.7109375" style="1" customWidth="1"/>
    <col min="5" max="7" width="10.85546875" style="6" bestFit="1" customWidth="1"/>
    <col min="8" max="11" width="9.7109375" style="6" customWidth="1"/>
    <col min="12" max="16384" width="9.140625" style="6"/>
  </cols>
  <sheetData>
    <row r="1" spans="1:13" ht="15.75">
      <c r="A1" s="11" t="s">
        <v>108</v>
      </c>
      <c r="B1" s="10" t="str">
        <f>Info!C2</f>
        <v>ს.ს "პროკრედიტ ბანკი"</v>
      </c>
      <c r="C1" s="10"/>
    </row>
    <row r="2" spans="1:13" ht="15.75">
      <c r="A2" s="11" t="s">
        <v>109</v>
      </c>
      <c r="B2" s="330">
        <f>'1. key ratios'!B2</f>
        <v>45565</v>
      </c>
      <c r="C2" s="10"/>
    </row>
    <row r="3" spans="1:13" ht="15.75">
      <c r="A3" s="11"/>
      <c r="B3" s="10"/>
      <c r="C3" s="10"/>
    </row>
    <row r="4" spans="1:13" ht="15" customHeight="1" thickBot="1">
      <c r="A4" s="140" t="s">
        <v>190</v>
      </c>
      <c r="B4" s="141" t="s">
        <v>107</v>
      </c>
      <c r="C4" s="142" t="s">
        <v>87</v>
      </c>
    </row>
    <row r="5" spans="1:13" ht="15" customHeight="1">
      <c r="A5" s="138" t="s">
        <v>25</v>
      </c>
      <c r="B5" s="139"/>
      <c r="C5" s="314" t="str">
        <f>INT((MONTH($B$2))/3)&amp;"Q"&amp;"-"&amp;YEAR($B$2)</f>
        <v>3Q-2024</v>
      </c>
      <c r="D5" s="314" t="str">
        <f>IF(INT(MONTH($B$2))=3, "4"&amp;"Q"&amp;"-"&amp;YEAR($B$2)-1, IF(INT(MONTH($B$2))=6, "1"&amp;"Q"&amp;"-"&amp;YEAR($B$2), IF(INT(MONTH($B$2))=9, "2"&amp;"Q"&amp;"-"&amp;YEAR($B$2),IF(INT(MONTH($B$2))=12, "3"&amp;"Q"&amp;"-"&amp;YEAR($B$2), 0))))</f>
        <v>2Q-2024</v>
      </c>
      <c r="E5" s="314" t="str">
        <f>IF(INT(MONTH($B$2))=3, "3"&amp;"Q"&amp;"-"&amp;YEAR($B$2)-1, IF(INT(MONTH($B$2))=6, "4"&amp;"Q"&amp;"-"&amp;YEAR($B$2)-1, IF(INT(MONTH($B$2))=9, "1"&amp;"Q"&amp;"-"&amp;YEAR($B$2),IF(INT(MONTH($B$2))=12, "2"&amp;"Q"&amp;"-"&amp;YEAR($B$2), 0))))</f>
        <v>1Q-2024</v>
      </c>
      <c r="F5" s="314" t="str">
        <f>IF(INT(MONTH($B$2))=3, "2"&amp;"Q"&amp;"-"&amp;YEAR($B$2)-1, IF(INT(MONTH($B$2))=6, "3"&amp;"Q"&amp;"-"&amp;YEAR($B$2)-1, IF(INT(MONTH($B$2))=9, "4"&amp;"Q"&amp;"-"&amp;YEAR($B$2)-1,IF(INT(MONTH($B$2))=12, "1"&amp;"Q"&amp;"-"&amp;YEAR($B$2), 0))))</f>
        <v>4Q-2023</v>
      </c>
      <c r="G5" s="314" t="str">
        <f>IF(INT(MONTH($B$2))=3, "1"&amp;"Q"&amp;"-"&amp;YEAR($B$2)-1, IF(INT(MONTH($B$2))=6, "2"&amp;"Q"&amp;"-"&amp;YEAR($B$2)-1, IF(INT(MONTH($B$2))=9, "3"&amp;"Q"&amp;"-"&amp;YEAR($B$2)-1,IF(INT(MONTH($B$2))=12, "4"&amp;"Q"&amp;"-"&amp;YEAR($B$2)-1, 0))))</f>
        <v>3Q-2023</v>
      </c>
    </row>
    <row r="6" spans="1:13" ht="15" customHeight="1">
      <c r="A6" s="245">
        <v>1</v>
      </c>
      <c r="B6" s="299" t="s">
        <v>112</v>
      </c>
      <c r="C6" s="246">
        <v>1342862276.3380327</v>
      </c>
      <c r="D6" s="301">
        <v>1292620485.6068509</v>
      </c>
      <c r="E6" s="247">
        <v>1202420970.2015409</v>
      </c>
      <c r="F6" s="246">
        <v>1164412912.0393045</v>
      </c>
      <c r="G6" s="302">
        <v>1080430091.5186412</v>
      </c>
      <c r="H6" s="569"/>
      <c r="I6" s="569"/>
      <c r="J6" s="569"/>
      <c r="K6" s="569"/>
      <c r="L6" s="569"/>
      <c r="M6" s="569"/>
    </row>
    <row r="7" spans="1:13" ht="15" customHeight="1">
      <c r="A7" s="245">
        <v>1.1000000000000001</v>
      </c>
      <c r="B7" s="248" t="s">
        <v>328</v>
      </c>
      <c r="C7" s="249">
        <v>1265881442.5640428</v>
      </c>
      <c r="D7" s="303">
        <v>1211221330.271251</v>
      </c>
      <c r="E7" s="249">
        <v>1118290373.5674169</v>
      </c>
      <c r="F7" s="249">
        <v>1076333140.6233594</v>
      </c>
      <c r="G7" s="304">
        <v>1011030950.1075808</v>
      </c>
      <c r="H7" s="569"/>
      <c r="I7" s="569"/>
      <c r="J7" s="569"/>
      <c r="K7" s="569"/>
      <c r="L7" s="569"/>
      <c r="M7" s="569"/>
    </row>
    <row r="8" spans="1:13" ht="25.5">
      <c r="A8" s="245" t="s">
        <v>157</v>
      </c>
      <c r="B8" s="250" t="s">
        <v>187</v>
      </c>
      <c r="C8" s="249"/>
      <c r="D8" s="303"/>
      <c r="E8" s="249"/>
      <c r="F8" s="249"/>
      <c r="G8" s="304"/>
      <c r="H8" s="569"/>
      <c r="I8" s="569"/>
      <c r="J8" s="569"/>
      <c r="K8" s="569"/>
      <c r="L8" s="569"/>
      <c r="M8" s="569"/>
    </row>
    <row r="9" spans="1:13" ht="15" customHeight="1">
      <c r="A9" s="245">
        <v>1.2</v>
      </c>
      <c r="B9" s="248" t="s">
        <v>21</v>
      </c>
      <c r="C9" s="249">
        <v>76980833.77398999</v>
      </c>
      <c r="D9" s="303">
        <v>81399155.335600004</v>
      </c>
      <c r="E9" s="249">
        <v>84130596.634123996</v>
      </c>
      <c r="F9" s="249">
        <v>88079771.415945008</v>
      </c>
      <c r="G9" s="304">
        <v>69399141.411060497</v>
      </c>
      <c r="H9" s="569"/>
      <c r="I9" s="569"/>
      <c r="J9" s="569"/>
      <c r="K9" s="569"/>
      <c r="L9" s="569"/>
      <c r="M9" s="569"/>
    </row>
    <row r="10" spans="1:13" ht="15" customHeight="1">
      <c r="A10" s="245">
        <v>1.3</v>
      </c>
      <c r="B10" s="300" t="s">
        <v>74</v>
      </c>
      <c r="C10" s="249">
        <v>0</v>
      </c>
      <c r="D10" s="303">
        <v>0</v>
      </c>
      <c r="E10" s="249">
        <v>0</v>
      </c>
      <c r="F10" s="249">
        <v>0</v>
      </c>
      <c r="G10" s="304">
        <v>0</v>
      </c>
      <c r="H10" s="569"/>
      <c r="I10" s="569"/>
      <c r="J10" s="569"/>
      <c r="K10" s="569"/>
      <c r="L10" s="569"/>
      <c r="M10" s="569"/>
    </row>
    <row r="11" spans="1:13" ht="15" customHeight="1">
      <c r="A11" s="245">
        <v>2</v>
      </c>
      <c r="B11" s="299" t="s">
        <v>113</v>
      </c>
      <c r="C11" s="249">
        <v>5665686.9446402555</v>
      </c>
      <c r="D11" s="303">
        <v>6976231.6372282691</v>
      </c>
      <c r="E11" s="249">
        <v>2909780.1571054664</v>
      </c>
      <c r="F11" s="249">
        <v>0</v>
      </c>
      <c r="G11" s="304">
        <v>872003.55367146665</v>
      </c>
      <c r="H11" s="569"/>
      <c r="I11" s="569"/>
      <c r="J11" s="569"/>
      <c r="K11" s="569"/>
      <c r="L11" s="569"/>
      <c r="M11" s="569"/>
    </row>
    <row r="12" spans="1:13" ht="15" customHeight="1">
      <c r="A12" s="245">
        <v>3</v>
      </c>
      <c r="B12" s="299" t="s">
        <v>111</v>
      </c>
      <c r="C12" s="249">
        <v>177593353.73124996</v>
      </c>
      <c r="D12" s="303">
        <v>177593353.73124996</v>
      </c>
      <c r="E12" s="249">
        <v>177593353.73124996</v>
      </c>
      <c r="F12" s="249">
        <v>177590182.32499996</v>
      </c>
      <c r="G12" s="304">
        <v>162094259.38124993</v>
      </c>
      <c r="H12" s="569"/>
      <c r="I12" s="569"/>
      <c r="J12" s="569"/>
      <c r="K12" s="569"/>
      <c r="L12" s="569"/>
      <c r="M12" s="569"/>
    </row>
    <row r="13" spans="1:13" ht="15" customHeight="1" thickBot="1">
      <c r="A13" s="73">
        <v>4</v>
      </c>
      <c r="B13" s="307" t="s">
        <v>158</v>
      </c>
      <c r="C13" s="150">
        <v>1526121317.0139229</v>
      </c>
      <c r="D13" s="305">
        <v>1477190070.9753292</v>
      </c>
      <c r="E13" s="151">
        <v>1382924104.0898964</v>
      </c>
      <c r="F13" s="150">
        <v>1342003094.3643045</v>
      </c>
      <c r="G13" s="306">
        <v>1243396354.4535625</v>
      </c>
      <c r="H13" s="569"/>
      <c r="I13" s="569"/>
      <c r="J13" s="569"/>
      <c r="K13" s="569"/>
      <c r="L13" s="569"/>
      <c r="M13" s="569"/>
    </row>
    <row r="14" spans="1:13">
      <c r="B14" s="15"/>
    </row>
    <row r="15" spans="1:13" ht="25.5">
      <c r="B15" s="15" t="s">
        <v>329</v>
      </c>
    </row>
    <row r="16" spans="1:13">
      <c r="B16" s="15"/>
    </row>
    <row r="17" spans="2:2">
      <c r="B17" s="15"/>
    </row>
    <row r="18" spans="2:2">
      <c r="B18" s="15"/>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8"/>
  <sheetViews>
    <sheetView showGridLines="0" zoomScaleNormal="100" workbookViewId="0">
      <pane xSplit="1" ySplit="4" topLeftCell="B5" activePane="bottomRight" state="frozen"/>
      <selection activeCell="L27" sqref="L27"/>
      <selection pane="topRight" activeCell="L27" sqref="L27"/>
      <selection pane="bottomLeft" activeCell="L27" sqref="L27"/>
      <selection pane="bottomRight" activeCell="L27" sqref="L27"/>
    </sheetView>
  </sheetViews>
  <sheetFormatPr defaultRowHeight="15"/>
  <cols>
    <col min="1" max="1" width="9.5703125" style="1" bestFit="1" customWidth="1"/>
    <col min="2" max="2" width="58.85546875" style="1" customWidth="1"/>
    <col min="3" max="3" width="111.7109375" style="1" customWidth="1"/>
  </cols>
  <sheetData>
    <row r="1" spans="1:8">
      <c r="A1" s="1" t="s">
        <v>108</v>
      </c>
      <c r="B1" s="1" t="str">
        <f>Info!C2</f>
        <v>ს.ს "პროკრედიტ ბანკი"</v>
      </c>
    </row>
    <row r="2" spans="1:8">
      <c r="A2" s="1" t="s">
        <v>109</v>
      </c>
      <c r="B2" s="330">
        <f>'1. key ratios'!B2</f>
        <v>45565</v>
      </c>
    </row>
    <row r="4" spans="1:8" ht="36" customHeight="1" thickBot="1">
      <c r="A4" s="144" t="s">
        <v>191</v>
      </c>
      <c r="B4" s="22" t="s">
        <v>91</v>
      </c>
      <c r="C4" s="7"/>
    </row>
    <row r="5" spans="1:8" ht="16.5">
      <c r="A5" s="5"/>
      <c r="B5" s="295" t="s">
        <v>92</v>
      </c>
      <c r="C5" s="312" t="s">
        <v>340</v>
      </c>
    </row>
    <row r="6" spans="1:8" ht="15.75">
      <c r="A6" s="8">
        <v>1</v>
      </c>
      <c r="B6" s="23" t="s">
        <v>703</v>
      </c>
      <c r="C6" s="308" t="s">
        <v>706</v>
      </c>
    </row>
    <row r="7" spans="1:8" ht="15.75">
      <c r="A7" s="8">
        <v>2</v>
      </c>
      <c r="B7" s="23" t="s">
        <v>707</v>
      </c>
      <c r="C7" s="308" t="s">
        <v>708</v>
      </c>
    </row>
    <row r="8" spans="1:8" ht="15.75">
      <c r="A8" s="8">
        <v>3</v>
      </c>
      <c r="B8" s="23" t="s">
        <v>709</v>
      </c>
      <c r="C8" s="308" t="s">
        <v>710</v>
      </c>
    </row>
    <row r="9" spans="1:8" ht="15.75">
      <c r="A9" s="8">
        <v>4</v>
      </c>
      <c r="B9" s="23" t="s">
        <v>711</v>
      </c>
      <c r="C9" s="308" t="s">
        <v>708</v>
      </c>
    </row>
    <row r="10" spans="1:8" ht="15.75">
      <c r="A10" s="8">
        <v>5</v>
      </c>
      <c r="B10" s="23" t="s">
        <v>712</v>
      </c>
      <c r="C10" s="308" t="s">
        <v>710</v>
      </c>
    </row>
    <row r="11" spans="1:8" ht="15.75">
      <c r="A11" s="8">
        <v>6</v>
      </c>
      <c r="B11" s="23"/>
      <c r="C11" s="308"/>
    </row>
    <row r="12" spans="1:8" ht="15.75">
      <c r="A12" s="8">
        <v>7</v>
      </c>
      <c r="B12" s="23"/>
      <c r="C12" s="308"/>
      <c r="H12" s="2"/>
    </row>
    <row r="13" spans="1:8" ht="15.75">
      <c r="A13" s="8">
        <v>8</v>
      </c>
      <c r="B13" s="23"/>
      <c r="C13" s="308"/>
    </row>
    <row r="14" spans="1:8" ht="15.75">
      <c r="A14" s="8">
        <v>9</v>
      </c>
      <c r="B14" s="23"/>
      <c r="C14" s="308"/>
    </row>
    <row r="15" spans="1:8" ht="15.75">
      <c r="A15" s="8">
        <v>10</v>
      </c>
      <c r="B15" s="23"/>
      <c r="C15" s="308"/>
    </row>
    <row r="16" spans="1:8" ht="15.75">
      <c r="A16" s="8"/>
      <c r="B16" s="717"/>
      <c r="C16" s="718"/>
    </row>
    <row r="17" spans="1:3" ht="15.75">
      <c r="A17" s="8"/>
      <c r="B17" s="296" t="s">
        <v>93</v>
      </c>
      <c r="C17" s="313" t="s">
        <v>341</v>
      </c>
    </row>
    <row r="18" spans="1:3" ht="31.5">
      <c r="A18" s="8">
        <v>1</v>
      </c>
      <c r="B18" s="19" t="s">
        <v>713</v>
      </c>
      <c r="C18" s="311" t="s">
        <v>726</v>
      </c>
    </row>
    <row r="19" spans="1:3" ht="16.5">
      <c r="A19" s="8">
        <v>2</v>
      </c>
      <c r="B19" s="19" t="s">
        <v>714</v>
      </c>
      <c r="C19" s="310" t="s">
        <v>727</v>
      </c>
    </row>
    <row r="20" spans="1:3" ht="16.5">
      <c r="A20" s="8">
        <v>3</v>
      </c>
      <c r="B20" s="19" t="s">
        <v>715</v>
      </c>
      <c r="C20" s="310" t="s">
        <v>728</v>
      </c>
    </row>
    <row r="21" spans="1:3" ht="16.5">
      <c r="A21" s="8">
        <v>4</v>
      </c>
      <c r="B21" s="19" t="s">
        <v>716</v>
      </c>
      <c r="C21" s="310" t="s">
        <v>717</v>
      </c>
    </row>
    <row r="22" spans="1:3" ht="16.5">
      <c r="A22" s="8">
        <v>5</v>
      </c>
      <c r="B22" s="19"/>
      <c r="C22" s="310"/>
    </row>
    <row r="23" spans="1:3" ht="16.5">
      <c r="A23" s="8">
        <v>6</v>
      </c>
      <c r="B23" s="19"/>
      <c r="C23" s="310"/>
    </row>
    <row r="24" spans="1:3" ht="16.5">
      <c r="A24" s="8">
        <v>7</v>
      </c>
      <c r="B24" s="19"/>
      <c r="C24" s="310"/>
    </row>
    <row r="25" spans="1:3" ht="16.5">
      <c r="A25" s="8">
        <v>8</v>
      </c>
      <c r="B25" s="19"/>
      <c r="C25" s="310"/>
    </row>
    <row r="26" spans="1:3" ht="16.5">
      <c r="A26" s="8">
        <v>9</v>
      </c>
      <c r="B26" s="19"/>
      <c r="C26" s="310"/>
    </row>
    <row r="27" spans="1:3" ht="15.75" customHeight="1">
      <c r="A27" s="8">
        <v>10</v>
      </c>
      <c r="B27" s="19"/>
      <c r="C27" s="311"/>
    </row>
    <row r="28" spans="1:3" ht="15.75" customHeight="1">
      <c r="A28" s="8"/>
      <c r="B28" s="19"/>
      <c r="C28" s="20"/>
    </row>
    <row r="29" spans="1:3" ht="30" customHeight="1">
      <c r="A29" s="8"/>
      <c r="B29" s="719" t="s">
        <v>94</v>
      </c>
      <c r="C29" s="720"/>
    </row>
    <row r="30" spans="1:3" ht="15.75">
      <c r="A30" s="8">
        <v>1</v>
      </c>
      <c r="B30" s="23" t="s">
        <v>718</v>
      </c>
      <c r="C30" s="570">
        <v>1</v>
      </c>
    </row>
    <row r="31" spans="1:3" ht="15.75" customHeight="1">
      <c r="A31" s="8"/>
      <c r="B31" s="23"/>
      <c r="C31" s="24"/>
    </row>
    <row r="32" spans="1:3" ht="29.25" customHeight="1">
      <c r="A32" s="8"/>
      <c r="B32" s="719" t="s">
        <v>174</v>
      </c>
      <c r="C32" s="720"/>
    </row>
    <row r="33" spans="1:3" ht="15.75">
      <c r="A33" s="8">
        <v>1</v>
      </c>
      <c r="B33" s="23" t="s">
        <v>719</v>
      </c>
      <c r="C33" s="573">
        <v>0.183</v>
      </c>
    </row>
    <row r="34" spans="1:3" ht="15.75">
      <c r="A34" s="571">
        <v>2</v>
      </c>
      <c r="B34" s="572" t="s">
        <v>720</v>
      </c>
      <c r="C34" s="574">
        <v>0.13200000000000001</v>
      </c>
    </row>
    <row r="35" spans="1:3" ht="15.75">
      <c r="A35" s="571">
        <v>3</v>
      </c>
      <c r="B35" s="572" t="s">
        <v>721</v>
      </c>
      <c r="C35" s="574">
        <v>0.125</v>
      </c>
    </row>
    <row r="36" spans="1:3" ht="15.75">
      <c r="A36" s="571">
        <v>4</v>
      </c>
      <c r="B36" s="572" t="s">
        <v>722</v>
      </c>
      <c r="C36" s="574">
        <v>8.6999999999999994E-2</v>
      </c>
    </row>
    <row r="37" spans="1:3" ht="15.75">
      <c r="A37" s="571">
        <v>5</v>
      </c>
      <c r="B37" s="572" t="s">
        <v>723</v>
      </c>
      <c r="C37" s="574">
        <v>8.5999999999999993E-2</v>
      </c>
    </row>
    <row r="38" spans="1:3" ht="17.25" thickBot="1">
      <c r="A38" s="9"/>
      <c r="B38" s="25"/>
      <c r="C38" s="309"/>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H53"/>
  <sheetViews>
    <sheetView zoomScale="80" zoomScaleNormal="80" workbookViewId="0">
      <pane xSplit="1" ySplit="5" topLeftCell="B6" activePane="bottomRight" state="frozen"/>
      <selection activeCell="L27" sqref="L27"/>
      <selection pane="topRight" activeCell="L27" sqref="L27"/>
      <selection pane="bottomLeft" activeCell="L27" sqref="L27"/>
      <selection pane="bottomRight" activeCell="M21" sqref="M21"/>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8" ht="16.5">
      <c r="A1" s="11" t="s">
        <v>108</v>
      </c>
      <c r="B1" s="10" t="str">
        <f>Info!C2</f>
        <v>ს.ს "პროკრედიტ ბანკი"</v>
      </c>
    </row>
    <row r="2" spans="1:8" s="11" customFormat="1" ht="15.75" customHeight="1">
      <c r="A2" s="11" t="s">
        <v>109</v>
      </c>
      <c r="B2" s="330">
        <f>'1. key ratios'!B2</f>
        <v>45565</v>
      </c>
    </row>
    <row r="3" spans="1:8" s="11" customFormat="1" ht="15.75" customHeight="1"/>
    <row r="4" spans="1:8" s="11" customFormat="1" ht="15.75" customHeight="1" thickBot="1">
      <c r="A4" s="145" t="s">
        <v>192</v>
      </c>
      <c r="B4" s="146" t="s">
        <v>168</v>
      </c>
      <c r="C4" s="120"/>
      <c r="D4" s="120"/>
      <c r="E4" s="121" t="s">
        <v>87</v>
      </c>
    </row>
    <row r="5" spans="1:8" s="69" customFormat="1" ht="17.45" customHeight="1">
      <c r="A5" s="223"/>
      <c r="B5" s="224"/>
      <c r="C5" s="119" t="s">
        <v>0</v>
      </c>
      <c r="D5" s="119" t="s">
        <v>1</v>
      </c>
      <c r="E5" s="225" t="s">
        <v>2</v>
      </c>
    </row>
    <row r="6" spans="1:8" ht="14.45" customHeight="1">
      <c r="A6" s="226"/>
      <c r="B6" s="721" t="s">
        <v>144</v>
      </c>
      <c r="C6" s="721" t="s">
        <v>637</v>
      </c>
      <c r="D6" s="722" t="s">
        <v>143</v>
      </c>
      <c r="E6" s="723"/>
    </row>
    <row r="7" spans="1:8" ht="99.6" customHeight="1">
      <c r="A7" s="226"/>
      <c r="B7" s="721"/>
      <c r="C7" s="721"/>
      <c r="D7" s="221" t="s">
        <v>142</v>
      </c>
      <c r="E7" s="222" t="s">
        <v>246</v>
      </c>
    </row>
    <row r="8" spans="1:8" ht="22.5" customHeight="1">
      <c r="A8" s="410">
        <v>1</v>
      </c>
      <c r="B8" s="385" t="s">
        <v>636</v>
      </c>
      <c r="C8" s="575">
        <v>458582365.58630002</v>
      </c>
      <c r="D8" s="575">
        <v>0</v>
      </c>
      <c r="E8" s="575">
        <v>458582365.58630002</v>
      </c>
      <c r="F8" s="685"/>
      <c r="G8" s="685"/>
      <c r="H8" s="685"/>
    </row>
    <row r="9" spans="1:8">
      <c r="A9" s="410">
        <v>1.1000000000000001</v>
      </c>
      <c r="B9" s="386" t="s">
        <v>96</v>
      </c>
      <c r="C9" s="575">
        <v>53893715.019600004</v>
      </c>
      <c r="D9" s="575"/>
      <c r="E9" s="575">
        <v>53893715.019600004</v>
      </c>
      <c r="F9" s="685"/>
      <c r="G9" s="685"/>
      <c r="H9" s="685"/>
    </row>
    <row r="10" spans="1:8">
      <c r="A10" s="410">
        <v>1.2</v>
      </c>
      <c r="B10" s="386" t="s">
        <v>97</v>
      </c>
      <c r="C10" s="575">
        <v>211602663.23249999</v>
      </c>
      <c r="D10" s="575"/>
      <c r="E10" s="575">
        <v>211602663.23249999</v>
      </c>
      <c r="F10" s="685"/>
      <c r="G10" s="685"/>
      <c r="H10" s="685"/>
    </row>
    <row r="11" spans="1:8">
      <c r="A11" s="410">
        <v>1.3</v>
      </c>
      <c r="B11" s="386" t="s">
        <v>98</v>
      </c>
      <c r="C11" s="575">
        <v>193085987.33419999</v>
      </c>
      <c r="D11" s="575"/>
      <c r="E11" s="575">
        <v>193085987.33419999</v>
      </c>
      <c r="F11" s="685"/>
      <c r="G11" s="685"/>
      <c r="H11" s="685"/>
    </row>
    <row r="12" spans="1:8">
      <c r="A12" s="410">
        <v>2</v>
      </c>
      <c r="B12" s="387" t="s">
        <v>523</v>
      </c>
      <c r="C12" s="575">
        <v>0</v>
      </c>
      <c r="D12" s="575"/>
      <c r="E12" s="575">
        <v>0</v>
      </c>
      <c r="F12" s="685"/>
      <c r="G12" s="685"/>
      <c r="H12" s="685"/>
    </row>
    <row r="13" spans="1:8">
      <c r="A13" s="410">
        <v>2.1</v>
      </c>
      <c r="B13" s="388" t="s">
        <v>524</v>
      </c>
      <c r="C13" s="575">
        <v>0</v>
      </c>
      <c r="D13" s="575"/>
      <c r="E13" s="575">
        <v>0</v>
      </c>
      <c r="F13" s="685"/>
      <c r="G13" s="685"/>
      <c r="H13" s="685"/>
    </row>
    <row r="14" spans="1:8" ht="33.950000000000003" customHeight="1">
      <c r="A14" s="410">
        <v>3</v>
      </c>
      <c r="B14" s="389" t="s">
        <v>525</v>
      </c>
      <c r="C14" s="575">
        <v>0</v>
      </c>
      <c r="D14" s="575"/>
      <c r="E14" s="575">
        <v>0</v>
      </c>
      <c r="F14" s="685"/>
      <c r="G14" s="685"/>
      <c r="H14" s="685"/>
    </row>
    <row r="15" spans="1:8" ht="32.450000000000003" customHeight="1">
      <c r="A15" s="410">
        <v>4</v>
      </c>
      <c r="B15" s="390" t="s">
        <v>526</v>
      </c>
      <c r="C15" s="575">
        <v>0</v>
      </c>
      <c r="D15" s="575"/>
      <c r="E15" s="575">
        <v>0</v>
      </c>
      <c r="F15" s="685"/>
      <c r="G15" s="685"/>
      <c r="H15" s="685"/>
    </row>
    <row r="16" spans="1:8" ht="23.1" customHeight="1">
      <c r="A16" s="410">
        <v>5</v>
      </c>
      <c r="B16" s="390" t="s">
        <v>527</v>
      </c>
      <c r="C16" s="575">
        <v>139527.79999999999</v>
      </c>
      <c r="D16" s="575">
        <v>0</v>
      </c>
      <c r="E16" s="575">
        <v>139527.79999999999</v>
      </c>
      <c r="F16" s="685"/>
      <c r="G16" s="685"/>
      <c r="H16" s="685"/>
    </row>
    <row r="17" spans="1:8">
      <c r="A17" s="410">
        <v>5.0999999999999996</v>
      </c>
      <c r="B17" s="391" t="s">
        <v>528</v>
      </c>
      <c r="C17" s="575">
        <v>139527.79999999999</v>
      </c>
      <c r="D17" s="575"/>
      <c r="E17" s="575">
        <v>139527.79999999999</v>
      </c>
      <c r="F17" s="685"/>
      <c r="G17" s="685"/>
      <c r="H17" s="685"/>
    </row>
    <row r="18" spans="1:8">
      <c r="A18" s="410">
        <v>5.2</v>
      </c>
      <c r="B18" s="391" t="s">
        <v>455</v>
      </c>
      <c r="C18" s="575">
        <v>0</v>
      </c>
      <c r="D18" s="575"/>
      <c r="E18" s="575">
        <v>0</v>
      </c>
      <c r="F18" s="685"/>
      <c r="G18" s="685"/>
      <c r="H18" s="685"/>
    </row>
    <row r="19" spans="1:8">
      <c r="A19" s="410">
        <v>5.3</v>
      </c>
      <c r="B19" s="391" t="s">
        <v>529</v>
      </c>
      <c r="C19" s="575">
        <v>0</v>
      </c>
      <c r="D19" s="575"/>
      <c r="E19" s="575">
        <v>0</v>
      </c>
      <c r="F19" s="685"/>
      <c r="G19" s="685"/>
      <c r="H19" s="685"/>
    </row>
    <row r="20" spans="1:8" ht="21">
      <c r="A20" s="410">
        <v>6</v>
      </c>
      <c r="B20" s="389" t="s">
        <v>530</v>
      </c>
      <c r="C20" s="575">
        <v>1421002850.07212</v>
      </c>
      <c r="D20" s="575">
        <v>0</v>
      </c>
      <c r="E20" s="575">
        <v>1421002850.07212</v>
      </c>
      <c r="F20" s="685"/>
      <c r="G20" s="685"/>
      <c r="H20" s="685"/>
    </row>
    <row r="21" spans="1:8">
      <c r="A21" s="410">
        <v>6.1</v>
      </c>
      <c r="B21" s="391" t="s">
        <v>455</v>
      </c>
      <c r="C21" s="349">
        <v>71165099.75</v>
      </c>
      <c r="D21" s="349"/>
      <c r="E21" s="349">
        <v>71165099.75</v>
      </c>
      <c r="F21" s="685"/>
      <c r="G21" s="685"/>
      <c r="H21" s="685"/>
    </row>
    <row r="22" spans="1:8">
      <c r="A22" s="410">
        <v>6.2</v>
      </c>
      <c r="B22" s="391" t="s">
        <v>529</v>
      </c>
      <c r="C22" s="349">
        <v>1349837750.32212</v>
      </c>
      <c r="D22" s="349"/>
      <c r="E22" s="349">
        <v>1349837750.32212</v>
      </c>
      <c r="F22" s="685"/>
      <c r="G22" s="685"/>
      <c r="H22" s="685"/>
    </row>
    <row r="23" spans="1:8" ht="21">
      <c r="A23" s="410">
        <v>7</v>
      </c>
      <c r="B23" s="392" t="s">
        <v>531</v>
      </c>
      <c r="C23" s="576">
        <v>8871848.4900000002</v>
      </c>
      <c r="D23" s="576">
        <v>8871848.4900000002</v>
      </c>
      <c r="E23" s="576">
        <v>0</v>
      </c>
      <c r="F23" s="685"/>
      <c r="G23" s="685"/>
      <c r="H23" s="685"/>
    </row>
    <row r="24" spans="1:8" ht="21">
      <c r="A24" s="410">
        <v>8</v>
      </c>
      <c r="B24" s="393" t="s">
        <v>532</v>
      </c>
      <c r="C24" s="576">
        <v>0</v>
      </c>
      <c r="D24" s="576"/>
      <c r="E24" s="576">
        <v>0</v>
      </c>
      <c r="F24" s="685"/>
      <c r="G24" s="685"/>
      <c r="H24" s="685"/>
    </row>
    <row r="25" spans="1:8">
      <c r="A25" s="410">
        <v>9</v>
      </c>
      <c r="B25" s="390" t="s">
        <v>533</v>
      </c>
      <c r="C25" s="576">
        <v>46262578.38000001</v>
      </c>
      <c r="D25" s="576">
        <v>0</v>
      </c>
      <c r="E25" s="576">
        <v>46262578.38000001</v>
      </c>
      <c r="F25" s="685"/>
      <c r="G25" s="685"/>
      <c r="H25" s="685"/>
    </row>
    <row r="26" spans="1:8">
      <c r="A26" s="410">
        <v>9.1</v>
      </c>
      <c r="B26" s="394" t="s">
        <v>534</v>
      </c>
      <c r="C26" s="576">
        <v>42095550.99000001</v>
      </c>
      <c r="D26" s="576"/>
      <c r="E26" s="576">
        <v>42095550.99000001</v>
      </c>
      <c r="F26" s="685"/>
      <c r="G26" s="685"/>
      <c r="H26" s="685"/>
    </row>
    <row r="27" spans="1:8">
      <c r="A27" s="410">
        <v>9.1999999999999993</v>
      </c>
      <c r="B27" s="394" t="s">
        <v>535</v>
      </c>
      <c r="C27" s="576">
        <v>4167027.39</v>
      </c>
      <c r="D27" s="576"/>
      <c r="E27" s="576">
        <v>4167027.39</v>
      </c>
      <c r="F27" s="685"/>
      <c r="G27" s="685"/>
      <c r="H27" s="685"/>
    </row>
    <row r="28" spans="1:8">
      <c r="A28" s="410">
        <v>10</v>
      </c>
      <c r="B28" s="390" t="s">
        <v>36</v>
      </c>
      <c r="C28" s="576">
        <v>2084486.9</v>
      </c>
      <c r="D28" s="576">
        <v>2084486.9</v>
      </c>
      <c r="E28" s="576">
        <v>0</v>
      </c>
      <c r="F28" s="685"/>
      <c r="G28" s="685"/>
      <c r="H28" s="685"/>
    </row>
    <row r="29" spans="1:8">
      <c r="A29" s="410">
        <v>10.1</v>
      </c>
      <c r="B29" s="394" t="s">
        <v>536</v>
      </c>
      <c r="C29" s="576">
        <v>0</v>
      </c>
      <c r="D29" s="576"/>
      <c r="E29" s="576">
        <v>0</v>
      </c>
      <c r="F29" s="685"/>
      <c r="G29" s="685"/>
      <c r="H29" s="685"/>
    </row>
    <row r="30" spans="1:8">
      <c r="A30" s="410">
        <v>10.199999999999999</v>
      </c>
      <c r="B30" s="394" t="s">
        <v>537</v>
      </c>
      <c r="C30" s="576">
        <v>2084486.9</v>
      </c>
      <c r="D30" s="576">
        <v>2084486.9</v>
      </c>
      <c r="E30" s="576">
        <v>0</v>
      </c>
      <c r="F30" s="685"/>
      <c r="G30" s="685"/>
      <c r="H30" s="685"/>
    </row>
    <row r="31" spans="1:8">
      <c r="A31" s="410">
        <v>11</v>
      </c>
      <c r="B31" s="390" t="s">
        <v>538</v>
      </c>
      <c r="C31" s="576">
        <v>3436592.26</v>
      </c>
      <c r="D31" s="576">
        <v>0</v>
      </c>
      <c r="E31" s="576">
        <v>3436592.26</v>
      </c>
      <c r="F31" s="685"/>
      <c r="G31" s="685"/>
      <c r="H31" s="685"/>
    </row>
    <row r="32" spans="1:8">
      <c r="A32" s="410">
        <v>11.1</v>
      </c>
      <c r="B32" s="394" t="s">
        <v>539</v>
      </c>
      <c r="C32" s="576">
        <v>3436592.26</v>
      </c>
      <c r="D32" s="576"/>
      <c r="E32" s="576">
        <v>3436592.26</v>
      </c>
      <c r="F32" s="685"/>
      <c r="G32" s="685"/>
      <c r="H32" s="685"/>
    </row>
    <row r="33" spans="1:8">
      <c r="A33" s="410">
        <v>11.2</v>
      </c>
      <c r="B33" s="394" t="s">
        <v>540</v>
      </c>
      <c r="C33" s="576">
        <v>0</v>
      </c>
      <c r="D33" s="576"/>
      <c r="E33" s="576">
        <v>0</v>
      </c>
      <c r="F33" s="685"/>
      <c r="G33" s="685"/>
      <c r="H33" s="685"/>
    </row>
    <row r="34" spans="1:8">
      <c r="A34" s="410">
        <v>13</v>
      </c>
      <c r="B34" s="390" t="s">
        <v>99</v>
      </c>
      <c r="C34" s="349">
        <v>5303908.4884799998</v>
      </c>
      <c r="D34" s="349"/>
      <c r="E34" s="349">
        <v>5303908.4884799998</v>
      </c>
      <c r="F34" s="685"/>
      <c r="G34" s="685"/>
      <c r="H34" s="685"/>
    </row>
    <row r="35" spans="1:8">
      <c r="A35" s="410">
        <v>13.1</v>
      </c>
      <c r="B35" s="395" t="s">
        <v>541</v>
      </c>
      <c r="C35" s="349">
        <v>101910</v>
      </c>
      <c r="D35" s="349"/>
      <c r="E35" s="349">
        <v>101910</v>
      </c>
      <c r="F35" s="685"/>
      <c r="G35" s="685"/>
      <c r="H35" s="685"/>
    </row>
    <row r="36" spans="1:8">
      <c r="A36" s="410">
        <v>13.2</v>
      </c>
      <c r="B36" s="395" t="s">
        <v>542</v>
      </c>
      <c r="C36" s="349">
        <v>0</v>
      </c>
      <c r="D36" s="349"/>
      <c r="E36" s="349">
        <v>0</v>
      </c>
      <c r="F36" s="685"/>
      <c r="G36" s="685"/>
      <c r="H36" s="685"/>
    </row>
    <row r="37" spans="1:8" ht="39" thickBot="1">
      <c r="A37" s="227"/>
      <c r="B37" s="228" t="s">
        <v>222</v>
      </c>
      <c r="C37" s="190">
        <v>1945684157.9769003</v>
      </c>
      <c r="D37" s="190">
        <v>10956335.390000001</v>
      </c>
      <c r="E37" s="190">
        <v>1934727822.5869002</v>
      </c>
      <c r="F37" s="685"/>
      <c r="G37" s="685"/>
      <c r="H37" s="685"/>
    </row>
    <row r="38" spans="1:8">
      <c r="A38"/>
      <c r="B38"/>
      <c r="C38" s="577"/>
      <c r="D38" s="577"/>
      <c r="E38" s="577"/>
    </row>
    <row r="39" spans="1:8">
      <c r="A39"/>
      <c r="B39"/>
      <c r="C39"/>
      <c r="D39"/>
      <c r="E39"/>
    </row>
    <row r="41" spans="1:8" s="1" customFormat="1" ht="15.75">
      <c r="B41" s="27"/>
      <c r="F41"/>
      <c r="G41"/>
    </row>
    <row r="42" spans="1:8" s="1" customFormat="1">
      <c r="B42" s="28"/>
      <c r="F42"/>
      <c r="G42"/>
    </row>
    <row r="43" spans="1:8" s="1" customFormat="1" ht="15.75">
      <c r="B43" s="27"/>
      <c r="F43"/>
      <c r="G43"/>
    </row>
    <row r="44" spans="1:8" s="1" customFormat="1" ht="15.75">
      <c r="B44" s="27"/>
      <c r="F44"/>
      <c r="G44"/>
    </row>
    <row r="45" spans="1:8" s="1" customFormat="1" ht="15.75">
      <c r="B45" s="27"/>
      <c r="F45"/>
      <c r="G45"/>
    </row>
    <row r="46" spans="1:8" s="1" customFormat="1" ht="15.75">
      <c r="B46" s="27"/>
      <c r="F46"/>
      <c r="G46"/>
    </row>
    <row r="47" spans="1:8" s="1" customFormat="1" ht="15.75">
      <c r="B47" s="27"/>
      <c r="F47"/>
      <c r="G47"/>
    </row>
    <row r="48" spans="1:8"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Normal="100" workbookViewId="0">
      <pane xSplit="1" ySplit="4" topLeftCell="B5" activePane="bottomRight" state="frozen"/>
      <selection activeCell="L27" sqref="L27"/>
      <selection pane="topRight" activeCell="L27" sqref="L27"/>
      <selection pane="bottomLeft" activeCell="L27" sqref="L27"/>
      <selection pane="bottomRight" activeCell="D24" sqref="D24"/>
    </sheetView>
  </sheetViews>
  <sheetFormatPr defaultRowHeight="15" outlineLevelRow="1"/>
  <cols>
    <col min="1" max="1" width="9.5703125" style="1" bestFit="1" customWidth="1"/>
    <col min="2" max="2" width="114.28515625" style="1"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6.5">
      <c r="A1" s="11" t="s">
        <v>108</v>
      </c>
      <c r="B1" s="10" t="str">
        <f>Info!C2</f>
        <v>ს.ს "პროკრედიტ ბანკი"</v>
      </c>
    </row>
    <row r="2" spans="1:6" s="11" customFormat="1" ht="15.75" customHeight="1">
      <c r="A2" s="11" t="s">
        <v>109</v>
      </c>
      <c r="B2" s="330">
        <f>'1. key ratios'!B2</f>
        <v>45565</v>
      </c>
      <c r="C2"/>
      <c r="D2"/>
      <c r="E2"/>
      <c r="F2"/>
    </row>
    <row r="3" spans="1:6" s="11" customFormat="1" ht="15.75" customHeight="1">
      <c r="C3"/>
      <c r="D3"/>
      <c r="E3"/>
      <c r="F3"/>
    </row>
    <row r="4" spans="1:6" s="11" customFormat="1" ht="26.25" thickBot="1">
      <c r="A4" s="11" t="s">
        <v>193</v>
      </c>
      <c r="B4" s="127" t="s">
        <v>171</v>
      </c>
      <c r="C4" s="121" t="s">
        <v>87</v>
      </c>
      <c r="D4"/>
      <c r="E4"/>
      <c r="F4"/>
    </row>
    <row r="5" spans="1:6">
      <c r="A5" s="122">
        <v>1</v>
      </c>
      <c r="B5" s="123" t="s">
        <v>520</v>
      </c>
      <c r="C5" s="152">
        <v>1934727822.5869002</v>
      </c>
      <c r="D5" s="684"/>
    </row>
    <row r="6" spans="1:6">
      <c r="A6" s="68">
        <v>2.1</v>
      </c>
      <c r="B6" s="129" t="s">
        <v>639</v>
      </c>
      <c r="C6" s="153">
        <v>158391359.30309999</v>
      </c>
      <c r="D6" s="684"/>
    </row>
    <row r="7" spans="1:6" s="2" customFormat="1" ht="25.5" outlineLevel="1">
      <c r="A7" s="128">
        <v>2.2000000000000002</v>
      </c>
      <c r="B7" s="124" t="s">
        <v>640</v>
      </c>
      <c r="C7" s="154">
        <v>0</v>
      </c>
      <c r="D7" s="684"/>
    </row>
    <row r="8" spans="1:6" s="2" customFormat="1" ht="26.25">
      <c r="A8" s="128">
        <v>3</v>
      </c>
      <c r="B8" s="125" t="s">
        <v>521</v>
      </c>
      <c r="C8" s="155">
        <v>2093119181.8900003</v>
      </c>
      <c r="D8" s="684"/>
    </row>
    <row r="9" spans="1:6">
      <c r="A9" s="68">
        <v>4</v>
      </c>
      <c r="B9" s="132" t="s">
        <v>169</v>
      </c>
      <c r="C9" s="153"/>
      <c r="D9" s="684"/>
    </row>
    <row r="10" spans="1:6" s="2" customFormat="1" ht="25.5" outlineLevel="1">
      <c r="A10" s="128">
        <v>5.0999999999999996</v>
      </c>
      <c r="B10" s="124" t="s">
        <v>175</v>
      </c>
      <c r="C10" s="154">
        <v>-81242400.682109997</v>
      </c>
      <c r="D10" s="684"/>
    </row>
    <row r="11" spans="1:6" s="2" customFormat="1" ht="25.5" outlineLevel="1">
      <c r="A11" s="128">
        <v>5.2</v>
      </c>
      <c r="B11" s="124" t="s">
        <v>176</v>
      </c>
      <c r="C11" s="154">
        <v>0</v>
      </c>
      <c r="D11" s="684"/>
    </row>
    <row r="12" spans="1:6" s="2" customFormat="1">
      <c r="A12" s="128">
        <v>6</v>
      </c>
      <c r="B12" s="130" t="s">
        <v>330</v>
      </c>
      <c r="C12" s="154"/>
      <c r="D12" s="684"/>
    </row>
    <row r="13" spans="1:6" s="2" customFormat="1" ht="15.75" thickBot="1">
      <c r="A13" s="131">
        <v>7</v>
      </c>
      <c r="B13" s="126" t="s">
        <v>170</v>
      </c>
      <c r="C13" s="156">
        <v>2011876781.2078903</v>
      </c>
      <c r="D13" s="684"/>
    </row>
    <row r="15" spans="1:6">
      <c r="B15" s="15"/>
    </row>
    <row r="17" spans="2:9" s="1" customFormat="1">
      <c r="B17" s="29"/>
      <c r="C17"/>
      <c r="D17"/>
      <c r="E17"/>
      <c r="F17"/>
      <c r="G17"/>
      <c r="H17"/>
      <c r="I17"/>
    </row>
    <row r="18" spans="2:9" s="1" customFormat="1" ht="15.75">
      <c r="B18" s="26"/>
      <c r="C18"/>
      <c r="D18"/>
      <c r="E18"/>
      <c r="F18"/>
      <c r="G18"/>
      <c r="H18"/>
      <c r="I18"/>
    </row>
    <row r="19" spans="2:9" s="1" customFormat="1" ht="15.75">
      <c r="B19" s="26"/>
      <c r="C19"/>
      <c r="D19"/>
      <c r="E19"/>
      <c r="F19"/>
      <c r="G19"/>
      <c r="H19"/>
      <c r="I19"/>
    </row>
    <row r="20" spans="2:9" s="1" customFormat="1">
      <c r="B20" s="28"/>
      <c r="C20"/>
      <c r="D20"/>
      <c r="E20"/>
      <c r="F20"/>
      <c r="G20"/>
      <c r="H20"/>
      <c r="I20"/>
    </row>
    <row r="21" spans="2:9" s="1" customFormat="1" ht="15.75">
      <c r="B21" s="27"/>
      <c r="C21"/>
      <c r="D21"/>
      <c r="E21"/>
      <c r="F21"/>
      <c r="G21"/>
      <c r="H21"/>
      <c r="I21"/>
    </row>
    <row r="22" spans="2:9" s="1" customFormat="1">
      <c r="B22" s="28"/>
      <c r="C22"/>
      <c r="D22"/>
      <c r="E22"/>
      <c r="F22"/>
      <c r="G22"/>
      <c r="H22"/>
      <c r="I22"/>
    </row>
    <row r="23" spans="2:9" s="1" customFormat="1" ht="15.75">
      <c r="B23" s="27"/>
      <c r="C23"/>
      <c r="D23"/>
      <c r="E23"/>
      <c r="F23"/>
      <c r="G23"/>
      <c r="H23"/>
      <c r="I23"/>
    </row>
    <row r="24" spans="2:9" s="1" customFormat="1" ht="15.75">
      <c r="B24" s="27"/>
      <c r="C24"/>
      <c r="D24"/>
      <c r="E24"/>
      <c r="F24"/>
      <c r="G24"/>
      <c r="H24"/>
      <c r="I24"/>
    </row>
    <row r="25" spans="2:9" s="1" customFormat="1" ht="15.75">
      <c r="B25" s="27"/>
      <c r="C25"/>
      <c r="D25"/>
      <c r="E25"/>
      <c r="F25"/>
      <c r="G25"/>
      <c r="H25"/>
      <c r="I25"/>
    </row>
    <row r="26" spans="2:9" s="1" customFormat="1" ht="15.75">
      <c r="B26" s="27"/>
      <c r="C26"/>
      <c r="D26"/>
      <c r="E26"/>
      <c r="F26"/>
      <c r="G26"/>
      <c r="H26"/>
      <c r="I26"/>
    </row>
    <row r="27" spans="2:9" s="1" customFormat="1" ht="15.75">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2024-11-06T11:56:08Z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2024-07-24T06:56:47Z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5d7b2de8-dbeb-4e32-b1b0-61e5739a39c9</vt:lpwstr>
  </property>
  <property fmtid="{D5CDD505-2E9C-101B-9397-08002B2CF9AE}" pid="13" name="MSIP_Label_78cbde42-0dd4-4942-9b1c-e23a1c4e5874_ContentBits">
    <vt:lpwstr>1</vt:lpwstr>
  </property>
</Properties>
</file>