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defaultThemeVersion="124226"/>
  <xr:revisionPtr revIDLastSave="0" documentId="13_ncr:1_{9CAE8DF7-2BB7-4A3E-B5EA-5092FCD6B868}" xr6:coauthVersionLast="47" xr6:coauthVersionMax="47" xr10:uidLastSave="{00000000-0000-0000-0000-000000000000}"/>
  <bookViews>
    <workbookView xWindow="28680" yWindow="-120" windowWidth="29040" windowHeight="15720" tabRatio="919" activeTab="1"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s>
  <externalReferences>
    <externalReference r:id="rId33"/>
    <externalReference r:id="rId34"/>
    <externalReference r:id="rId35"/>
    <externalReference r:id="rId36"/>
    <externalReference r:id="rId37"/>
  </externalReferences>
  <definedNames>
    <definedName name="_cur1">'[1]Appl (2)'!$F$2:$F$7200</definedName>
    <definedName name="_cur2">'[1]Appl (2)'!$H$2:$H$7200</definedName>
    <definedName name="_sum1">'[1]Appl (2)'!$E$2:$E$7200</definedName>
    <definedName name="_sum2">'[1]Appl (2)'!$G$2:$G$7200</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'[1]Appl (2)'!$B$2:$B$7200</definedName>
    <definedName name="date1">'[1]Appl (2)'!$C$2:$C$7200</definedName>
    <definedName name="L_FORMULAS_GEO">[2]ListSheet!$W$2:$W$15</definedName>
    <definedName name="Sheet" localSheetId="11">[3]Sheet2!$H$5:$H$31</definedName>
    <definedName name="Sheet" localSheetId="12">[3]Sheet2!$H$5:$H$31</definedName>
    <definedName name="Sheet">[3]Sheet2!$H$5:$H$31</definedName>
    <definedName name="საკრედიტო" localSheetId="11">[3]Sheet2!$B$6:$B$8</definedName>
    <definedName name="საკრედიტო" localSheetId="12">[3]Sheet2!$B$6:$B$8</definedName>
    <definedName name="საკრედიტო">[3]Sheet2!$B$6:$B$8</definedName>
    <definedName name="ფაილი" localSheetId="11">[3]Sheet2!$B$2:$B$3</definedName>
    <definedName name="ფაილი" localSheetId="12">[3]Sheet2!$B$2:$B$3</definedName>
    <definedName name="ფაილი">[3]Sheet2!$B$2:$B$3</definedName>
    <definedName name="ცვლილება_კორექტირება_რეგულაციაში" localSheetId="11">[3]Sheet2!$K$5:$K$9</definedName>
    <definedName name="ცვლილება_კორექტირება_რეგულაციაში" localSheetId="12">[3]Sheet2!$K$5:$K$9</definedName>
    <definedName name="ცვლილება_კორექტირება_რეგულაციაში">[3]Sheet2!$K$5:$K$9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3" i="37" l="1"/>
  <c r="I33" i="37"/>
  <c r="Q32" i="37"/>
  <c r="I32" i="37"/>
  <c r="Q31" i="37"/>
  <c r="Q30" i="37" s="1"/>
  <c r="I31" i="37"/>
  <c r="I30" i="37"/>
  <c r="Q29" i="37"/>
  <c r="I29" i="37"/>
  <c r="Q28" i="37"/>
  <c r="I28" i="37"/>
  <c r="Q27" i="37"/>
  <c r="Q26" i="37" s="1"/>
  <c r="I27" i="37"/>
  <c r="I26" i="37"/>
  <c r="Q25" i="37"/>
  <c r="I25" i="37"/>
  <c r="Q24" i="37"/>
  <c r="I24" i="37"/>
  <c r="Q23" i="37"/>
  <c r="I23" i="37"/>
  <c r="I22" i="37"/>
  <c r="Q21" i="37"/>
  <c r="Q20" i="37"/>
  <c r="Q19" i="37"/>
  <c r="Q18" i="37" s="1"/>
  <c r="Q17" i="37"/>
  <c r="Q16" i="37"/>
  <c r="Q15" i="37"/>
  <c r="Q14" i="37"/>
  <c r="Q13" i="37"/>
  <c r="Q9" i="37" s="1"/>
  <c r="Q12" i="37"/>
  <c r="Q11" i="37"/>
  <c r="P9" i="37"/>
  <c r="O9" i="37"/>
  <c r="P8" i="37"/>
  <c r="O8" i="37"/>
  <c r="P7" i="37"/>
  <c r="O7" i="37"/>
  <c r="O6" i="37" s="1"/>
  <c r="O34" i="37" s="1"/>
  <c r="N6" i="37"/>
  <c r="N34" i="37" s="1"/>
  <c r="M6" i="37"/>
  <c r="M34" i="37" s="1"/>
  <c r="L6" i="37"/>
  <c r="L34" i="37" s="1"/>
  <c r="K6" i="37"/>
  <c r="K34" i="37" s="1"/>
  <c r="J6" i="37"/>
  <c r="J34" i="37" s="1"/>
  <c r="G6" i="37"/>
  <c r="G34" i="37" s="1"/>
  <c r="F6" i="37"/>
  <c r="F34" i="37" s="1"/>
  <c r="C6" i="37"/>
  <c r="C34" i="37" s="1"/>
  <c r="P6" i="37"/>
  <c r="P34" i="37" s="1"/>
  <c r="E6" i="37"/>
  <c r="E34" i="37" s="1"/>
  <c r="D6" i="37"/>
  <c r="D34" i="37" s="1"/>
  <c r="B2" i="37"/>
  <c r="B1" i="37"/>
  <c r="I34" i="37" l="1"/>
  <c r="I6" i="37"/>
  <c r="Q10" i="37"/>
  <c r="Q22" i="37"/>
  <c r="Q8" i="37"/>
  <c r="Q7" i="37"/>
  <c r="Q6" i="37" s="1"/>
  <c r="Q34" i="37" s="1"/>
  <c r="F6" i="107" l="1"/>
  <c r="E6" i="107"/>
  <c r="D6" i="107"/>
  <c r="C6" i="107"/>
  <c r="B2" i="107"/>
  <c r="B1" i="107"/>
  <c r="B2" i="106" l="1"/>
  <c r="B1" i="106"/>
  <c r="B1" i="105"/>
  <c r="B2" i="105"/>
  <c r="B19" i="105" l="1"/>
  <c r="E12" i="106"/>
  <c r="D12" i="106"/>
  <c r="C12" i="106"/>
  <c r="B12" i="106"/>
  <c r="E11" i="106"/>
  <c r="D11" i="106"/>
  <c r="C11" i="106"/>
  <c r="B11" i="106"/>
  <c r="E10" i="106"/>
  <c r="D10" i="106"/>
  <c r="C10" i="106"/>
  <c r="B10" i="106"/>
  <c r="F9" i="106"/>
  <c r="E9" i="106"/>
  <c r="D9" i="106"/>
  <c r="C9" i="106"/>
  <c r="B9" i="106"/>
  <c r="B11" i="105"/>
  <c r="F10" i="106" l="1"/>
  <c r="F12" i="106"/>
  <c r="F11" i="106"/>
  <c r="B1" i="94" l="1"/>
  <c r="B1" i="93"/>
  <c r="B1" i="92"/>
  <c r="B1" i="104" l="1"/>
  <c r="B1" i="103"/>
  <c r="B1" i="102"/>
  <c r="B1" i="101"/>
  <c r="B1" i="100"/>
  <c r="B1" i="99"/>
  <c r="B1" i="98"/>
  <c r="B1" i="97"/>
  <c r="B1" i="96"/>
  <c r="B1" i="95"/>
  <c r="B1" i="80" l="1"/>
  <c r="B18" i="105" l="1"/>
  <c r="B1" i="79" l="1"/>
  <c r="B1" i="36"/>
  <c r="B1" i="74"/>
  <c r="B1" i="64"/>
  <c r="B1" i="35"/>
  <c r="B1" i="69"/>
  <c r="B1" i="77"/>
  <c r="B1" i="28"/>
  <c r="B1" i="73"/>
  <c r="B1" i="72"/>
  <c r="B1" i="52"/>
  <c r="B1" i="71"/>
  <c r="B1" i="6"/>
  <c r="C21" i="77" l="1"/>
  <c r="C20" i="77"/>
  <c r="C19" i="77"/>
  <c r="B10" i="105" l="1"/>
  <c r="B9" i="105"/>
  <c r="B8" i="105" l="1"/>
  <c r="B7" i="105" s="1"/>
  <c r="B16" i="105" l="1"/>
  <c r="B14" i="105" s="1"/>
  <c r="B6" i="105"/>
  <c r="B2" i="93"/>
  <c r="B2" i="9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B21" i="105" l="1"/>
  <c r="B22" i="105"/>
  <c r="B23" i="105"/>
  <c r="C5" i="71"/>
  <c r="E5" i="71"/>
  <c r="F5" i="71"/>
  <c r="D5" i="7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1200-00000100000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<sst xmlns="http://schemas.openxmlformats.org/spreadsheetml/2006/main" count="1250" uniqueCount="766">
  <si>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</si>
  <si>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</si>
  <si>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</si>
  <si>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</si>
  <si>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</si>
  <si>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</si>
  <si>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</si>
  <si>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</si>
  <si>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</si>
  <si>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</si>
  <si>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</si>
  <si>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</si>
  <si>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</si>
  <si>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</si>
  <si>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</si>
  <si>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</si>
  <si>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</si>
  <si>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</si>
  <si>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</si>
  <si>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</si>
  <si>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</si>
  <si>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</si>
  <si>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</si>
  <si>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</si>
  <si>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</si>
  <si>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</si>
  <si>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</si>
  <si>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</si>
  <si>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</si>
  <si>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</si>
  <si>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</si>
  <si>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</si>
  <si>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</si>
  <si>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</si>
  <si>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</si>
  <si>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</si>
  <si>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</si>
  <si>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</si>
  <si>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</si>
  <si>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</si>
  <si>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</si>
  <si>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</si>
  <si>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</si>
  <si>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</si>
  <si>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</si>
  <si>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</si>
  <si>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</si>
  <si>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</si>
  <si>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</si>
  <si>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</si>
  <si>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</si>
  <si>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</si>
  <si>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</si>
  <si>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</si>
  <si>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</si>
  <si>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</si>
  <si>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</si>
  <si>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</si>
  <si>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</si>
  <si>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</si>
  <si>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</si>
  <si>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</si>
  <si>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</si>
  <si>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</si>
  <si>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</si>
  <si>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</si>
  <si>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</si>
  <si>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</si>
  <si>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</si>
  <si>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</si>
  <si>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</si>
  <si>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</si>
  <si>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</si>
  <si>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</si>
  <si>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</si>
  <si>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</si>
  <si>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</si>
  <si>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</si>
  <si>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</si>
  <si>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</si>
  <si>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</si>
  <si>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</si>
  <si>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</si>
  <si>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</si>
  <si>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</si>
  <si>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</si>
  <si>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</si>
  <si>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</si>
  <si>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</si>
  <si>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</si>
  <si>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</si>
  <si>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</si>
  <si>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</si>
  <si>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</si>
  <si>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</si>
  <si>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</si>
  <si>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</si>
  <si>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</si>
  <si>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</si>
  <si>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</si>
  <si>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</si>
  <si>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</si>
  <si>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</si>
  <si>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</si>
  <si>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</si>
  <si>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</si>
  <si>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</si>
  <si>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</si>
  <si>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</si>
  <si>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</si>
  <si>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</si>
  <si>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</si>
  <si>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</si>
  <si>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</si>
  <si>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</si>
  <si>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</si>
  <si>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</si>
  <si>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</si>
  <si>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</si>
  <si>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</si>
  <si>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</si>
  <si>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</si>
  <si>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</si>
  <si>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</si>
  <si>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</si>
  <si>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</si>
  <si>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</si>
  <si>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</si>
  <si>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</si>
  <si>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</si>
  <si>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</si>
  <si>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</si>
  <si>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</si>
  <si>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</si>
  <si>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</si>
  <si>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</si>
  <si>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</si>
  <si>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</si>
  <si>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</si>
  <si>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</si>
  <si>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</si>
  <si>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</si>
  <si>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</si>
  <si>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</si>
  <si>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</si>
  <si>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</si>
  <si>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</si>
  <si>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</si>
  <si>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</si>
  <si>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</si>
  <si>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</si>
  <si>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</si>
  <si>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</si>
  <si>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</si>
  <si>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</si>
  <si>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</si>
  <si>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</si>
  <si>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</si>
  <si>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</si>
  <si>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</si>
  <si>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</si>
  <si>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</si>
  <si>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</si>
  <si>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</si>
  <si>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</si>
  <si>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</si>
  <si>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</si>
  <si>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</si>
  <si>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</si>
  <si>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</si>
  <si>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</si>
  <si>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</si>
  <si>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</si>
  <si>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</si>
  <si>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</si>
  <si>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</si>
  <si>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</si>
  <si>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</si>
  <si>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</si>
  <si>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</si>
  <si>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</si>
  <si>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</si>
  <si>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</si>
  <si>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</si>
  <si>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</si>
  <si>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</si>
  <si>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</si>
  <si>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</si>
  <si>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</si>
  <si>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</si>
  <si>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</si>
  <si>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</si>
  <si>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</si>
  <si>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</si>
  <si>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</si>
  <si>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</si>
  <si>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</si>
  <si>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</si>
  <si>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</si>
  <si>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</si>
  <si>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</si>
  <si>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</si>
  <si>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</si>
  <si>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</si>
  <si>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</si>
  <si>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</si>
  <si>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</si>
  <si>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t xml:space="preserve">გარესაბალანსო ელემენტები </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</si>
  <si>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</si>
  <si>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</si>
  <si>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</si>
  <si>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</si>
  <si>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</si>
  <si>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</si>
  <si>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</si>
  <si>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</si>
  <si>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</si>
  <si>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</si>
  <si>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</si>
  <si>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</si>
  <si>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</si>
  <si>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</si>
  <si>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</si>
  <si>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</si>
  <si>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</si>
  <si>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</si>
  <si>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</si>
  <si>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</si>
  <si>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</si>
  <si>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</si>
  <si>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</si>
  <si>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</si>
  <si>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</si>
  <si>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</si>
  <si>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</si>
  <si>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</si>
  <si>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</si>
  <si>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</si>
  <si>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</si>
  <si>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</si>
  <si>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</si>
  <si>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</si>
  <si>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</si>
  <si>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</si>
  <si>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</si>
  <si>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</si>
  <si>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</si>
  <si>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</si>
  <si>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</si>
  <si>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</si>
  <si>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</si>
  <si>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</si>
  <si>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</si>
  <si>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</si>
  <si>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</si>
  <si>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</si>
  <si>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</si>
  <si>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</si>
  <si>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</si>
  <si>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</si>
  <si>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</si>
  <si>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</si>
  <si>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</si>
  <si>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</si>
  <si>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</si>
  <si>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</si>
  <si>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</si>
  <si>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</si>
  <si>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</si>
  <si>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</si>
  <si>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</si>
  <si>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</si>
  <si>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</si>
  <si>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</si>
  <si>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</si>
  <si>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</si>
  <si>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</si>
  <si>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</si>
  <si>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</si>
  <si>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</si>
  <si>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</si>
  <si>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</si>
  <si>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</si>
  <si>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</si>
  <si>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</si>
  <si>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</si>
  <si>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</si>
  <si>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</si>
  <si>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</si>
  <si>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</si>
  <si>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</si>
  <si>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</si>
  <si>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</si>
  <si>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</si>
  <si>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</si>
  <si>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</si>
  <si>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</si>
  <si>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</si>
  <si>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</si>
  <si>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</si>
  <si>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</si>
  <si>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</si>
  <si>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</si>
  <si>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</si>
  <si>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</si>
  <si>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</si>
  <si>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</si>
  <si>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</si>
  <si>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</si>
  <si>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</si>
  <si>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</si>
  <si>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</si>
  <si>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</si>
  <si>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</si>
  <si>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</si>
  <si>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</si>
  <si>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</si>
  <si>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</si>
  <si>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</si>
  <si>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</si>
  <si>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</si>
  <si>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</si>
  <si>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</si>
  <si>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</si>
  <si>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</si>
  <si>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</si>
  <si>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</si>
  <si>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</si>
  <si>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</si>
  <si>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</si>
  <si>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</si>
  <si>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</si>
  <si>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</si>
  <si>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</si>
  <si>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</si>
  <si>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</si>
  <si>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</si>
  <si>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</si>
  <si>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</si>
  <si>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</si>
  <si>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</si>
  <si>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</si>
  <si>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</si>
  <si>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</si>
  <si>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</si>
  <si>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</si>
  <si>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</si>
  <si>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</si>
  <si>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</si>
  <si>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</si>
  <si>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</si>
  <si>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</si>
  <si>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</si>
  <si>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</si>
  <si>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</si>
  <si>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</si>
  <si>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</si>
  <si>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</si>
  <si>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</si>
  <si>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</si>
  <si>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</si>
  <si>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</si>
  <si>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</si>
  <si>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</si>
  <si>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</si>
  <si>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</si>
  <si>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</si>
  <si>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</si>
  <si>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</si>
  <si>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</si>
  <si>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</si>
  <si>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</si>
  <si>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</si>
  <si>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</si>
  <si>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</si>
  <si>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</si>
  <si>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</si>
  <si>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</si>
  <si>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</si>
  <si>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</si>
  <si>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</si>
  <si>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</si>
  <si>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</si>
  <si>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</si>
  <si>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</si>
  <si>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</si>
  <si>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</si>
  <si>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</si>
  <si>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</si>
  <si>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</si>
  <si>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</si>
  <si>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</si>
  <si>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</si>
  <si>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</si>
  <si>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</si>
  <si>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</si>
  <si>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</si>
  <si>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</si>
  <si>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</si>
  <si>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</si>
  <si>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</si>
  <si>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</si>
  <si>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</si>
  <si>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</si>
  <si>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</si>
  <si>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</si>
  <si>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</si>
  <si>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</si>
  <si>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</si>
  <si>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</si>
  <si>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</si>
  <si>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</si>
  <si>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</si>
  <si>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</si>
  <si>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</si>
  <si>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</si>
  <si>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</si>
  <si>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</si>
  <si>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</si>
  <si>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</si>
  <si>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</si>
  <si>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</si>
  <si>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</si>
  <si>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</si>
  <si>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</si>
  <si>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</si>
  <si>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</si>
  <si>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</si>
  <si>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</si>
  <si>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</si>
  <si>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</si>
  <si>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</si>
  <si>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</si>
  <si>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</si>
  <si>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</si>
  <si>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</si>
  <si>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</si>
  <si>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</si>
  <si>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</si>
  <si>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</si>
  <si>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</si>
  <si>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</si>
  <si>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</si>
  <si>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</si>
  <si>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</si>
  <si>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</si>
  <si>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</si>
  <si>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</si>
  <si>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</si>
  <si>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</si>
  <si>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</si>
  <si>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</si>
  <si>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</si>
  <si>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</si>
  <si>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</si>
  <si>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</si>
  <si>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</si>
  <si>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</si>
  <si>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</si>
  <si>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</si>
  <si>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</si>
  <si>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</si>
  <si>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</si>
  <si>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</si>
  <si>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</si>
  <si>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</si>
  <si>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</si>
  <si>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</si>
  <si>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</si>
  <si>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</si>
  <si>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</si>
  <si>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</si>
  <si>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</si>
  <si>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</si>
  <si>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</si>
  <si>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</si>
  <si>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</si>
  <si>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</si>
  <si>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</si>
  <si>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</si>
  <si>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</si>
  <si>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</si>
  <si>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</si>
  <si>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</si>
  <si>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</si>
  <si>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</si>
  <si>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</si>
  <si>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</si>
  <si>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ზოგადი და ხარისხობრივი ინფორმაცია საცალო პროდუქტებზე</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</si>
  <si>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</si>
  <si>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</si>
  <si>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</si>
  <si>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</si>
  <si>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</si>
  <si>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</si>
  <si>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</si>
  <si>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</si>
  <si>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</si>
  <si>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</si>
  <si>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</si>
  <si>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</si>
  <si>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</si>
  <si>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</si>
  <si>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</si>
  <si>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</si>
  <si>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</si>
  <si>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</si>
  <si>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</si>
  <si>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</si>
  <si>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</si>
  <si>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</si>
  <si>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</si>
  <si>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</si>
  <si>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</si>
  <si>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</si>
  <si>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</si>
  <si>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</si>
  <si>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</si>
  <si>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</si>
  <si>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</si>
  <si>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</si>
  <si>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</si>
  <si>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</si>
  <si>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</si>
  <si>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</si>
  <si>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</si>
  <si>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</si>
  <si>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</si>
  <si>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</si>
  <si>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</si>
  <si>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</si>
  <si>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</si>
  <si>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</si>
  <si>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</si>
  <si>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</si>
  <si>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</si>
  <si>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</si>
  <si>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</si>
  <si>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</si>
  <si>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</si>
  <si>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</si>
  <si>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</si>
  <si>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</si>
  <si>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</si>
  <si>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</si>
  <si>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</si>
  <si>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</si>
  <si>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</si>
  <si>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</si>
  <si>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</si>
  <si>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</si>
  <si>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</si>
  <si>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</si>
  <si>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</si>
  <si>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</si>
  <si>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</si>
  <si>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</si>
  <si>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</si>
  <si>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</si>
  <si>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</si>
  <si>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</si>
  <si>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</si>
  <si>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</si>
  <si>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</si>
  <si>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</si>
  <si>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</si>
  <si>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</si>
  <si>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</si>
  <si>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</si>
  <si>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</si>
  <si>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</si>
  <si>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</si>
  <si>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</si>
  <si>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</si>
  <si>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</si>
  <si>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</si>
  <si>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</si>
  <si>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</si>
  <si>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</si>
  <si>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</si>
  <si>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</si>
  <si>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</si>
  <si>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</si>
  <si>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</si>
  <si>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</si>
  <si>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</si>
  <si>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</si>
  <si>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</si>
  <si>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</si>
  <si>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</si>
  <si>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</si>
  <si>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</si>
  <si>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</si>
  <si>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</si>
  <si>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</si>
  <si>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</si>
  <si>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</si>
  <si>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</si>
  <si>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</si>
  <si>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</si>
  <si>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</si>
  <si>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</si>
  <si>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</si>
  <si>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</si>
  <si>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</si>
  <si>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</si>
  <si>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</si>
  <si>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</si>
  <si>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</si>
  <si>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</si>
  <si>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</si>
  <si>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</si>
  <si>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</si>
  <si>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</si>
  <si>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</si>
  <si>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</si>
  <si>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</si>
  <si>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</si>
  <si>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</si>
  <si>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</si>
  <si>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</si>
  <si>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</si>
  <si>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</si>
  <si>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</si>
  <si>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</si>
  <si>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</si>
  <si>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</si>
  <si>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</si>
  <si>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</si>
  <si>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</si>
  <si>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</si>
  <si>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</si>
  <si>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</si>
  <si>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</si>
  <si>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</si>
  <si>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</si>
  <si>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</si>
  <si>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</si>
  <si>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</si>
  <si>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</si>
  <si>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</si>
  <si>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</si>
  <si>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</si>
  <si>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</si>
  <si>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</si>
  <si>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</si>
  <si>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</si>
  <si>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</si>
  <si>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</si>
  <si>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</si>
  <si>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</si>
  <si>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</si>
  <si>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</si>
  <si>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</si>
  <si>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</si>
  <si>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</si>
  <si>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</si>
  <si>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</si>
  <si>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</si>
  <si>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</si>
  <si>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</si>
  <si>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</si>
  <si>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</si>
  <si>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</si>
  <si>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</si>
  <si>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</si>
  <si>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</si>
  <si>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</si>
  <si>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</si>
  <si>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</si>
  <si>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</si>
  <si>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</si>
  <si>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</si>
  <si>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</si>
  <si>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</si>
  <si>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</si>
  <si>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</si>
  <si>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</si>
  <si>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</si>
  <si>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</si>
  <si>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</si>
  <si>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</si>
  <si>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</si>
  <si>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</si>
  <si>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</si>
  <si>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</si>
  <si>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</si>
  <si>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</si>
  <si>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</si>
  <si>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</si>
  <si>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</si>
  <si>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</si>
  <si>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</si>
  <si>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</si>
  <si>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</si>
  <si>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</si>
  <si>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</si>
  <si>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</si>
  <si>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</si>
  <si>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</si>
  <si>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</si>
  <si>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</si>
  <si>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</si>
  <si>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</si>
  <si>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</si>
  <si>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</si>
  <si>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</si>
  <si>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</si>
  <si>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</si>
  <si>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</si>
  <si>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</si>
  <si>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</si>
  <si>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 xml:space="preserve">ბაზელ III-ზე დაფუძნებული ჩარჩოს მიხედვით </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</si>
  <si>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</si>
  <si>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</si>
  <si>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</si>
  <si>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</si>
  <si>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</si>
  <si>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</si>
  <si>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</si>
  <si>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</si>
  <si>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</si>
  <si>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</si>
  <si>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</si>
  <si>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</si>
  <si>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</si>
  <si>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</si>
  <si>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</si>
  <si>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</si>
  <si>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</si>
  <si>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</si>
  <si>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</si>
  <si>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</si>
  <si>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</si>
  <si>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</si>
  <si>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</si>
  <si>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</si>
  <si>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</si>
  <si>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</si>
  <si>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</si>
  <si>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</si>
  <si>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t>ცხრილი 9 (Capital), N17</t>
  </si>
  <si>
    <t>მარსელ სებასტიან ცაიტინგერი</t>
  </si>
  <si>
    <t>არადამოუკიდებელი თავმჯდომარე</t>
  </si>
  <si>
    <t>ჯან მარკო ფელიჩე</t>
  </si>
  <si>
    <t>არადამოუკიდებელ წევრი</t>
  </si>
  <si>
    <t>რაინერ პეტერ ოტენშტაინი</t>
  </si>
  <si>
    <t>დამოუკიდებელი წევრი</t>
  </si>
  <si>
    <t>ნინო დადუნაშვილი</t>
  </si>
  <si>
    <t>ჰუბერტუს პეტრუს მარია კნაპენ (ბენ)</t>
  </si>
  <si>
    <t>ალექსი მატუა</t>
  </si>
  <si>
    <t>გენერალური დირექტორი/ბიზნეს კლიენტები, ხაზინა და ფულადი სახსრების მართვა, მდგრადი განვითარების დეპარტამენტი</t>
  </si>
  <si>
    <t>ზეინაბ ლომაშვილი</t>
  </si>
  <si>
    <t>დირექტორი/საკრედიტო რისკები, ზოგადი რისკები, იურიდიული, ადამიანური რესურსების მართვა, კომპლაენსი და AML</t>
  </si>
  <si>
    <t>ელენე ცინცაძე</t>
  </si>
  <si>
    <t>დირექტორი/ფინანსები, ადმინისტრაცია, საკორესპონდენტო ურთიერთობები და ცენტრალიზებული ბექ ოფისი</t>
  </si>
  <si>
    <t>ქეთევან ბურდული</t>
  </si>
  <si>
    <t>დირექტორი/საცალო ბანკინგი, ციფრული არხების განვითარება, მარკეტინგი, საინფორმაციო ტექნოლოგიები</t>
  </si>
  <si>
    <t xml:space="preserve">ProCredit Holding AG </t>
  </si>
  <si>
    <t>Zeitinger Invest GmbH</t>
  </si>
  <si>
    <t>KfW - Kreditanstalt für Wiederaufbau</t>
  </si>
  <si>
    <t>DOEN Participaties BV</t>
  </si>
  <si>
    <t>EBRD - European Bank for Reconstruction and Development</t>
  </si>
  <si>
    <t>TIAA-Teachers Insurance and Annuity Association</t>
  </si>
  <si>
    <t>სს პროკრედიტ ბანკი</t>
  </si>
  <si>
    <t>www.procreditbank.ge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</si>
</sst>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43" formatCode="_-* #,##0.00_-;\-* #,##0.00_-;_-* &quot;-&quot;??_-;_-@_-"/>
    <numFmt numFmtId="164" formatCode="&quot;$&quot;#,##0.00_);[Red]\(&quot;$&quot;#,##0.0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_(* #,##0_);_(* \(#,##0\);_(* &quot;-&quot;??_);_(@_)"/>
    <numFmt numFmtId="170" formatCode="0.0%"/>
    <numFmt numFmtId="171" formatCode="_(#,##0_);_(\(#,##0\);_(\ \-\ _);_(@_)"/>
    <numFmt numFmtId="172" formatCode="[$-409]dd\-mmm\-yy;@"/>
    <numFmt numFmtId="173" formatCode="[$-409]mmm\-yy;@"/>
    <numFmt numFmtId="174" formatCode="_ * #,##0.00_)&quot;F&quot;_ ;_ * \(#,##0.00\)&quot;F&quot;_ ;_ * &quot;-&quot;??_)&quot;F&quot;_ ;_ @_ "/>
    <numFmt numFmtId="175" formatCode="_(* #,##0.0_);_(* \(#,##0.00\);_(* &quot;-&quot;??_);_(@_)"/>
    <numFmt numFmtId="176" formatCode="General_)"/>
    <numFmt numFmtId="177" formatCode="0.000"/>
    <numFmt numFmtId="178" formatCode="&quot;fl&quot;#,##0_);\(&quot;fl&quot;#,##0\)"/>
    <numFmt numFmtId="179" formatCode="&quot;fl&quot;#,##0_);[Red]\(&quot;fl&quot;#,##0\)"/>
    <numFmt numFmtId="180" formatCode="&quot;fl&quot;#,##0.00_);\(&quot;fl&quot;#,##0.00\)"/>
    <numFmt numFmtId="181" formatCode="_-* #,##0.00_$_-;\-* #,##0.00_$_-;_-* &quot;-&quot;??_$_-;_-@_-"/>
    <numFmt numFmtId="182" formatCode="_-* #,##0.00\ _L_a_r_i_-;\-* #,##0.00\ _L_a_r_i_-;_-* &quot;-&quot;??\ _L_a_r_i_-;_-@_-"/>
    <numFmt numFmtId="183" formatCode="[$-409]d\-mmm\-yy;@"/>
    <numFmt numFmtId="184" formatCode="_-* #,##0.00\ _D_M_-;\-* #,##0.00\ _D_M_-;_-* &quot;-&quot;??\ _D_M_-;_-@_-"/>
    <numFmt numFmtId="185" formatCode="&quot;balance  &quot;[$-409]d\-mmm\-yy;@"/>
    <numFmt numFmtId="186" formatCode="mmmm\-yy"/>
    <numFmt numFmtId="187" formatCode="_-* #,##0_ð_._-;\-* #,##0_ð_._-;_-* &quot;-&quot;_ð_._-;_-@_-"/>
    <numFmt numFmtId="188" formatCode="_-* #,##0.00_ð_._-;\-* #,##0.00_ð_._-;_-* &quot;-&quot;??_ð_._-;_-@_-"/>
    <numFmt numFmtId="189" formatCode="&quot;See Note &quot;\ #"/>
    <numFmt numFmtId="190" formatCode="\60\4\7\:"/>
    <numFmt numFmtId="191" formatCode="&quot;p.&quot;#,##0.00;[Red]\-&quot;p.&quot;#,##0.00"/>
    <numFmt numFmtId="192" formatCode="0.00000"/>
    <numFmt numFmtId="193" formatCode="&quot;fl&quot;#,##0.00_);[Red]\(&quot;fl&quot;#,##0.00\)"/>
    <numFmt numFmtId="194" formatCode="_(&quot;fl&quot;* #,##0_);_(&quot;fl&quot;* \(#,##0\);_(&quot;fl&quot;* &quot;-&quot;_);_(@_)"/>
    <numFmt numFmtId="195" formatCode="&quot;Fr.&quot;\ #,##0;[Red]&quot;Fr.&quot;\ \-#,##0"/>
    <numFmt numFmtId="196" formatCode="_(&quot;¤&quot;* #,##0.00_);_(&quot;¤&quot;* \(#,##0.00\);_(&quot;¤&quot;* &quot;-&quot;??_);_(@_)"/>
    <numFmt numFmtId="197" formatCode="#,##0_ ;[Red]\-#,##0\ "/>
    <numFmt numFmtId="198" formatCode="_-* #,##0\ _€_-;\-* #,##0\ _€_-;_-* &quot;-&quot;??\ _€_-;_-@_-"/>
    <numFmt numFmtId="199" formatCode="#,##0.0"/>
  </numFmts>
  <fonts count="155">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9"/>
      <color theme="1"/>
      <name val="Calibri"/>
      <family val="2"/>
      <scheme val="minor"/>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s>
  <fills count="8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s>
  <borders count="14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1417">
    <xf numFmtId="0" fontId="0" fillId="0" borderId="0"/>
    <xf numFmtId="168" fontId="2" fillId="0" borderId="0" applyFont="0" applyFill="0" applyBorder="0" applyAlignment="0" applyProtection="0"/>
    <xf numFmtId="168"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168" fontId="1"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2" fillId="0" borderId="0"/>
    <xf numFmtId="0" fontId="7" fillId="0" borderId="0"/>
    <xf numFmtId="0" fontId="1" fillId="0" borderId="0"/>
    <xf numFmtId="9" fontId="1" fillId="0" borderId="0" applyFont="0" applyFill="0" applyBorder="0" applyAlignment="0" applyProtection="0"/>
    <xf numFmtId="0" fontId="2" fillId="0" borderId="0"/>
    <xf numFmtId="0" fontId="2" fillId="0" borderId="0"/>
    <xf numFmtId="0" fontId="10" fillId="0" borderId="0" applyNumberFormat="0" applyFill="0" applyBorder="0" applyAlignment="0" applyProtection="0">
      <alignment vertical="top"/>
      <protection locked="0"/>
    </xf>
    <xf numFmtId="0" fontId="24" fillId="0" borderId="0"/>
    <xf numFmtId="172" fontId="25" fillId="36" borderId="0"/>
    <xf numFmtId="173" fontId="25" fillId="36" borderId="0"/>
    <xf numFmtId="172" fontId="25" fillId="36" borderId="0"/>
    <xf numFmtId="0" fontId="26" fillId="37" borderId="0" applyNumberFormat="0" applyBorder="0" applyAlignment="0" applyProtection="0"/>
    <xf numFmtId="0" fontId="4" fillId="12" borderId="0" applyNumberFormat="0" applyBorder="0" applyAlignment="0" applyProtection="0"/>
    <xf numFmtId="172" fontId="27" fillId="37" borderId="0" applyNumberFormat="0" applyBorder="0" applyAlignment="0" applyProtection="0"/>
    <xf numFmtId="172" fontId="27" fillId="37" borderId="0" applyNumberFormat="0" applyBorder="0" applyAlignment="0" applyProtection="0"/>
    <xf numFmtId="173" fontId="27" fillId="37" borderId="0" applyNumberFormat="0" applyBorder="0" applyAlignment="0" applyProtection="0"/>
    <xf numFmtId="0" fontId="26"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72" fontId="27" fillId="37" borderId="0" applyNumberFormat="0" applyBorder="0" applyAlignment="0" applyProtection="0"/>
    <xf numFmtId="173" fontId="27" fillId="37" borderId="0" applyNumberFormat="0" applyBorder="0" applyAlignment="0" applyProtection="0"/>
    <xf numFmtId="172" fontId="27" fillId="37" borderId="0" applyNumberFormat="0" applyBorder="0" applyAlignment="0" applyProtection="0"/>
    <xf numFmtId="172" fontId="27" fillId="37" borderId="0" applyNumberFormat="0" applyBorder="0" applyAlignment="0" applyProtection="0"/>
    <xf numFmtId="173" fontId="27" fillId="37" borderId="0" applyNumberFormat="0" applyBorder="0" applyAlignment="0" applyProtection="0"/>
    <xf numFmtId="172" fontId="27" fillId="37" borderId="0" applyNumberFormat="0" applyBorder="0" applyAlignment="0" applyProtection="0"/>
    <xf numFmtId="172" fontId="27" fillId="37" borderId="0" applyNumberFormat="0" applyBorder="0" applyAlignment="0" applyProtection="0"/>
    <xf numFmtId="173" fontId="27" fillId="37" borderId="0" applyNumberFormat="0" applyBorder="0" applyAlignment="0" applyProtection="0"/>
    <xf numFmtId="172" fontId="27" fillId="37" borderId="0" applyNumberFormat="0" applyBorder="0" applyAlignment="0" applyProtection="0"/>
    <xf numFmtId="172" fontId="27" fillId="37" borderId="0" applyNumberFormat="0" applyBorder="0" applyAlignment="0" applyProtection="0"/>
    <xf numFmtId="173" fontId="27" fillId="37" borderId="0" applyNumberFormat="0" applyBorder="0" applyAlignment="0" applyProtection="0"/>
    <xf numFmtId="172" fontId="27" fillId="37"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4" fillId="16" borderId="0" applyNumberFormat="0" applyBorder="0" applyAlignment="0" applyProtection="0"/>
    <xf numFmtId="172" fontId="27" fillId="38" borderId="0" applyNumberFormat="0" applyBorder="0" applyAlignment="0" applyProtection="0"/>
    <xf numFmtId="172" fontId="27" fillId="38" borderId="0" applyNumberFormat="0" applyBorder="0" applyAlignment="0" applyProtection="0"/>
    <xf numFmtId="173" fontId="27" fillId="38" borderId="0" applyNumberFormat="0" applyBorder="0" applyAlignment="0" applyProtection="0"/>
    <xf numFmtId="0" fontId="26"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72" fontId="27" fillId="38" borderId="0" applyNumberFormat="0" applyBorder="0" applyAlignment="0" applyProtection="0"/>
    <xf numFmtId="173" fontId="27" fillId="38" borderId="0" applyNumberFormat="0" applyBorder="0" applyAlignment="0" applyProtection="0"/>
    <xf numFmtId="172" fontId="27" fillId="38" borderId="0" applyNumberFormat="0" applyBorder="0" applyAlignment="0" applyProtection="0"/>
    <xf numFmtId="172" fontId="27" fillId="38" borderId="0" applyNumberFormat="0" applyBorder="0" applyAlignment="0" applyProtection="0"/>
    <xf numFmtId="173" fontId="27" fillId="38" borderId="0" applyNumberFormat="0" applyBorder="0" applyAlignment="0" applyProtection="0"/>
    <xf numFmtId="172" fontId="27" fillId="38" borderId="0" applyNumberFormat="0" applyBorder="0" applyAlignment="0" applyProtection="0"/>
    <xf numFmtId="172" fontId="27" fillId="38" borderId="0" applyNumberFormat="0" applyBorder="0" applyAlignment="0" applyProtection="0"/>
    <xf numFmtId="173" fontId="27" fillId="38" borderId="0" applyNumberFormat="0" applyBorder="0" applyAlignment="0" applyProtection="0"/>
    <xf numFmtId="172" fontId="27" fillId="38" borderId="0" applyNumberFormat="0" applyBorder="0" applyAlignment="0" applyProtection="0"/>
    <xf numFmtId="172" fontId="27" fillId="38" borderId="0" applyNumberFormat="0" applyBorder="0" applyAlignment="0" applyProtection="0"/>
    <xf numFmtId="173" fontId="27" fillId="38" borderId="0" applyNumberFormat="0" applyBorder="0" applyAlignment="0" applyProtection="0"/>
    <xf numFmtId="172" fontId="27" fillId="38" borderId="0" applyNumberFormat="0" applyBorder="0" applyAlignment="0" applyProtection="0"/>
    <xf numFmtId="0" fontId="26" fillId="38" borderId="0" applyNumberFormat="0" applyBorder="0" applyAlignment="0" applyProtection="0"/>
    <xf numFmtId="0" fontId="26" fillId="39" borderId="0" applyNumberFormat="0" applyBorder="0" applyAlignment="0" applyProtection="0"/>
    <xf numFmtId="0" fontId="4" fillId="20" borderId="0" applyNumberFormat="0" applyBorder="0" applyAlignment="0" applyProtection="0"/>
    <xf numFmtId="172" fontId="27" fillId="39" borderId="0" applyNumberFormat="0" applyBorder="0" applyAlignment="0" applyProtection="0"/>
    <xf numFmtId="172" fontId="27" fillId="39" borderId="0" applyNumberFormat="0" applyBorder="0" applyAlignment="0" applyProtection="0"/>
    <xf numFmtId="173" fontId="27" fillId="39" borderId="0" applyNumberFormat="0" applyBorder="0" applyAlignment="0" applyProtection="0"/>
    <xf numFmtId="0" fontId="26"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72" fontId="27" fillId="39" borderId="0" applyNumberFormat="0" applyBorder="0" applyAlignment="0" applyProtection="0"/>
    <xf numFmtId="173" fontId="27" fillId="39" borderId="0" applyNumberFormat="0" applyBorder="0" applyAlignment="0" applyProtection="0"/>
    <xf numFmtId="172" fontId="27" fillId="39" borderId="0" applyNumberFormat="0" applyBorder="0" applyAlignment="0" applyProtection="0"/>
    <xf numFmtId="172" fontId="27" fillId="39" borderId="0" applyNumberFormat="0" applyBorder="0" applyAlignment="0" applyProtection="0"/>
    <xf numFmtId="173" fontId="27" fillId="39" borderId="0" applyNumberFormat="0" applyBorder="0" applyAlignment="0" applyProtection="0"/>
    <xf numFmtId="172" fontId="27" fillId="39" borderId="0" applyNumberFormat="0" applyBorder="0" applyAlignment="0" applyProtection="0"/>
    <xf numFmtId="172" fontId="27" fillId="39" borderId="0" applyNumberFormat="0" applyBorder="0" applyAlignment="0" applyProtection="0"/>
    <xf numFmtId="173" fontId="27" fillId="39" borderId="0" applyNumberFormat="0" applyBorder="0" applyAlignment="0" applyProtection="0"/>
    <xf numFmtId="172" fontId="27" fillId="39" borderId="0" applyNumberFormat="0" applyBorder="0" applyAlignment="0" applyProtection="0"/>
    <xf numFmtId="172" fontId="27" fillId="39" borderId="0" applyNumberFormat="0" applyBorder="0" applyAlignment="0" applyProtection="0"/>
    <xf numFmtId="173" fontId="27" fillId="39" borderId="0" applyNumberFormat="0" applyBorder="0" applyAlignment="0" applyProtection="0"/>
    <xf numFmtId="172" fontId="27" fillId="39"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0" fontId="4" fillId="24" borderId="0" applyNumberFormat="0" applyBorder="0" applyAlignment="0" applyProtection="0"/>
    <xf numFmtId="172" fontId="27" fillId="40" borderId="0" applyNumberFormat="0" applyBorder="0" applyAlignment="0" applyProtection="0"/>
    <xf numFmtId="172" fontId="27" fillId="40" borderId="0" applyNumberFormat="0" applyBorder="0" applyAlignment="0" applyProtection="0"/>
    <xf numFmtId="173" fontId="27" fillId="40" borderId="0" applyNumberFormat="0" applyBorder="0" applyAlignment="0" applyProtection="0"/>
    <xf numFmtId="0" fontId="26"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72" fontId="27" fillId="40" borderId="0" applyNumberFormat="0" applyBorder="0" applyAlignment="0" applyProtection="0"/>
    <xf numFmtId="173" fontId="27" fillId="40" borderId="0" applyNumberFormat="0" applyBorder="0" applyAlignment="0" applyProtection="0"/>
    <xf numFmtId="172" fontId="27" fillId="40" borderId="0" applyNumberFormat="0" applyBorder="0" applyAlignment="0" applyProtection="0"/>
    <xf numFmtId="172" fontId="27" fillId="40" borderId="0" applyNumberFormat="0" applyBorder="0" applyAlignment="0" applyProtection="0"/>
    <xf numFmtId="173" fontId="27" fillId="40" borderId="0" applyNumberFormat="0" applyBorder="0" applyAlignment="0" applyProtection="0"/>
    <xf numFmtId="172" fontId="27" fillId="40" borderId="0" applyNumberFormat="0" applyBorder="0" applyAlignment="0" applyProtection="0"/>
    <xf numFmtId="172" fontId="27" fillId="40" borderId="0" applyNumberFormat="0" applyBorder="0" applyAlignment="0" applyProtection="0"/>
    <xf numFmtId="173" fontId="27" fillId="40" borderId="0" applyNumberFormat="0" applyBorder="0" applyAlignment="0" applyProtection="0"/>
    <xf numFmtId="172" fontId="27" fillId="40" borderId="0" applyNumberFormat="0" applyBorder="0" applyAlignment="0" applyProtection="0"/>
    <xf numFmtId="172" fontId="27" fillId="40" borderId="0" applyNumberFormat="0" applyBorder="0" applyAlignment="0" applyProtection="0"/>
    <xf numFmtId="173" fontId="27" fillId="40" borderId="0" applyNumberFormat="0" applyBorder="0" applyAlignment="0" applyProtection="0"/>
    <xf numFmtId="172" fontId="27" fillId="40"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4" fillId="28" borderId="0" applyNumberFormat="0" applyBorder="0" applyAlignment="0" applyProtection="0"/>
    <xf numFmtId="172" fontId="27" fillId="41"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0" fontId="26"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172" fontId="27" fillId="41"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172" fontId="27" fillId="41"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172" fontId="27" fillId="41"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172" fontId="27" fillId="41"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4" fillId="32" borderId="0" applyNumberFormat="0" applyBorder="0" applyAlignment="0" applyProtection="0"/>
    <xf numFmtId="172" fontId="27" fillId="42" borderId="0" applyNumberFormat="0" applyBorder="0" applyAlignment="0" applyProtection="0"/>
    <xf numFmtId="172" fontId="27" fillId="42" borderId="0" applyNumberFormat="0" applyBorder="0" applyAlignment="0" applyProtection="0"/>
    <xf numFmtId="173" fontId="27" fillId="42" borderId="0" applyNumberFormat="0" applyBorder="0" applyAlignment="0" applyProtection="0"/>
    <xf numFmtId="0" fontId="26"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72" fontId="27" fillId="42" borderId="0" applyNumberFormat="0" applyBorder="0" applyAlignment="0" applyProtection="0"/>
    <xf numFmtId="173" fontId="27" fillId="42" borderId="0" applyNumberFormat="0" applyBorder="0" applyAlignment="0" applyProtection="0"/>
    <xf numFmtId="172" fontId="27" fillId="42" borderId="0" applyNumberFormat="0" applyBorder="0" applyAlignment="0" applyProtection="0"/>
    <xf numFmtId="172" fontId="27" fillId="42" borderId="0" applyNumberFormat="0" applyBorder="0" applyAlignment="0" applyProtection="0"/>
    <xf numFmtId="173" fontId="27" fillId="42" borderId="0" applyNumberFormat="0" applyBorder="0" applyAlignment="0" applyProtection="0"/>
    <xf numFmtId="172" fontId="27" fillId="42" borderId="0" applyNumberFormat="0" applyBorder="0" applyAlignment="0" applyProtection="0"/>
    <xf numFmtId="172" fontId="27" fillId="42" borderId="0" applyNumberFormat="0" applyBorder="0" applyAlignment="0" applyProtection="0"/>
    <xf numFmtId="173" fontId="27" fillId="42" borderId="0" applyNumberFormat="0" applyBorder="0" applyAlignment="0" applyProtection="0"/>
    <xf numFmtId="172" fontId="27" fillId="42" borderId="0" applyNumberFormat="0" applyBorder="0" applyAlignment="0" applyProtection="0"/>
    <xf numFmtId="172" fontId="27" fillId="42" borderId="0" applyNumberFormat="0" applyBorder="0" applyAlignment="0" applyProtection="0"/>
    <xf numFmtId="173" fontId="27" fillId="42" borderId="0" applyNumberFormat="0" applyBorder="0" applyAlignment="0" applyProtection="0"/>
    <xf numFmtId="172" fontId="27" fillId="42" borderId="0" applyNumberFormat="0" applyBorder="0" applyAlignment="0" applyProtection="0"/>
    <xf numFmtId="0" fontId="26" fillId="42" borderId="0" applyNumberFormat="0" applyBorder="0" applyAlignment="0" applyProtection="0"/>
    <xf numFmtId="0" fontId="26" fillId="43" borderId="0" applyNumberFormat="0" applyBorder="0" applyAlignment="0" applyProtection="0"/>
    <xf numFmtId="0" fontId="4" fillId="13" borderId="0" applyNumberFormat="0" applyBorder="0" applyAlignment="0" applyProtection="0"/>
    <xf numFmtId="172" fontId="27" fillId="43" borderId="0" applyNumberFormat="0" applyBorder="0" applyAlignment="0" applyProtection="0"/>
    <xf numFmtId="172" fontId="27" fillId="43" borderId="0" applyNumberFormat="0" applyBorder="0" applyAlignment="0" applyProtection="0"/>
    <xf numFmtId="173" fontId="27" fillId="43" borderId="0" applyNumberFormat="0" applyBorder="0" applyAlignment="0" applyProtection="0"/>
    <xf numFmtId="0" fontId="26"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72" fontId="27" fillId="43" borderId="0" applyNumberFormat="0" applyBorder="0" applyAlignment="0" applyProtection="0"/>
    <xf numFmtId="173" fontId="27" fillId="43" borderId="0" applyNumberFormat="0" applyBorder="0" applyAlignment="0" applyProtection="0"/>
    <xf numFmtId="172" fontId="27" fillId="43" borderId="0" applyNumberFormat="0" applyBorder="0" applyAlignment="0" applyProtection="0"/>
    <xf numFmtId="172" fontId="27" fillId="43" borderId="0" applyNumberFormat="0" applyBorder="0" applyAlignment="0" applyProtection="0"/>
    <xf numFmtId="173" fontId="27" fillId="43" borderId="0" applyNumberFormat="0" applyBorder="0" applyAlignment="0" applyProtection="0"/>
    <xf numFmtId="172" fontId="27" fillId="43" borderId="0" applyNumberFormat="0" applyBorder="0" applyAlignment="0" applyProtection="0"/>
    <xf numFmtId="172" fontId="27" fillId="43" borderId="0" applyNumberFormat="0" applyBorder="0" applyAlignment="0" applyProtection="0"/>
    <xf numFmtId="173" fontId="27" fillId="43" borderId="0" applyNumberFormat="0" applyBorder="0" applyAlignment="0" applyProtection="0"/>
    <xf numFmtId="172" fontId="27" fillId="43" borderId="0" applyNumberFormat="0" applyBorder="0" applyAlignment="0" applyProtection="0"/>
    <xf numFmtId="172" fontId="27" fillId="43" borderId="0" applyNumberFormat="0" applyBorder="0" applyAlignment="0" applyProtection="0"/>
    <xf numFmtId="173" fontId="27" fillId="43" borderId="0" applyNumberFormat="0" applyBorder="0" applyAlignment="0" applyProtection="0"/>
    <xf numFmtId="172" fontId="27" fillId="43" borderId="0" applyNumberFormat="0" applyBorder="0" applyAlignment="0" applyProtection="0"/>
    <xf numFmtId="0" fontId="26" fillId="43" borderId="0" applyNumberFormat="0" applyBorder="0" applyAlignment="0" applyProtection="0"/>
    <xf numFmtId="0" fontId="26" fillId="44" borderId="0" applyNumberFormat="0" applyBorder="0" applyAlignment="0" applyProtection="0"/>
    <xf numFmtId="0" fontId="4" fillId="17" borderId="0" applyNumberFormat="0" applyBorder="0" applyAlignment="0" applyProtection="0"/>
    <xf numFmtId="172" fontId="27" fillId="44"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0" fontId="26"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172" fontId="27" fillId="44"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172" fontId="27" fillId="44"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172" fontId="27" fillId="44"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172" fontId="27" fillId="44" borderId="0" applyNumberFormat="0" applyBorder="0" applyAlignment="0" applyProtection="0"/>
    <xf numFmtId="0" fontId="26" fillId="44" borderId="0" applyNumberFormat="0" applyBorder="0" applyAlignment="0" applyProtection="0"/>
    <xf numFmtId="0" fontId="26" fillId="45" borderId="0" applyNumberFormat="0" applyBorder="0" applyAlignment="0" applyProtection="0"/>
    <xf numFmtId="0" fontId="4" fillId="21" borderId="0" applyNumberFormat="0" applyBorder="0" applyAlignment="0" applyProtection="0"/>
    <xf numFmtId="172" fontId="27" fillId="45" borderId="0" applyNumberFormat="0" applyBorder="0" applyAlignment="0" applyProtection="0"/>
    <xf numFmtId="172" fontId="27" fillId="45" borderId="0" applyNumberFormat="0" applyBorder="0" applyAlignment="0" applyProtection="0"/>
    <xf numFmtId="173" fontId="27" fillId="45" borderId="0" applyNumberFormat="0" applyBorder="0" applyAlignment="0" applyProtection="0"/>
    <xf numFmtId="0" fontId="26"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72" fontId="27" fillId="45" borderId="0" applyNumberFormat="0" applyBorder="0" applyAlignment="0" applyProtection="0"/>
    <xf numFmtId="173" fontId="27" fillId="45" borderId="0" applyNumberFormat="0" applyBorder="0" applyAlignment="0" applyProtection="0"/>
    <xf numFmtId="172" fontId="27" fillId="45" borderId="0" applyNumberFormat="0" applyBorder="0" applyAlignment="0" applyProtection="0"/>
    <xf numFmtId="172" fontId="27" fillId="45" borderId="0" applyNumberFormat="0" applyBorder="0" applyAlignment="0" applyProtection="0"/>
    <xf numFmtId="173" fontId="27" fillId="45" borderId="0" applyNumberFormat="0" applyBorder="0" applyAlignment="0" applyProtection="0"/>
    <xf numFmtId="172" fontId="27" fillId="45" borderId="0" applyNumberFormat="0" applyBorder="0" applyAlignment="0" applyProtection="0"/>
    <xf numFmtId="172" fontId="27" fillId="45" borderId="0" applyNumberFormat="0" applyBorder="0" applyAlignment="0" applyProtection="0"/>
    <xf numFmtId="173" fontId="27" fillId="45" borderId="0" applyNumberFormat="0" applyBorder="0" applyAlignment="0" applyProtection="0"/>
    <xf numFmtId="172" fontId="27" fillId="45" borderId="0" applyNumberFormat="0" applyBorder="0" applyAlignment="0" applyProtection="0"/>
    <xf numFmtId="172" fontId="27" fillId="45" borderId="0" applyNumberFormat="0" applyBorder="0" applyAlignment="0" applyProtection="0"/>
    <xf numFmtId="173" fontId="27" fillId="45" borderId="0" applyNumberFormat="0" applyBorder="0" applyAlignment="0" applyProtection="0"/>
    <xf numFmtId="172" fontId="27" fillId="45" borderId="0" applyNumberFormat="0" applyBorder="0" applyAlignment="0" applyProtection="0"/>
    <xf numFmtId="0" fontId="26" fillId="45" borderId="0" applyNumberFormat="0" applyBorder="0" applyAlignment="0" applyProtection="0"/>
    <xf numFmtId="0" fontId="26" fillId="40" borderId="0" applyNumberFormat="0" applyBorder="0" applyAlignment="0" applyProtection="0"/>
    <xf numFmtId="0" fontId="4" fillId="25" borderId="0" applyNumberFormat="0" applyBorder="0" applyAlignment="0" applyProtection="0"/>
    <xf numFmtId="172" fontId="27" fillId="40" borderId="0" applyNumberFormat="0" applyBorder="0" applyAlignment="0" applyProtection="0"/>
    <xf numFmtId="172" fontId="27" fillId="40" borderId="0" applyNumberFormat="0" applyBorder="0" applyAlignment="0" applyProtection="0"/>
    <xf numFmtId="173" fontId="27" fillId="40" borderId="0" applyNumberFormat="0" applyBorder="0" applyAlignment="0" applyProtection="0"/>
    <xf numFmtId="0" fontId="26"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72" fontId="27" fillId="40" borderId="0" applyNumberFormat="0" applyBorder="0" applyAlignment="0" applyProtection="0"/>
    <xf numFmtId="173" fontId="27" fillId="40" borderId="0" applyNumberFormat="0" applyBorder="0" applyAlignment="0" applyProtection="0"/>
    <xf numFmtId="172" fontId="27" fillId="40" borderId="0" applyNumberFormat="0" applyBorder="0" applyAlignment="0" applyProtection="0"/>
    <xf numFmtId="172" fontId="27" fillId="40" borderId="0" applyNumberFormat="0" applyBorder="0" applyAlignment="0" applyProtection="0"/>
    <xf numFmtId="173" fontId="27" fillId="40" borderId="0" applyNumberFormat="0" applyBorder="0" applyAlignment="0" applyProtection="0"/>
    <xf numFmtId="172" fontId="27" fillId="40" borderId="0" applyNumberFormat="0" applyBorder="0" applyAlignment="0" applyProtection="0"/>
    <xf numFmtId="172" fontId="27" fillId="40" borderId="0" applyNumberFormat="0" applyBorder="0" applyAlignment="0" applyProtection="0"/>
    <xf numFmtId="173" fontId="27" fillId="40" borderId="0" applyNumberFormat="0" applyBorder="0" applyAlignment="0" applyProtection="0"/>
    <xf numFmtId="172" fontId="27" fillId="40" borderId="0" applyNumberFormat="0" applyBorder="0" applyAlignment="0" applyProtection="0"/>
    <xf numFmtId="172" fontId="27" fillId="40" borderId="0" applyNumberFormat="0" applyBorder="0" applyAlignment="0" applyProtection="0"/>
    <xf numFmtId="173" fontId="27" fillId="40" borderId="0" applyNumberFormat="0" applyBorder="0" applyAlignment="0" applyProtection="0"/>
    <xf numFmtId="172" fontId="27" fillId="40" borderId="0" applyNumberFormat="0" applyBorder="0" applyAlignment="0" applyProtection="0"/>
    <xf numFmtId="0" fontId="26" fillId="40" borderId="0" applyNumberFormat="0" applyBorder="0" applyAlignment="0" applyProtection="0"/>
    <xf numFmtId="0" fontId="26" fillId="43" borderId="0" applyNumberFormat="0" applyBorder="0" applyAlignment="0" applyProtection="0"/>
    <xf numFmtId="0" fontId="4" fillId="29" borderId="0" applyNumberFormat="0" applyBorder="0" applyAlignment="0" applyProtection="0"/>
    <xf numFmtId="172" fontId="27" fillId="43" borderId="0" applyNumberFormat="0" applyBorder="0" applyAlignment="0" applyProtection="0"/>
    <xf numFmtId="172" fontId="27" fillId="43" borderId="0" applyNumberFormat="0" applyBorder="0" applyAlignment="0" applyProtection="0"/>
    <xf numFmtId="173" fontId="27" fillId="43" borderId="0" applyNumberFormat="0" applyBorder="0" applyAlignment="0" applyProtection="0"/>
    <xf numFmtId="0" fontId="26"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72" fontId="27" fillId="43" borderId="0" applyNumberFormat="0" applyBorder="0" applyAlignment="0" applyProtection="0"/>
    <xf numFmtId="173" fontId="27" fillId="43" borderId="0" applyNumberFormat="0" applyBorder="0" applyAlignment="0" applyProtection="0"/>
    <xf numFmtId="172" fontId="27" fillId="43" borderId="0" applyNumberFormat="0" applyBorder="0" applyAlignment="0" applyProtection="0"/>
    <xf numFmtId="172" fontId="27" fillId="43" borderId="0" applyNumberFormat="0" applyBorder="0" applyAlignment="0" applyProtection="0"/>
    <xf numFmtId="173" fontId="27" fillId="43" borderId="0" applyNumberFormat="0" applyBorder="0" applyAlignment="0" applyProtection="0"/>
    <xf numFmtId="172" fontId="27" fillId="43" borderId="0" applyNumberFormat="0" applyBorder="0" applyAlignment="0" applyProtection="0"/>
    <xf numFmtId="172" fontId="27" fillId="43" borderId="0" applyNumberFormat="0" applyBorder="0" applyAlignment="0" applyProtection="0"/>
    <xf numFmtId="173" fontId="27" fillId="43" borderId="0" applyNumberFormat="0" applyBorder="0" applyAlignment="0" applyProtection="0"/>
    <xf numFmtId="172" fontId="27" fillId="43" borderId="0" applyNumberFormat="0" applyBorder="0" applyAlignment="0" applyProtection="0"/>
    <xf numFmtId="172" fontId="27" fillId="43" borderId="0" applyNumberFormat="0" applyBorder="0" applyAlignment="0" applyProtection="0"/>
    <xf numFmtId="173" fontId="27" fillId="43" borderId="0" applyNumberFormat="0" applyBorder="0" applyAlignment="0" applyProtection="0"/>
    <xf numFmtId="172" fontId="27" fillId="43" borderId="0" applyNumberFormat="0" applyBorder="0" applyAlignment="0" applyProtection="0"/>
    <xf numFmtId="0" fontId="26" fillId="43" borderId="0" applyNumberFormat="0" applyBorder="0" applyAlignment="0" applyProtection="0"/>
    <xf numFmtId="0" fontId="26" fillId="46" borderId="0" applyNumberFormat="0" applyBorder="0" applyAlignment="0" applyProtection="0"/>
    <xf numFmtId="0" fontId="4" fillId="33" borderId="0" applyNumberFormat="0" applyBorder="0" applyAlignment="0" applyProtection="0"/>
    <xf numFmtId="172" fontId="27" fillId="46" borderId="0" applyNumberFormat="0" applyBorder="0" applyAlignment="0" applyProtection="0"/>
    <xf numFmtId="172" fontId="27" fillId="46" borderId="0" applyNumberFormat="0" applyBorder="0" applyAlignment="0" applyProtection="0"/>
    <xf numFmtId="173" fontId="27" fillId="46" borderId="0" applyNumberFormat="0" applyBorder="0" applyAlignment="0" applyProtection="0"/>
    <xf numFmtId="0" fontId="26"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72" fontId="27" fillId="46" borderId="0" applyNumberFormat="0" applyBorder="0" applyAlignment="0" applyProtection="0"/>
    <xf numFmtId="173" fontId="27" fillId="46" borderId="0" applyNumberFormat="0" applyBorder="0" applyAlignment="0" applyProtection="0"/>
    <xf numFmtId="172" fontId="27" fillId="46" borderId="0" applyNumberFormat="0" applyBorder="0" applyAlignment="0" applyProtection="0"/>
    <xf numFmtId="172" fontId="27" fillId="46" borderId="0" applyNumberFormat="0" applyBorder="0" applyAlignment="0" applyProtection="0"/>
    <xf numFmtId="173" fontId="27" fillId="46" borderId="0" applyNumberFormat="0" applyBorder="0" applyAlignment="0" applyProtection="0"/>
    <xf numFmtId="172" fontId="27" fillId="46" borderId="0" applyNumberFormat="0" applyBorder="0" applyAlignment="0" applyProtection="0"/>
    <xf numFmtId="172" fontId="27" fillId="46" borderId="0" applyNumberFormat="0" applyBorder="0" applyAlignment="0" applyProtection="0"/>
    <xf numFmtId="173" fontId="27" fillId="46" borderId="0" applyNumberFormat="0" applyBorder="0" applyAlignment="0" applyProtection="0"/>
    <xf numFmtId="172" fontId="27" fillId="46" borderId="0" applyNumberFormat="0" applyBorder="0" applyAlignment="0" applyProtection="0"/>
    <xf numFmtId="172" fontId="27" fillId="46" borderId="0" applyNumberFormat="0" applyBorder="0" applyAlignment="0" applyProtection="0"/>
    <xf numFmtId="173" fontId="27" fillId="46" borderId="0" applyNumberFormat="0" applyBorder="0" applyAlignment="0" applyProtection="0"/>
    <xf numFmtId="172" fontId="27" fillId="46" borderId="0" applyNumberFormat="0" applyBorder="0" applyAlignment="0" applyProtection="0"/>
    <xf numFmtId="0" fontId="26" fillId="46" borderId="0" applyNumberFormat="0" applyBorder="0" applyAlignment="0" applyProtection="0"/>
    <xf numFmtId="0" fontId="28" fillId="47" borderId="0" applyNumberFormat="0" applyBorder="0" applyAlignment="0" applyProtection="0"/>
    <xf numFmtId="0" fontId="29" fillId="14" borderId="0" applyNumberFormat="0" applyBorder="0" applyAlignment="0" applyProtection="0"/>
    <xf numFmtId="172" fontId="30" fillId="47" borderId="0" applyNumberFormat="0" applyBorder="0" applyAlignment="0" applyProtection="0"/>
    <xf numFmtId="172" fontId="30" fillId="47" borderId="0" applyNumberFormat="0" applyBorder="0" applyAlignment="0" applyProtection="0"/>
    <xf numFmtId="173" fontId="30" fillId="47" borderId="0" applyNumberFormat="0" applyBorder="0" applyAlignment="0" applyProtection="0"/>
    <xf numFmtId="0" fontId="28" fillId="47"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172" fontId="30" fillId="47" borderId="0" applyNumberFormat="0" applyBorder="0" applyAlignment="0" applyProtection="0"/>
    <xf numFmtId="173" fontId="30" fillId="47" borderId="0" applyNumberFormat="0" applyBorder="0" applyAlignment="0" applyProtection="0"/>
    <xf numFmtId="172" fontId="30" fillId="47" borderId="0" applyNumberFormat="0" applyBorder="0" applyAlignment="0" applyProtection="0"/>
    <xf numFmtId="172" fontId="30" fillId="47" borderId="0" applyNumberFormat="0" applyBorder="0" applyAlignment="0" applyProtection="0"/>
    <xf numFmtId="173" fontId="30" fillId="47" borderId="0" applyNumberFormat="0" applyBorder="0" applyAlignment="0" applyProtection="0"/>
    <xf numFmtId="172" fontId="30" fillId="47" borderId="0" applyNumberFormat="0" applyBorder="0" applyAlignment="0" applyProtection="0"/>
    <xf numFmtId="172" fontId="30" fillId="47" borderId="0" applyNumberFormat="0" applyBorder="0" applyAlignment="0" applyProtection="0"/>
    <xf numFmtId="173" fontId="30" fillId="47" borderId="0" applyNumberFormat="0" applyBorder="0" applyAlignment="0" applyProtection="0"/>
    <xf numFmtId="172" fontId="30" fillId="47" borderId="0" applyNumberFormat="0" applyBorder="0" applyAlignment="0" applyProtection="0"/>
    <xf numFmtId="172" fontId="30" fillId="47" borderId="0" applyNumberFormat="0" applyBorder="0" applyAlignment="0" applyProtection="0"/>
    <xf numFmtId="173" fontId="30" fillId="47" borderId="0" applyNumberFormat="0" applyBorder="0" applyAlignment="0" applyProtection="0"/>
    <xf numFmtId="172" fontId="30" fillId="47" borderId="0" applyNumberFormat="0" applyBorder="0" applyAlignment="0" applyProtection="0"/>
    <xf numFmtId="0" fontId="28" fillId="47" borderId="0" applyNumberFormat="0" applyBorder="0" applyAlignment="0" applyProtection="0"/>
    <xf numFmtId="0" fontId="28" fillId="44" borderId="0" applyNumberFormat="0" applyBorder="0" applyAlignment="0" applyProtection="0"/>
    <xf numFmtId="0" fontId="29" fillId="18" borderId="0" applyNumberFormat="0" applyBorder="0" applyAlignment="0" applyProtection="0"/>
    <xf numFmtId="172" fontId="30" fillId="44" borderId="0" applyNumberFormat="0" applyBorder="0" applyAlignment="0" applyProtection="0"/>
    <xf numFmtId="172" fontId="30" fillId="44" borderId="0" applyNumberFormat="0" applyBorder="0" applyAlignment="0" applyProtection="0"/>
    <xf numFmtId="173" fontId="30" fillId="44" borderId="0" applyNumberFormat="0" applyBorder="0" applyAlignment="0" applyProtection="0"/>
    <xf numFmtId="0" fontId="28" fillId="44"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172" fontId="30" fillId="44" borderId="0" applyNumberFormat="0" applyBorder="0" applyAlignment="0" applyProtection="0"/>
    <xf numFmtId="173" fontId="30" fillId="44" borderId="0" applyNumberFormat="0" applyBorder="0" applyAlignment="0" applyProtection="0"/>
    <xf numFmtId="172" fontId="30" fillId="44" borderId="0" applyNumberFormat="0" applyBorder="0" applyAlignment="0" applyProtection="0"/>
    <xf numFmtId="172" fontId="30" fillId="44" borderId="0" applyNumberFormat="0" applyBorder="0" applyAlignment="0" applyProtection="0"/>
    <xf numFmtId="173" fontId="30" fillId="44" borderId="0" applyNumberFormat="0" applyBorder="0" applyAlignment="0" applyProtection="0"/>
    <xf numFmtId="172" fontId="30" fillId="44" borderId="0" applyNumberFormat="0" applyBorder="0" applyAlignment="0" applyProtection="0"/>
    <xf numFmtId="172" fontId="30" fillId="44" borderId="0" applyNumberFormat="0" applyBorder="0" applyAlignment="0" applyProtection="0"/>
    <xf numFmtId="173" fontId="30" fillId="44" borderId="0" applyNumberFormat="0" applyBorder="0" applyAlignment="0" applyProtection="0"/>
    <xf numFmtId="172" fontId="30" fillId="44" borderId="0" applyNumberFormat="0" applyBorder="0" applyAlignment="0" applyProtection="0"/>
    <xf numFmtId="172" fontId="30" fillId="44" borderId="0" applyNumberFormat="0" applyBorder="0" applyAlignment="0" applyProtection="0"/>
    <xf numFmtId="173" fontId="30" fillId="44" borderId="0" applyNumberFormat="0" applyBorder="0" applyAlignment="0" applyProtection="0"/>
    <xf numFmtId="172" fontId="30" fillId="44" borderId="0" applyNumberFormat="0" applyBorder="0" applyAlignment="0" applyProtection="0"/>
    <xf numFmtId="0" fontId="28" fillId="44" borderId="0" applyNumberFormat="0" applyBorder="0" applyAlignment="0" applyProtection="0"/>
    <xf numFmtId="0" fontId="28" fillId="45" borderId="0" applyNumberFormat="0" applyBorder="0" applyAlignment="0" applyProtection="0"/>
    <xf numFmtId="0" fontId="29" fillId="22" borderId="0" applyNumberFormat="0" applyBorder="0" applyAlignment="0" applyProtection="0"/>
    <xf numFmtId="172" fontId="30" fillId="45" borderId="0" applyNumberFormat="0" applyBorder="0" applyAlignment="0" applyProtection="0"/>
    <xf numFmtId="172" fontId="30" fillId="45" borderId="0" applyNumberFormat="0" applyBorder="0" applyAlignment="0" applyProtection="0"/>
    <xf numFmtId="173" fontId="30" fillId="45" borderId="0" applyNumberFormat="0" applyBorder="0" applyAlignment="0" applyProtection="0"/>
    <xf numFmtId="0" fontId="28" fillId="45"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172" fontId="30" fillId="45" borderId="0" applyNumberFormat="0" applyBorder="0" applyAlignment="0" applyProtection="0"/>
    <xf numFmtId="173" fontId="30" fillId="45" borderId="0" applyNumberFormat="0" applyBorder="0" applyAlignment="0" applyProtection="0"/>
    <xf numFmtId="172" fontId="30" fillId="45" borderId="0" applyNumberFormat="0" applyBorder="0" applyAlignment="0" applyProtection="0"/>
    <xf numFmtId="172" fontId="30" fillId="45" borderId="0" applyNumberFormat="0" applyBorder="0" applyAlignment="0" applyProtection="0"/>
    <xf numFmtId="173" fontId="30" fillId="45" borderId="0" applyNumberFormat="0" applyBorder="0" applyAlignment="0" applyProtection="0"/>
    <xf numFmtId="172" fontId="30" fillId="45" borderId="0" applyNumberFormat="0" applyBorder="0" applyAlignment="0" applyProtection="0"/>
    <xf numFmtId="172" fontId="30" fillId="45" borderId="0" applyNumberFormat="0" applyBorder="0" applyAlignment="0" applyProtection="0"/>
    <xf numFmtId="173" fontId="30" fillId="45" borderId="0" applyNumberFormat="0" applyBorder="0" applyAlignment="0" applyProtection="0"/>
    <xf numFmtId="172" fontId="30" fillId="45" borderId="0" applyNumberFormat="0" applyBorder="0" applyAlignment="0" applyProtection="0"/>
    <xf numFmtId="172" fontId="30" fillId="45" borderId="0" applyNumberFormat="0" applyBorder="0" applyAlignment="0" applyProtection="0"/>
    <xf numFmtId="173" fontId="30" fillId="45" borderId="0" applyNumberFormat="0" applyBorder="0" applyAlignment="0" applyProtection="0"/>
    <xf numFmtId="172" fontId="30" fillId="45" borderId="0" applyNumberFormat="0" applyBorder="0" applyAlignment="0" applyProtection="0"/>
    <xf numFmtId="0" fontId="28" fillId="45" borderId="0" applyNumberFormat="0" applyBorder="0" applyAlignment="0" applyProtection="0"/>
    <xf numFmtId="0" fontId="28" fillId="48" borderId="0" applyNumberFormat="0" applyBorder="0" applyAlignment="0" applyProtection="0"/>
    <xf numFmtId="0" fontId="29" fillId="26" borderId="0" applyNumberFormat="0" applyBorder="0" applyAlignment="0" applyProtection="0"/>
    <xf numFmtId="172" fontId="30" fillId="48" borderId="0" applyNumberFormat="0" applyBorder="0" applyAlignment="0" applyProtection="0"/>
    <xf numFmtId="172" fontId="30" fillId="48" borderId="0" applyNumberFormat="0" applyBorder="0" applyAlignment="0" applyProtection="0"/>
    <xf numFmtId="173" fontId="30" fillId="48" borderId="0" applyNumberFormat="0" applyBorder="0" applyAlignment="0" applyProtection="0"/>
    <xf numFmtId="0" fontId="28" fillId="48"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172" fontId="30" fillId="48" borderId="0" applyNumberFormat="0" applyBorder="0" applyAlignment="0" applyProtection="0"/>
    <xf numFmtId="173" fontId="30" fillId="48" borderId="0" applyNumberFormat="0" applyBorder="0" applyAlignment="0" applyProtection="0"/>
    <xf numFmtId="172" fontId="30" fillId="48" borderId="0" applyNumberFormat="0" applyBorder="0" applyAlignment="0" applyProtection="0"/>
    <xf numFmtId="172" fontId="30" fillId="48" borderId="0" applyNumberFormat="0" applyBorder="0" applyAlignment="0" applyProtection="0"/>
    <xf numFmtId="173" fontId="30" fillId="48" borderId="0" applyNumberFormat="0" applyBorder="0" applyAlignment="0" applyProtection="0"/>
    <xf numFmtId="172" fontId="30" fillId="48" borderId="0" applyNumberFormat="0" applyBorder="0" applyAlignment="0" applyProtection="0"/>
    <xf numFmtId="172" fontId="30" fillId="48" borderId="0" applyNumberFormat="0" applyBorder="0" applyAlignment="0" applyProtection="0"/>
    <xf numFmtId="173" fontId="30" fillId="48" borderId="0" applyNumberFormat="0" applyBorder="0" applyAlignment="0" applyProtection="0"/>
    <xf numFmtId="172" fontId="30" fillId="48" borderId="0" applyNumberFormat="0" applyBorder="0" applyAlignment="0" applyProtection="0"/>
    <xf numFmtId="172" fontId="30" fillId="48" borderId="0" applyNumberFormat="0" applyBorder="0" applyAlignment="0" applyProtection="0"/>
    <xf numFmtId="173" fontId="30" fillId="48" borderId="0" applyNumberFormat="0" applyBorder="0" applyAlignment="0" applyProtection="0"/>
    <xf numFmtId="172" fontId="30" fillId="48" borderId="0" applyNumberFormat="0" applyBorder="0" applyAlignment="0" applyProtection="0"/>
    <xf numFmtId="0" fontId="28" fillId="48" borderId="0" applyNumberFormat="0" applyBorder="0" applyAlignment="0" applyProtection="0"/>
    <xf numFmtId="0" fontId="28" fillId="49" borderId="0" applyNumberFormat="0" applyBorder="0" applyAlignment="0" applyProtection="0"/>
    <xf numFmtId="0" fontId="29" fillId="30"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0" fontId="28" fillId="49"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0" fontId="28" fillId="49" borderId="0" applyNumberFormat="0" applyBorder="0" applyAlignment="0" applyProtection="0"/>
    <xf numFmtId="0" fontId="28" fillId="50" borderId="0" applyNumberFormat="0" applyBorder="0" applyAlignment="0" applyProtection="0"/>
    <xf numFmtId="0" fontId="29" fillId="34" borderId="0" applyNumberFormat="0" applyBorder="0" applyAlignment="0" applyProtection="0"/>
    <xf numFmtId="172" fontId="30" fillId="50"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0" fontId="28" fillId="50"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172" fontId="30" fillId="50"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172" fontId="30" fillId="50"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172" fontId="30" fillId="50"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172" fontId="30" fillId="50" borderId="0" applyNumberFormat="0" applyBorder="0" applyAlignment="0" applyProtection="0"/>
    <xf numFmtId="0" fontId="28" fillId="50" borderId="0" applyNumberFormat="0" applyBorder="0" applyAlignment="0" applyProtection="0"/>
    <xf numFmtId="0" fontId="26" fillId="51" borderId="0" applyNumberFormat="0" applyBorder="0" applyAlignment="0" applyProtection="0"/>
    <xf numFmtId="0" fontId="26" fillId="51" borderId="0" applyNumberFormat="0" applyBorder="0" applyAlignment="0" applyProtection="0"/>
    <xf numFmtId="0" fontId="28" fillId="52" borderId="0" applyNumberFormat="0" applyBorder="0" applyAlignment="0" applyProtection="0"/>
    <xf numFmtId="0" fontId="28" fillId="53" borderId="0" applyNumberFormat="0" applyBorder="0" applyAlignment="0" applyProtection="0"/>
    <xf numFmtId="0" fontId="29" fillId="11" borderId="0" applyNumberFormat="0" applyBorder="0" applyAlignment="0" applyProtection="0"/>
    <xf numFmtId="172" fontId="30" fillId="53" borderId="0" applyNumberFormat="0" applyBorder="0" applyAlignment="0" applyProtection="0"/>
    <xf numFmtId="172" fontId="30" fillId="53" borderId="0" applyNumberFormat="0" applyBorder="0" applyAlignment="0" applyProtection="0"/>
    <xf numFmtId="173" fontId="30" fillId="53" borderId="0" applyNumberFormat="0" applyBorder="0" applyAlignment="0" applyProtection="0"/>
    <xf numFmtId="0" fontId="28" fillId="53"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172" fontId="30" fillId="53" borderId="0" applyNumberFormat="0" applyBorder="0" applyAlignment="0" applyProtection="0"/>
    <xf numFmtId="173" fontId="30" fillId="53" borderId="0" applyNumberFormat="0" applyBorder="0" applyAlignment="0" applyProtection="0"/>
    <xf numFmtId="172" fontId="30" fillId="53" borderId="0" applyNumberFormat="0" applyBorder="0" applyAlignment="0" applyProtection="0"/>
    <xf numFmtId="172" fontId="30" fillId="53" borderId="0" applyNumberFormat="0" applyBorder="0" applyAlignment="0" applyProtection="0"/>
    <xf numFmtId="173" fontId="30" fillId="53" borderId="0" applyNumberFormat="0" applyBorder="0" applyAlignment="0" applyProtection="0"/>
    <xf numFmtId="172" fontId="30" fillId="53" borderId="0" applyNumberFormat="0" applyBorder="0" applyAlignment="0" applyProtection="0"/>
    <xf numFmtId="172" fontId="30" fillId="53" borderId="0" applyNumberFormat="0" applyBorder="0" applyAlignment="0" applyProtection="0"/>
    <xf numFmtId="173" fontId="30" fillId="53" borderId="0" applyNumberFormat="0" applyBorder="0" applyAlignment="0" applyProtection="0"/>
    <xf numFmtId="172" fontId="30" fillId="53" borderId="0" applyNumberFormat="0" applyBorder="0" applyAlignment="0" applyProtection="0"/>
    <xf numFmtId="172" fontId="30" fillId="53" borderId="0" applyNumberFormat="0" applyBorder="0" applyAlignment="0" applyProtection="0"/>
    <xf numFmtId="173" fontId="30" fillId="53" borderId="0" applyNumberFormat="0" applyBorder="0" applyAlignment="0" applyProtection="0"/>
    <xf numFmtId="172" fontId="30"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6" fillId="54" borderId="0" applyNumberFormat="0" applyBorder="0" applyAlignment="0" applyProtection="0"/>
    <xf numFmtId="0" fontId="26" fillId="55" borderId="0" applyNumberFormat="0" applyBorder="0" applyAlignment="0" applyProtection="0"/>
    <xf numFmtId="0" fontId="28" fillId="56" borderId="0" applyNumberFormat="0" applyBorder="0" applyAlignment="0" applyProtection="0"/>
    <xf numFmtId="0" fontId="28" fillId="57" borderId="0" applyNumberFormat="0" applyBorder="0" applyAlignment="0" applyProtection="0"/>
    <xf numFmtId="0" fontId="29" fillId="15" borderId="0" applyNumberFormat="0" applyBorder="0" applyAlignment="0" applyProtection="0"/>
    <xf numFmtId="172" fontId="30" fillId="57" borderId="0" applyNumberFormat="0" applyBorder="0" applyAlignment="0" applyProtection="0"/>
    <xf numFmtId="172" fontId="30" fillId="57" borderId="0" applyNumberFormat="0" applyBorder="0" applyAlignment="0" applyProtection="0"/>
    <xf numFmtId="173" fontId="30" fillId="57" borderId="0" applyNumberFormat="0" applyBorder="0" applyAlignment="0" applyProtection="0"/>
    <xf numFmtId="0" fontId="28" fillId="57"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172" fontId="30" fillId="57" borderId="0" applyNumberFormat="0" applyBorder="0" applyAlignment="0" applyProtection="0"/>
    <xf numFmtId="173" fontId="30" fillId="57" borderId="0" applyNumberFormat="0" applyBorder="0" applyAlignment="0" applyProtection="0"/>
    <xf numFmtId="172" fontId="30" fillId="57" borderId="0" applyNumberFormat="0" applyBorder="0" applyAlignment="0" applyProtection="0"/>
    <xf numFmtId="172" fontId="30" fillId="57" borderId="0" applyNumberFormat="0" applyBorder="0" applyAlignment="0" applyProtection="0"/>
    <xf numFmtId="173" fontId="30" fillId="57" borderId="0" applyNumberFormat="0" applyBorder="0" applyAlignment="0" applyProtection="0"/>
    <xf numFmtId="172" fontId="30" fillId="57" borderId="0" applyNumberFormat="0" applyBorder="0" applyAlignment="0" applyProtection="0"/>
    <xf numFmtId="172" fontId="30" fillId="57" borderId="0" applyNumberFormat="0" applyBorder="0" applyAlignment="0" applyProtection="0"/>
    <xf numFmtId="173" fontId="30" fillId="57" borderId="0" applyNumberFormat="0" applyBorder="0" applyAlignment="0" applyProtection="0"/>
    <xf numFmtId="172" fontId="30" fillId="57" borderId="0" applyNumberFormat="0" applyBorder="0" applyAlignment="0" applyProtection="0"/>
    <xf numFmtId="172" fontId="30" fillId="57" borderId="0" applyNumberFormat="0" applyBorder="0" applyAlignment="0" applyProtection="0"/>
    <xf numFmtId="173" fontId="30" fillId="57" borderId="0" applyNumberFormat="0" applyBorder="0" applyAlignment="0" applyProtection="0"/>
    <xf numFmtId="172" fontId="30" fillId="57" borderId="0" applyNumberFormat="0" applyBorder="0" applyAlignment="0" applyProtection="0"/>
    <xf numFmtId="0" fontId="28" fillId="57" borderId="0" applyNumberFormat="0" applyBorder="0" applyAlignment="0" applyProtection="0"/>
    <xf numFmtId="0" fontId="28" fillId="57" borderId="0" applyNumberFormat="0" applyBorder="0" applyAlignment="0" applyProtection="0"/>
    <xf numFmtId="0" fontId="28" fillId="57" borderId="0" applyNumberFormat="0" applyBorder="0" applyAlignment="0" applyProtection="0"/>
    <xf numFmtId="0" fontId="26" fillId="54" borderId="0" applyNumberFormat="0" applyBorder="0" applyAlignment="0" applyProtection="0"/>
    <xf numFmtId="0" fontId="26" fillId="58" borderId="0" applyNumberFormat="0" applyBorder="0" applyAlignment="0" applyProtection="0"/>
    <xf numFmtId="0" fontId="28" fillId="55" borderId="0" applyNumberFormat="0" applyBorder="0" applyAlignment="0" applyProtection="0"/>
    <xf numFmtId="0" fontId="28" fillId="59" borderId="0" applyNumberFormat="0" applyBorder="0" applyAlignment="0" applyProtection="0"/>
    <xf numFmtId="0" fontId="29" fillId="19" borderId="0" applyNumberFormat="0" applyBorder="0" applyAlignment="0" applyProtection="0"/>
    <xf numFmtId="172" fontId="30" fillId="59" borderId="0" applyNumberFormat="0" applyBorder="0" applyAlignment="0" applyProtection="0"/>
    <xf numFmtId="172" fontId="30" fillId="59" borderId="0" applyNumberFormat="0" applyBorder="0" applyAlignment="0" applyProtection="0"/>
    <xf numFmtId="173" fontId="30" fillId="59" borderId="0" applyNumberFormat="0" applyBorder="0" applyAlignment="0" applyProtection="0"/>
    <xf numFmtId="0" fontId="28" fillId="5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172" fontId="30" fillId="59" borderId="0" applyNumberFormat="0" applyBorder="0" applyAlignment="0" applyProtection="0"/>
    <xf numFmtId="173" fontId="30" fillId="59" borderId="0" applyNumberFormat="0" applyBorder="0" applyAlignment="0" applyProtection="0"/>
    <xf numFmtId="172" fontId="30" fillId="59" borderId="0" applyNumberFormat="0" applyBorder="0" applyAlignment="0" applyProtection="0"/>
    <xf numFmtId="172" fontId="30" fillId="59" borderId="0" applyNumberFormat="0" applyBorder="0" applyAlignment="0" applyProtection="0"/>
    <xf numFmtId="173" fontId="30" fillId="59" borderId="0" applyNumberFormat="0" applyBorder="0" applyAlignment="0" applyProtection="0"/>
    <xf numFmtId="172" fontId="30" fillId="59" borderId="0" applyNumberFormat="0" applyBorder="0" applyAlignment="0" applyProtection="0"/>
    <xf numFmtId="172" fontId="30" fillId="59" borderId="0" applyNumberFormat="0" applyBorder="0" applyAlignment="0" applyProtection="0"/>
    <xf numFmtId="173" fontId="30" fillId="59" borderId="0" applyNumberFormat="0" applyBorder="0" applyAlignment="0" applyProtection="0"/>
    <xf numFmtId="172" fontId="30" fillId="59" borderId="0" applyNumberFormat="0" applyBorder="0" applyAlignment="0" applyProtection="0"/>
    <xf numFmtId="172" fontId="30" fillId="59" borderId="0" applyNumberFormat="0" applyBorder="0" applyAlignment="0" applyProtection="0"/>
    <xf numFmtId="173" fontId="30" fillId="59" borderId="0" applyNumberFormat="0" applyBorder="0" applyAlignment="0" applyProtection="0"/>
    <xf numFmtId="172" fontId="30" fillId="59" borderId="0" applyNumberFormat="0" applyBorder="0" applyAlignment="0" applyProtection="0"/>
    <xf numFmtId="0" fontId="28" fillId="59" borderId="0" applyNumberFormat="0" applyBorder="0" applyAlignment="0" applyProtection="0"/>
    <xf numFmtId="0" fontId="28" fillId="59" borderId="0" applyNumberFormat="0" applyBorder="0" applyAlignment="0" applyProtection="0"/>
    <xf numFmtId="0" fontId="28" fillId="59" borderId="0" applyNumberFormat="0" applyBorder="0" applyAlignment="0" applyProtection="0"/>
    <xf numFmtId="0" fontId="26" fillId="51" borderId="0" applyNumberFormat="0" applyBorder="0" applyAlignment="0" applyProtection="0"/>
    <xf numFmtId="0" fontId="26" fillId="55" borderId="0" applyNumberFormat="0" applyBorder="0" applyAlignment="0" applyProtection="0"/>
    <xf numFmtId="0" fontId="28" fillId="55" borderId="0" applyNumberFormat="0" applyBorder="0" applyAlignment="0" applyProtection="0"/>
    <xf numFmtId="0" fontId="28" fillId="48" borderId="0" applyNumberFormat="0" applyBorder="0" applyAlignment="0" applyProtection="0"/>
    <xf numFmtId="0" fontId="29" fillId="23" borderId="0" applyNumberFormat="0" applyBorder="0" applyAlignment="0" applyProtection="0"/>
    <xf numFmtId="172" fontId="30" fillId="48" borderId="0" applyNumberFormat="0" applyBorder="0" applyAlignment="0" applyProtection="0"/>
    <xf numFmtId="172" fontId="30" fillId="48" borderId="0" applyNumberFormat="0" applyBorder="0" applyAlignment="0" applyProtection="0"/>
    <xf numFmtId="173" fontId="30" fillId="48" borderId="0" applyNumberFormat="0" applyBorder="0" applyAlignment="0" applyProtection="0"/>
    <xf numFmtId="0" fontId="28" fillId="48"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172" fontId="30" fillId="48" borderId="0" applyNumberFormat="0" applyBorder="0" applyAlignment="0" applyProtection="0"/>
    <xf numFmtId="173" fontId="30" fillId="48" borderId="0" applyNumberFormat="0" applyBorder="0" applyAlignment="0" applyProtection="0"/>
    <xf numFmtId="172" fontId="30" fillId="48" borderId="0" applyNumberFormat="0" applyBorder="0" applyAlignment="0" applyProtection="0"/>
    <xf numFmtId="172" fontId="30" fillId="48" borderId="0" applyNumberFormat="0" applyBorder="0" applyAlignment="0" applyProtection="0"/>
    <xf numFmtId="173" fontId="30" fillId="48" borderId="0" applyNumberFormat="0" applyBorder="0" applyAlignment="0" applyProtection="0"/>
    <xf numFmtId="172" fontId="30" fillId="48" borderId="0" applyNumberFormat="0" applyBorder="0" applyAlignment="0" applyProtection="0"/>
    <xf numFmtId="172" fontId="30" fillId="48" borderId="0" applyNumberFormat="0" applyBorder="0" applyAlignment="0" applyProtection="0"/>
    <xf numFmtId="173" fontId="30" fillId="48" borderId="0" applyNumberFormat="0" applyBorder="0" applyAlignment="0" applyProtection="0"/>
    <xf numFmtId="172" fontId="30" fillId="48" borderId="0" applyNumberFormat="0" applyBorder="0" applyAlignment="0" applyProtection="0"/>
    <xf numFmtId="172" fontId="30" fillId="48" borderId="0" applyNumberFormat="0" applyBorder="0" applyAlignment="0" applyProtection="0"/>
    <xf numFmtId="173" fontId="30" fillId="48" borderId="0" applyNumberFormat="0" applyBorder="0" applyAlignment="0" applyProtection="0"/>
    <xf numFmtId="172" fontId="30"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6" fillId="60" borderId="0" applyNumberFormat="0" applyBorder="0" applyAlignment="0" applyProtection="0"/>
    <xf numFmtId="0" fontId="26" fillId="51" borderId="0" applyNumberFormat="0" applyBorder="0" applyAlignment="0" applyProtection="0"/>
    <xf numFmtId="0" fontId="28" fillId="52"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6" fillId="54" borderId="0" applyNumberFormat="0" applyBorder="0" applyAlignment="0" applyProtection="0"/>
    <xf numFmtId="0" fontId="26" fillId="61" borderId="0" applyNumberFormat="0" applyBorder="0" applyAlignment="0" applyProtection="0"/>
    <xf numFmtId="0" fontId="28" fillId="61" borderId="0" applyNumberFormat="0" applyBorder="0" applyAlignment="0" applyProtection="0"/>
    <xf numFmtId="0" fontId="28" fillId="62" borderId="0" applyNumberFormat="0" applyBorder="0" applyAlignment="0" applyProtection="0"/>
    <xf numFmtId="0" fontId="29" fillId="31" borderId="0" applyNumberFormat="0" applyBorder="0" applyAlignment="0" applyProtection="0"/>
    <xf numFmtId="172" fontId="30" fillId="62" borderId="0" applyNumberFormat="0" applyBorder="0" applyAlignment="0" applyProtection="0"/>
    <xf numFmtId="172" fontId="30" fillId="62" borderId="0" applyNumberFormat="0" applyBorder="0" applyAlignment="0" applyProtection="0"/>
    <xf numFmtId="173" fontId="30" fillId="62" borderId="0" applyNumberFormat="0" applyBorder="0" applyAlignment="0" applyProtection="0"/>
    <xf numFmtId="0" fontId="28" fillId="62"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172" fontId="30" fillId="62" borderId="0" applyNumberFormat="0" applyBorder="0" applyAlignment="0" applyProtection="0"/>
    <xf numFmtId="173" fontId="30" fillId="62" borderId="0" applyNumberFormat="0" applyBorder="0" applyAlignment="0" applyProtection="0"/>
    <xf numFmtId="172" fontId="30" fillId="62" borderId="0" applyNumberFormat="0" applyBorder="0" applyAlignment="0" applyProtection="0"/>
    <xf numFmtId="172" fontId="30" fillId="62" borderId="0" applyNumberFormat="0" applyBorder="0" applyAlignment="0" applyProtection="0"/>
    <xf numFmtId="173" fontId="30" fillId="62" borderId="0" applyNumberFormat="0" applyBorder="0" applyAlignment="0" applyProtection="0"/>
    <xf numFmtId="172" fontId="30" fillId="62" borderId="0" applyNumberFormat="0" applyBorder="0" applyAlignment="0" applyProtection="0"/>
    <xf numFmtId="172" fontId="30" fillId="62" borderId="0" applyNumberFormat="0" applyBorder="0" applyAlignment="0" applyProtection="0"/>
    <xf numFmtId="173" fontId="30" fillId="62" borderId="0" applyNumberFormat="0" applyBorder="0" applyAlignment="0" applyProtection="0"/>
    <xf numFmtId="172" fontId="30" fillId="62" borderId="0" applyNumberFormat="0" applyBorder="0" applyAlignment="0" applyProtection="0"/>
    <xf numFmtId="172" fontId="30" fillId="62" borderId="0" applyNumberFormat="0" applyBorder="0" applyAlignment="0" applyProtection="0"/>
    <xf numFmtId="173" fontId="30" fillId="62" borderId="0" applyNumberFormat="0" applyBorder="0" applyAlignment="0" applyProtection="0"/>
    <xf numFmtId="172" fontId="30"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31" fillId="38" borderId="0" applyNumberFormat="0" applyBorder="0" applyAlignment="0" applyProtection="0"/>
    <xf numFmtId="0" fontId="32" fillId="5" borderId="0" applyNumberFormat="0" applyBorder="0" applyAlignment="0" applyProtection="0"/>
    <xf numFmtId="172" fontId="33" fillId="38" borderId="0" applyNumberFormat="0" applyBorder="0" applyAlignment="0" applyProtection="0"/>
    <xf numFmtId="172" fontId="33" fillId="38" borderId="0" applyNumberFormat="0" applyBorder="0" applyAlignment="0" applyProtection="0"/>
    <xf numFmtId="173" fontId="33" fillId="38" borderId="0" applyNumberFormat="0" applyBorder="0" applyAlignment="0" applyProtection="0"/>
    <xf numFmtId="0" fontId="31" fillId="38"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172" fontId="33" fillId="38" borderId="0" applyNumberFormat="0" applyBorder="0" applyAlignment="0" applyProtection="0"/>
    <xf numFmtId="173" fontId="33" fillId="38" borderId="0" applyNumberFormat="0" applyBorder="0" applyAlignment="0" applyProtection="0"/>
    <xf numFmtId="172" fontId="33" fillId="38" borderId="0" applyNumberFormat="0" applyBorder="0" applyAlignment="0" applyProtection="0"/>
    <xf numFmtId="172" fontId="33" fillId="38" borderId="0" applyNumberFormat="0" applyBorder="0" applyAlignment="0" applyProtection="0"/>
    <xf numFmtId="173" fontId="33" fillId="38" borderId="0" applyNumberFormat="0" applyBorder="0" applyAlignment="0" applyProtection="0"/>
    <xf numFmtId="172" fontId="33" fillId="38" borderId="0" applyNumberFormat="0" applyBorder="0" applyAlignment="0" applyProtection="0"/>
    <xf numFmtId="172" fontId="33" fillId="38" borderId="0" applyNumberFormat="0" applyBorder="0" applyAlignment="0" applyProtection="0"/>
    <xf numFmtId="173" fontId="33" fillId="38" borderId="0" applyNumberFormat="0" applyBorder="0" applyAlignment="0" applyProtection="0"/>
    <xf numFmtId="172" fontId="33" fillId="38" borderId="0" applyNumberFormat="0" applyBorder="0" applyAlignment="0" applyProtection="0"/>
    <xf numFmtId="172" fontId="33" fillId="38" borderId="0" applyNumberFormat="0" applyBorder="0" applyAlignment="0" applyProtection="0"/>
    <xf numFmtId="173" fontId="33" fillId="38" borderId="0" applyNumberFormat="0" applyBorder="0" applyAlignment="0" applyProtection="0"/>
    <xf numFmtId="172" fontId="33" fillId="38" borderId="0" applyNumberFormat="0" applyBorder="0" applyAlignment="0" applyProtection="0"/>
    <xf numFmtId="0" fontId="31" fillId="38" borderId="0" applyNumberFormat="0" applyBorder="0" applyAlignment="0" applyProtection="0"/>
    <xf numFmtId="174" fontId="34" fillId="0" borderId="0" applyFill="0" applyBorder="0" applyAlignment="0"/>
    <xf numFmtId="174" fontId="35" fillId="0" borderId="0" applyFill="0" applyBorder="0" applyAlignment="0"/>
    <xf numFmtId="174" fontId="35" fillId="0" borderId="0" applyFill="0" applyBorder="0" applyAlignment="0"/>
    <xf numFmtId="174" fontId="35" fillId="0" borderId="0" applyFill="0" applyBorder="0" applyAlignment="0"/>
    <xf numFmtId="175" fontId="36" fillId="0" borderId="0" applyFill="0" applyBorder="0" applyAlignment="0"/>
    <xf numFmtId="175" fontId="36" fillId="0" borderId="0" applyFill="0" applyBorder="0" applyAlignment="0"/>
    <xf numFmtId="174" fontId="35" fillId="0" borderId="0" applyFill="0" applyBorder="0" applyAlignment="0"/>
    <xf numFmtId="174" fontId="35" fillId="0" borderId="0" applyFill="0" applyBorder="0" applyAlignment="0"/>
    <xf numFmtId="174" fontId="35" fillId="0" borderId="0" applyFill="0" applyBorder="0" applyAlignment="0"/>
    <xf numFmtId="174" fontId="35" fillId="0" borderId="0" applyFill="0" applyBorder="0" applyAlignment="0"/>
    <xf numFmtId="174" fontId="35" fillId="0" borderId="0" applyFill="0" applyBorder="0" applyAlignment="0"/>
    <xf numFmtId="174" fontId="35" fillId="0" borderId="0" applyFill="0" applyBorder="0" applyAlignment="0"/>
    <xf numFmtId="176" fontId="36" fillId="0" borderId="0" applyFill="0" applyBorder="0" applyAlignment="0"/>
    <xf numFmtId="177" fontId="36" fillId="0" borderId="0" applyFill="0" applyBorder="0" applyAlignment="0"/>
    <xf numFmtId="178" fontId="36" fillId="0" borderId="0" applyFill="0" applyBorder="0" applyAlignment="0"/>
    <xf numFmtId="179" fontId="36" fillId="0" borderId="0" applyFill="0" applyBorder="0" applyAlignment="0"/>
    <xf numFmtId="175" fontId="36" fillId="0" borderId="0" applyFill="0" applyBorder="0" applyAlignment="0"/>
    <xf numFmtId="180" fontId="36" fillId="0" borderId="0" applyFill="0" applyBorder="0" applyAlignment="0"/>
    <xf numFmtId="176" fontId="36" fillId="0" borderId="0" applyFill="0" applyBorder="0" applyAlignment="0"/>
    <xf numFmtId="0" fontId="37" fillId="63" borderId="38" applyNumberFormat="0" applyAlignment="0" applyProtection="0"/>
    <xf numFmtId="0" fontId="38" fillId="8" borderId="31"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172" fontId="39"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172" fontId="39"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173" fontId="39"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8" fillId="8" borderId="31"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8" fillId="8" borderId="31"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8" fillId="8" borderId="31"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8" fillId="8" borderId="31"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8" fillId="8" borderId="31"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8" fillId="8" borderId="31"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8" fillId="8" borderId="31"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172" fontId="39" fillId="63" borderId="38" applyNumberFormat="0" applyAlignment="0" applyProtection="0"/>
    <xf numFmtId="173" fontId="39" fillId="63" borderId="38" applyNumberFormat="0" applyAlignment="0" applyProtection="0"/>
    <xf numFmtId="172" fontId="39" fillId="63" borderId="38" applyNumberFormat="0" applyAlignment="0" applyProtection="0"/>
    <xf numFmtId="172" fontId="39" fillId="63" borderId="38" applyNumberFormat="0" applyAlignment="0" applyProtection="0"/>
    <xf numFmtId="173" fontId="39" fillId="63" borderId="38" applyNumberFormat="0" applyAlignment="0" applyProtection="0"/>
    <xf numFmtId="172" fontId="39" fillId="63" borderId="38" applyNumberFormat="0" applyAlignment="0" applyProtection="0"/>
    <xf numFmtId="172" fontId="39" fillId="63" borderId="38" applyNumberFormat="0" applyAlignment="0" applyProtection="0"/>
    <xf numFmtId="173" fontId="39" fillId="63" borderId="38" applyNumberFormat="0" applyAlignment="0" applyProtection="0"/>
    <xf numFmtId="172" fontId="39" fillId="63" borderId="38" applyNumberFormat="0" applyAlignment="0" applyProtection="0"/>
    <xf numFmtId="172" fontId="39" fillId="63" borderId="38" applyNumberFormat="0" applyAlignment="0" applyProtection="0"/>
    <xf numFmtId="173" fontId="39" fillId="63" borderId="38" applyNumberFormat="0" applyAlignment="0" applyProtection="0"/>
    <xf numFmtId="172" fontId="39" fillId="63" borderId="38" applyNumberFormat="0" applyAlignment="0" applyProtection="0"/>
    <xf numFmtId="0" fontId="37" fillId="63" borderId="38" applyNumberFormat="0" applyAlignment="0" applyProtection="0"/>
    <xf numFmtId="0" fontId="40" fillId="64" borderId="39" applyNumberFormat="0" applyAlignment="0" applyProtection="0"/>
    <xf numFmtId="0" fontId="41" fillId="9" borderId="34" applyNumberFormat="0" applyAlignment="0" applyProtection="0"/>
    <xf numFmtId="172"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0" fontId="40"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0" fontId="41" fillId="9" borderId="34"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0" fontId="40" fillId="64" borderId="39" applyNumberFormat="0" applyAlignment="0" applyProtection="0"/>
    <xf numFmtId="166" fontId="2" fillId="0" borderId="0" applyFont="0" applyFill="0" applyBorder="0" applyAlignment="0" applyProtection="0"/>
    <xf numFmtId="166" fontId="2" fillId="0" borderId="0" applyFont="0" applyFill="0" applyBorder="0" applyAlignment="0" applyProtection="0"/>
    <xf numFmtId="166" fontId="7"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7"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75" fontId="3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quotePrefix="1">
      <protection locked="0"/>
    </xf>
    <xf numFmtId="168" fontId="26" fillId="0" borderId="0" applyFont="0" applyFill="0" applyBorder="0" applyAlignment="0" applyProtection="0"/>
    <xf numFmtId="168" fontId="2" fillId="0" borderId="0" quotePrefix="1">
      <protection locked="0"/>
    </xf>
    <xf numFmtId="168" fontId="26"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81" fontId="1" fillId="0" borderId="0" applyFont="0" applyFill="0" applyBorder="0" applyAlignment="0" applyProtection="0"/>
    <xf numFmtId="181"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43"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7"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2"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82" fontId="26" fillId="0" borderId="0" applyFont="0" applyFill="0" applyBorder="0" applyAlignment="0" applyProtection="0"/>
    <xf numFmtId="167" fontId="7" fillId="0" borderId="0" applyFont="0" applyFill="0" applyBorder="0" applyAlignment="0" applyProtection="0"/>
    <xf numFmtId="168" fontId="26" fillId="0" borderId="0" applyFont="0" applyFill="0" applyBorder="0" applyAlignment="0" applyProtection="0"/>
    <xf numFmtId="167" fontId="7" fillId="0" borderId="0" applyFont="0" applyFill="0" applyBorder="0" applyAlignment="0" applyProtection="0"/>
    <xf numFmtId="182" fontId="26"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82" fontId="26" fillId="0" borderId="0" applyFont="0" applyFill="0" applyBorder="0" applyAlignment="0" applyProtection="0"/>
    <xf numFmtId="167" fontId="7" fillId="0" borderId="0" applyFont="0" applyFill="0" applyBorder="0" applyAlignment="0" applyProtection="0"/>
    <xf numFmtId="182" fontId="26"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0"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43"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43" fillId="0" borderId="0" applyFont="0" applyFill="0" applyBorder="0" applyAlignment="0" applyProtection="0"/>
    <xf numFmtId="168" fontId="4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43"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43"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5"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5"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4" fontId="2" fillId="0" borderId="0" applyFont="0" applyFill="0" applyProtection="0"/>
    <xf numFmtId="164" fontId="2" fillId="0" borderId="0" applyFont="0" applyFill="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4" fontId="2" fillId="0" borderId="0" applyFont="0" applyFill="0" applyProtection="0"/>
    <xf numFmtId="168" fontId="2" fillId="0" borderId="0" applyFont="0" applyFill="0" applyBorder="0" applyAlignment="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83" fontId="2" fillId="0" borderId="0" applyFont="0" applyFill="0" applyBorder="0" applyAlignment="0" applyProtection="0"/>
    <xf numFmtId="168" fontId="2" fillId="0" borderId="0" applyFont="0" applyFill="0" applyBorder="0" applyAlignment="0" applyProtection="0"/>
    <xf numFmtId="183" fontId="2" fillId="0" borderId="0" applyFont="0" applyFill="0" applyBorder="0" applyAlignment="0" applyProtection="0"/>
    <xf numFmtId="168" fontId="2" fillId="0" borderId="0" applyFont="0" applyFill="0" applyBorder="0" applyAlignment="0" applyProtection="0"/>
    <xf numFmtId="0"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24" fillId="0" borderId="0"/>
    <xf numFmtId="176" fontId="36" fillId="0" borderId="0" applyFont="0" applyFill="0" applyBorder="0" applyAlignment="0" applyProtection="0"/>
    <xf numFmtId="167" fontId="2" fillId="0" borderId="0" applyFont="0" applyFill="0" applyBorder="0" applyAlignment="0" applyProtection="0"/>
    <xf numFmtId="167" fontId="7" fillId="0" borderId="0" applyFont="0" applyFill="0" applyBorder="0" applyAlignment="0" applyProtection="0"/>
    <xf numFmtId="167" fontId="2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44" fillId="0" borderId="0"/>
    <xf numFmtId="14" fontId="45" fillId="0" borderId="0" applyFill="0" applyBorder="0" applyAlignment="0"/>
    <xf numFmtId="38" fontId="25" fillId="0" borderId="40">
      <alignment vertical="center"/>
    </xf>
    <xf numFmtId="38" fontId="25" fillId="0" borderId="40">
      <alignment vertical="center"/>
    </xf>
    <xf numFmtId="38" fontId="25" fillId="0" borderId="40">
      <alignment vertical="center"/>
    </xf>
    <xf numFmtId="38" fontId="25" fillId="0" borderId="40">
      <alignment vertical="center"/>
    </xf>
    <xf numFmtId="38" fontId="25" fillId="0" borderId="40">
      <alignment vertical="center"/>
    </xf>
    <xf numFmtId="38" fontId="25" fillId="0" borderId="40">
      <alignment vertical="center"/>
    </xf>
    <xf numFmtId="38" fontId="25" fillId="0" borderId="40">
      <alignment vertical="center"/>
    </xf>
    <xf numFmtId="38" fontId="25" fillId="0" borderId="0" applyFont="0" applyFill="0" applyBorder="0" applyAlignment="0" applyProtection="0"/>
    <xf numFmtId="184" fontId="2" fillId="0" borderId="0" applyFont="0" applyFill="0" applyBorder="0" applyAlignment="0" applyProtection="0"/>
    <xf numFmtId="0" fontId="46" fillId="65" borderId="0" applyNumberFormat="0" applyBorder="0" applyAlignment="0" applyProtection="0"/>
    <xf numFmtId="0" fontId="46" fillId="66" borderId="0" applyNumberFormat="0" applyBorder="0" applyAlignment="0" applyProtection="0"/>
    <xf numFmtId="0" fontId="46" fillId="67" borderId="0" applyNumberFormat="0" applyBorder="0" applyAlignment="0" applyProtection="0"/>
    <xf numFmtId="175" fontId="36" fillId="0" borderId="0" applyFill="0" applyBorder="0" applyAlignment="0"/>
    <xf numFmtId="176" fontId="36" fillId="0" borderId="0" applyFill="0" applyBorder="0" applyAlignment="0"/>
    <xf numFmtId="175" fontId="36" fillId="0" borderId="0" applyFill="0" applyBorder="0" applyAlignment="0"/>
    <xf numFmtId="180" fontId="36" fillId="0" borderId="0" applyFill="0" applyBorder="0" applyAlignment="0"/>
    <xf numFmtId="176" fontId="36" fillId="0" borderId="0" applyFill="0" applyBorder="0" applyAlignment="0"/>
    <xf numFmtId="172" fontId="2" fillId="0" borderId="0" applyFont="0" applyFill="0" applyBorder="0" applyAlignment="0" applyProtection="0"/>
    <xf numFmtId="173" fontId="2" fillId="0" borderId="0" applyFont="0" applyFill="0" applyBorder="0" applyAlignment="0" applyProtection="0"/>
    <xf numFmtId="172" fontId="2" fillId="0" borderId="0" applyFon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172" fontId="49" fillId="0" borderId="0" applyNumberFormat="0" applyFill="0" applyBorder="0" applyAlignment="0" applyProtection="0"/>
    <xf numFmtId="172" fontId="49" fillId="0" borderId="0" applyNumberFormat="0" applyFill="0" applyBorder="0" applyAlignment="0" applyProtection="0"/>
    <xf numFmtId="173" fontId="49"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172" fontId="49" fillId="0" borderId="0" applyNumberFormat="0" applyFill="0" applyBorder="0" applyAlignment="0" applyProtection="0"/>
    <xf numFmtId="173" fontId="49" fillId="0" borderId="0" applyNumberFormat="0" applyFill="0" applyBorder="0" applyAlignment="0" applyProtection="0"/>
    <xf numFmtId="172" fontId="49" fillId="0" borderId="0" applyNumberFormat="0" applyFill="0" applyBorder="0" applyAlignment="0" applyProtection="0"/>
    <xf numFmtId="172" fontId="49" fillId="0" borderId="0" applyNumberFormat="0" applyFill="0" applyBorder="0" applyAlignment="0" applyProtection="0"/>
    <xf numFmtId="173" fontId="49" fillId="0" borderId="0" applyNumberFormat="0" applyFill="0" applyBorder="0" applyAlignment="0" applyProtection="0"/>
    <xf numFmtId="172" fontId="49" fillId="0" borderId="0" applyNumberFormat="0" applyFill="0" applyBorder="0" applyAlignment="0" applyProtection="0"/>
    <xf numFmtId="172" fontId="49" fillId="0" borderId="0" applyNumberFormat="0" applyFill="0" applyBorder="0" applyAlignment="0" applyProtection="0"/>
    <xf numFmtId="173" fontId="49" fillId="0" borderId="0" applyNumberFormat="0" applyFill="0" applyBorder="0" applyAlignment="0" applyProtection="0"/>
    <xf numFmtId="172" fontId="49" fillId="0" borderId="0" applyNumberFormat="0" applyFill="0" applyBorder="0" applyAlignment="0" applyProtection="0"/>
    <xf numFmtId="172" fontId="49" fillId="0" borderId="0" applyNumberFormat="0" applyFill="0" applyBorder="0" applyAlignment="0" applyProtection="0"/>
    <xf numFmtId="173" fontId="49" fillId="0" borderId="0" applyNumberFormat="0" applyFill="0" applyBorder="0" applyAlignment="0" applyProtection="0"/>
    <xf numFmtId="172" fontId="49" fillId="0" borderId="0" applyNumberFormat="0" applyFill="0" applyBorder="0" applyAlignment="0" applyProtection="0"/>
    <xf numFmtId="0" fontId="47" fillId="0" borderId="0" applyNumberFormat="0" applyFill="0" applyBorder="0" applyAlignment="0" applyProtection="0"/>
    <xf numFmtId="172" fontId="2" fillId="0" borderId="0"/>
    <xf numFmtId="0" fontId="2" fillId="0" borderId="0"/>
    <xf numFmtId="172" fontId="2" fillId="0" borderId="0"/>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50" fillId="39" borderId="0" applyNumberFormat="0" applyBorder="0" applyAlignment="0" applyProtection="0"/>
    <xf numFmtId="0" fontId="51" fillId="4" borderId="0" applyNumberFormat="0" applyBorder="0" applyAlignment="0" applyProtection="0"/>
    <xf numFmtId="172" fontId="52" fillId="39" borderId="0" applyNumberFormat="0" applyBorder="0" applyAlignment="0" applyProtection="0"/>
    <xf numFmtId="172" fontId="52" fillId="39" borderId="0" applyNumberFormat="0" applyBorder="0" applyAlignment="0" applyProtection="0"/>
    <xf numFmtId="173" fontId="52" fillId="39" borderId="0" applyNumberFormat="0" applyBorder="0" applyAlignment="0" applyProtection="0"/>
    <xf numFmtId="0" fontId="50" fillId="39"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172" fontId="52" fillId="39" borderId="0" applyNumberFormat="0" applyBorder="0" applyAlignment="0" applyProtection="0"/>
    <xf numFmtId="173" fontId="52" fillId="39" borderId="0" applyNumberFormat="0" applyBorder="0" applyAlignment="0" applyProtection="0"/>
    <xf numFmtId="172" fontId="52" fillId="39" borderId="0" applyNumberFormat="0" applyBorder="0" applyAlignment="0" applyProtection="0"/>
    <xf numFmtId="172" fontId="52" fillId="39" borderId="0" applyNumberFormat="0" applyBorder="0" applyAlignment="0" applyProtection="0"/>
    <xf numFmtId="173" fontId="52" fillId="39" borderId="0" applyNumberFormat="0" applyBorder="0" applyAlignment="0" applyProtection="0"/>
    <xf numFmtId="172" fontId="52" fillId="39" borderId="0" applyNumberFormat="0" applyBorder="0" applyAlignment="0" applyProtection="0"/>
    <xf numFmtId="172" fontId="52" fillId="39" borderId="0" applyNumberFormat="0" applyBorder="0" applyAlignment="0" applyProtection="0"/>
    <xf numFmtId="173" fontId="52" fillId="39" borderId="0" applyNumberFormat="0" applyBorder="0" applyAlignment="0" applyProtection="0"/>
    <xf numFmtId="172" fontId="52" fillId="39" borderId="0" applyNumberFormat="0" applyBorder="0" applyAlignment="0" applyProtection="0"/>
    <xf numFmtId="172" fontId="52" fillId="39" borderId="0" applyNumberFormat="0" applyBorder="0" applyAlignment="0" applyProtection="0"/>
    <xf numFmtId="173" fontId="52" fillId="39" borderId="0" applyNumberFormat="0" applyBorder="0" applyAlignment="0" applyProtection="0"/>
    <xf numFmtId="172" fontId="52" fillId="39" borderId="0" applyNumberFormat="0" applyBorder="0" applyAlignment="0" applyProtection="0"/>
    <xf numFmtId="0" fontId="50" fillId="39" borderId="0" applyNumberFormat="0" applyBorder="0" applyAlignment="0" applyProtection="0"/>
    <xf numFmtId="0" fontId="2" fillId="68" borderId="3" applyNumberFormat="0" applyFont="0" applyBorder="0" applyProtection="0">
      <alignment horizontal="center" vertical="center"/>
    </xf>
    <xf numFmtId="0" fontId="53" fillId="0" borderId="29" applyNumberFormat="0" applyAlignment="0" applyProtection="0">
      <alignment horizontal="left" vertical="center"/>
    </xf>
    <xf numFmtId="0" fontId="53" fillId="0" borderId="29" applyNumberFormat="0" applyAlignment="0" applyProtection="0">
      <alignment horizontal="left" vertical="center"/>
    </xf>
    <xf numFmtId="172" fontId="53" fillId="0" borderId="29" applyNumberFormat="0" applyAlignment="0" applyProtection="0">
      <alignment horizontal="left" vertical="center"/>
    </xf>
    <xf numFmtId="0" fontId="53" fillId="0" borderId="9">
      <alignment horizontal="left" vertical="center"/>
    </xf>
    <xf numFmtId="0" fontId="53" fillId="0" borderId="9">
      <alignment horizontal="left" vertical="center"/>
    </xf>
    <xf numFmtId="172" fontId="53" fillId="0" borderId="9">
      <alignment horizontal="left" vertical="center"/>
    </xf>
    <xf numFmtId="0" fontId="54" fillId="0" borderId="41" applyNumberFormat="0" applyFill="0" applyAlignment="0" applyProtection="0"/>
    <xf numFmtId="173" fontId="54" fillId="0" borderId="41" applyNumberFormat="0" applyFill="0" applyAlignment="0" applyProtection="0"/>
    <xf numFmtId="0" fontId="54" fillId="0" borderId="41" applyNumberFormat="0" applyFill="0" applyAlignment="0" applyProtection="0"/>
    <xf numFmtId="172" fontId="54" fillId="0" borderId="41" applyNumberFormat="0" applyFill="0" applyAlignment="0" applyProtection="0"/>
    <xf numFmtId="172" fontId="54" fillId="0" borderId="41" applyNumberFormat="0" applyFill="0" applyAlignment="0" applyProtection="0"/>
    <xf numFmtId="172" fontId="54" fillId="0" borderId="41" applyNumberFormat="0" applyFill="0" applyAlignment="0" applyProtection="0"/>
    <xf numFmtId="173" fontId="54" fillId="0" borderId="41" applyNumberFormat="0" applyFill="0" applyAlignment="0" applyProtection="0"/>
    <xf numFmtId="172" fontId="54" fillId="0" borderId="41" applyNumberFormat="0" applyFill="0" applyAlignment="0" applyProtection="0"/>
    <xf numFmtId="172" fontId="54" fillId="0" borderId="41" applyNumberFormat="0" applyFill="0" applyAlignment="0" applyProtection="0"/>
    <xf numFmtId="173" fontId="54" fillId="0" borderId="41" applyNumberFormat="0" applyFill="0" applyAlignment="0" applyProtection="0"/>
    <xf numFmtId="172" fontId="54" fillId="0" borderId="41" applyNumberFormat="0" applyFill="0" applyAlignment="0" applyProtection="0"/>
    <xf numFmtId="172" fontId="54" fillId="0" borderId="41" applyNumberFormat="0" applyFill="0" applyAlignment="0" applyProtection="0"/>
    <xf numFmtId="173" fontId="54" fillId="0" borderId="41" applyNumberFormat="0" applyFill="0" applyAlignment="0" applyProtection="0"/>
    <xf numFmtId="172" fontId="54" fillId="0" borderId="41" applyNumberFormat="0" applyFill="0" applyAlignment="0" applyProtection="0"/>
    <xf numFmtId="172" fontId="54" fillId="0" borderId="41" applyNumberFormat="0" applyFill="0" applyAlignment="0" applyProtection="0"/>
    <xf numFmtId="173" fontId="54" fillId="0" borderId="41" applyNumberFormat="0" applyFill="0" applyAlignment="0" applyProtection="0"/>
    <xf numFmtId="172" fontId="54" fillId="0" borderId="41" applyNumberFormat="0" applyFill="0" applyAlignment="0" applyProtection="0"/>
    <xf numFmtId="0" fontId="54" fillId="0" borderId="41" applyNumberFormat="0" applyFill="0" applyAlignment="0" applyProtection="0"/>
    <xf numFmtId="0" fontId="55" fillId="0" borderId="42" applyNumberFormat="0" applyFill="0" applyAlignment="0" applyProtection="0"/>
    <xf numFmtId="173" fontId="55" fillId="0" borderId="42" applyNumberFormat="0" applyFill="0" applyAlignment="0" applyProtection="0"/>
    <xf numFmtId="0" fontId="55" fillId="0" borderId="42" applyNumberFormat="0" applyFill="0" applyAlignment="0" applyProtection="0"/>
    <xf numFmtId="172" fontId="55" fillId="0" borderId="42" applyNumberFormat="0" applyFill="0" applyAlignment="0" applyProtection="0"/>
    <xf numFmtId="172" fontId="55" fillId="0" borderId="42" applyNumberFormat="0" applyFill="0" applyAlignment="0" applyProtection="0"/>
    <xf numFmtId="172" fontId="55" fillId="0" borderId="42" applyNumberFormat="0" applyFill="0" applyAlignment="0" applyProtection="0"/>
    <xf numFmtId="173" fontId="55" fillId="0" borderId="42" applyNumberFormat="0" applyFill="0" applyAlignment="0" applyProtection="0"/>
    <xf numFmtId="172" fontId="55" fillId="0" borderId="42" applyNumberFormat="0" applyFill="0" applyAlignment="0" applyProtection="0"/>
    <xf numFmtId="172" fontId="55" fillId="0" borderId="42" applyNumberFormat="0" applyFill="0" applyAlignment="0" applyProtection="0"/>
    <xf numFmtId="173" fontId="55" fillId="0" borderId="42" applyNumberFormat="0" applyFill="0" applyAlignment="0" applyProtection="0"/>
    <xf numFmtId="172" fontId="55" fillId="0" borderId="42" applyNumberFormat="0" applyFill="0" applyAlignment="0" applyProtection="0"/>
    <xf numFmtId="172" fontId="55" fillId="0" borderId="42" applyNumberFormat="0" applyFill="0" applyAlignment="0" applyProtection="0"/>
    <xf numFmtId="173" fontId="55" fillId="0" borderId="42" applyNumberFormat="0" applyFill="0" applyAlignment="0" applyProtection="0"/>
    <xf numFmtId="172" fontId="55" fillId="0" borderId="42" applyNumberFormat="0" applyFill="0" applyAlignment="0" applyProtection="0"/>
    <xf numFmtId="172" fontId="55" fillId="0" borderId="42" applyNumberFormat="0" applyFill="0" applyAlignment="0" applyProtection="0"/>
    <xf numFmtId="173" fontId="55" fillId="0" borderId="42" applyNumberFormat="0" applyFill="0" applyAlignment="0" applyProtection="0"/>
    <xf numFmtId="172" fontId="55" fillId="0" borderId="42" applyNumberFormat="0" applyFill="0" applyAlignment="0" applyProtection="0"/>
    <xf numFmtId="0" fontId="55" fillId="0" borderId="42" applyNumberFormat="0" applyFill="0" applyAlignment="0" applyProtection="0"/>
    <xf numFmtId="0" fontId="56" fillId="0" borderId="43" applyNumberFormat="0" applyFill="0" applyAlignment="0" applyProtection="0"/>
    <xf numFmtId="173" fontId="56" fillId="0" borderId="43" applyNumberFormat="0" applyFill="0" applyAlignment="0" applyProtection="0"/>
    <xf numFmtId="0" fontId="56" fillId="0" borderId="43" applyNumberFormat="0" applyFill="0" applyAlignment="0" applyProtection="0"/>
    <xf numFmtId="172" fontId="56" fillId="0" borderId="43" applyNumberFormat="0" applyFill="0" applyAlignment="0" applyProtection="0"/>
    <xf numFmtId="0" fontId="56" fillId="0" borderId="43" applyNumberFormat="0" applyFill="0" applyAlignment="0" applyProtection="0"/>
    <xf numFmtId="172" fontId="56" fillId="0" borderId="43" applyNumberFormat="0" applyFill="0" applyAlignment="0" applyProtection="0"/>
    <xf numFmtId="0" fontId="56" fillId="0" borderId="43" applyNumberFormat="0" applyFill="0" applyAlignment="0" applyProtection="0"/>
    <xf numFmtId="0" fontId="56" fillId="0" borderId="43" applyNumberFormat="0" applyFill="0" applyAlignment="0" applyProtection="0"/>
    <xf numFmtId="172" fontId="56" fillId="0" borderId="43" applyNumberFormat="0" applyFill="0" applyAlignment="0" applyProtection="0"/>
    <xf numFmtId="173" fontId="56" fillId="0" borderId="43" applyNumberFormat="0" applyFill="0" applyAlignment="0" applyProtection="0"/>
    <xf numFmtId="172" fontId="56" fillId="0" borderId="43" applyNumberFormat="0" applyFill="0" applyAlignment="0" applyProtection="0"/>
    <xf numFmtId="172" fontId="56" fillId="0" borderId="43" applyNumberFormat="0" applyFill="0" applyAlignment="0" applyProtection="0"/>
    <xf numFmtId="173" fontId="56" fillId="0" borderId="43" applyNumberFormat="0" applyFill="0" applyAlignment="0" applyProtection="0"/>
    <xf numFmtId="172" fontId="56" fillId="0" borderId="43" applyNumberFormat="0" applyFill="0" applyAlignment="0" applyProtection="0"/>
    <xf numFmtId="172" fontId="56" fillId="0" borderId="43" applyNumberFormat="0" applyFill="0" applyAlignment="0" applyProtection="0"/>
    <xf numFmtId="173" fontId="56" fillId="0" borderId="43" applyNumberFormat="0" applyFill="0" applyAlignment="0" applyProtection="0"/>
    <xf numFmtId="172" fontId="56" fillId="0" borderId="43" applyNumberFormat="0" applyFill="0" applyAlignment="0" applyProtection="0"/>
    <xf numFmtId="172" fontId="56" fillId="0" borderId="43" applyNumberFormat="0" applyFill="0" applyAlignment="0" applyProtection="0"/>
    <xf numFmtId="173" fontId="56" fillId="0" borderId="43" applyNumberFormat="0" applyFill="0" applyAlignment="0" applyProtection="0"/>
    <xf numFmtId="172" fontId="56" fillId="0" borderId="43" applyNumberFormat="0" applyFill="0" applyAlignment="0" applyProtection="0"/>
    <xf numFmtId="0" fontId="56" fillId="0" borderId="43" applyNumberFormat="0" applyFill="0" applyAlignment="0" applyProtection="0"/>
    <xf numFmtId="0" fontId="56" fillId="0" borderId="0" applyNumberFormat="0" applyFill="0" applyBorder="0" applyAlignment="0" applyProtection="0"/>
    <xf numFmtId="173" fontId="56" fillId="0" borderId="0" applyNumberFormat="0" applyFill="0" applyBorder="0" applyAlignment="0" applyProtection="0"/>
    <xf numFmtId="0" fontId="56" fillId="0" borderId="0" applyNumberFormat="0" applyFill="0" applyBorder="0" applyAlignment="0" applyProtection="0"/>
    <xf numFmtId="172" fontId="56" fillId="0" borderId="0" applyNumberFormat="0" applyFill="0" applyBorder="0" applyAlignment="0" applyProtection="0"/>
    <xf numFmtId="172" fontId="56" fillId="0" borderId="0" applyNumberFormat="0" applyFill="0" applyBorder="0" applyAlignment="0" applyProtection="0"/>
    <xf numFmtId="172" fontId="56" fillId="0" borderId="0" applyNumberFormat="0" applyFill="0" applyBorder="0" applyAlignment="0" applyProtection="0"/>
    <xf numFmtId="173" fontId="56" fillId="0" borderId="0" applyNumberFormat="0" applyFill="0" applyBorder="0" applyAlignment="0" applyProtection="0"/>
    <xf numFmtId="172" fontId="56" fillId="0" borderId="0" applyNumberFormat="0" applyFill="0" applyBorder="0" applyAlignment="0" applyProtection="0"/>
    <xf numFmtId="172" fontId="56" fillId="0" borderId="0" applyNumberFormat="0" applyFill="0" applyBorder="0" applyAlignment="0" applyProtection="0"/>
    <xf numFmtId="173" fontId="56" fillId="0" borderId="0" applyNumberFormat="0" applyFill="0" applyBorder="0" applyAlignment="0" applyProtection="0"/>
    <xf numFmtId="172" fontId="56" fillId="0" borderId="0" applyNumberFormat="0" applyFill="0" applyBorder="0" applyAlignment="0" applyProtection="0"/>
    <xf numFmtId="172" fontId="56" fillId="0" borderId="0" applyNumberFormat="0" applyFill="0" applyBorder="0" applyAlignment="0" applyProtection="0"/>
    <xf numFmtId="173" fontId="56" fillId="0" borderId="0" applyNumberFormat="0" applyFill="0" applyBorder="0" applyAlignment="0" applyProtection="0"/>
    <xf numFmtId="172" fontId="56" fillId="0" borderId="0" applyNumberFormat="0" applyFill="0" applyBorder="0" applyAlignment="0" applyProtection="0"/>
    <xf numFmtId="172" fontId="56" fillId="0" borderId="0" applyNumberFormat="0" applyFill="0" applyBorder="0" applyAlignment="0" applyProtection="0"/>
    <xf numFmtId="173" fontId="56" fillId="0" borderId="0" applyNumberFormat="0" applyFill="0" applyBorder="0" applyAlignment="0" applyProtection="0"/>
    <xf numFmtId="172" fontId="56" fillId="0" borderId="0" applyNumberFormat="0" applyFill="0" applyBorder="0" applyAlignment="0" applyProtection="0"/>
    <xf numFmtId="0" fontId="56" fillId="0" borderId="0" applyNumberFormat="0" applyFill="0" applyBorder="0" applyAlignment="0" applyProtection="0"/>
    <xf numFmtId="37" fontId="57" fillId="0" borderId="0"/>
    <xf numFmtId="172" fontId="58" fillId="0" borderId="0"/>
    <xf numFmtId="0" fontId="58" fillId="0" borderId="0"/>
    <xf numFmtId="172" fontId="58" fillId="0" borderId="0"/>
    <xf numFmtId="172" fontId="53" fillId="0" borderId="0"/>
    <xf numFmtId="0" fontId="53" fillId="0" borderId="0"/>
    <xf numFmtId="172" fontId="53" fillId="0" borderId="0"/>
    <xf numFmtId="172" fontId="59" fillId="0" borderId="0"/>
    <xf numFmtId="0" fontId="59" fillId="0" borderId="0"/>
    <xf numFmtId="172" fontId="59" fillId="0" borderId="0"/>
    <xf numFmtId="172" fontId="60" fillId="0" borderId="0"/>
    <xf numFmtId="0" fontId="60" fillId="0" borderId="0"/>
    <xf numFmtId="172" fontId="60" fillId="0" borderId="0"/>
    <xf numFmtId="172" fontId="61" fillId="0" borderId="0"/>
    <xf numFmtId="0" fontId="61" fillId="0" borderId="0"/>
    <xf numFmtId="172" fontId="61" fillId="0" borderId="0"/>
    <xf numFmtId="172" fontId="62" fillId="0" borderId="0"/>
    <xf numFmtId="0" fontId="62" fillId="0" borderId="0"/>
    <xf numFmtId="172" fontId="62" fillId="0" borderId="0"/>
    <xf numFmtId="0" fontId="61"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72" fontId="2" fillId="0" borderId="0">
      <alignment horizontal="center"/>
    </xf>
    <xf numFmtId="0" fontId="2" fillId="0" borderId="0">
      <alignment horizontal="center"/>
    </xf>
    <xf numFmtId="172" fontId="2" fillId="0" borderId="0">
      <alignment horizontal="center"/>
    </xf>
    <xf numFmtId="172" fontId="63" fillId="0" borderId="0" applyNumberFormat="0" applyFill="0" applyBorder="0" applyAlignment="0" applyProtection="0">
      <alignment vertical="top"/>
      <protection locked="0"/>
    </xf>
    <xf numFmtId="173" fontId="63" fillId="0" borderId="0" applyNumberFormat="0" applyFill="0" applyBorder="0" applyAlignment="0" applyProtection="0">
      <alignment vertical="top"/>
      <protection locked="0"/>
    </xf>
    <xf numFmtId="172" fontId="63" fillId="0" borderId="0" applyNumberFormat="0" applyFill="0" applyBorder="0" applyAlignment="0" applyProtection="0">
      <alignment vertical="top"/>
      <protection locked="0"/>
    </xf>
    <xf numFmtId="172" fontId="64" fillId="0" borderId="0"/>
    <xf numFmtId="0" fontId="65" fillId="42" borderId="38" applyNumberFormat="0" applyAlignment="0" applyProtection="0"/>
    <xf numFmtId="0" fontId="66" fillId="7" borderId="31"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172" fontId="67"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172" fontId="67"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173" fontId="67"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6" fillId="7" borderId="31"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6" fillId="7" borderId="31"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6" fillId="7" borderId="31"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6" fillId="7" borderId="31"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6" fillId="7" borderId="31"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6" fillId="7" borderId="31"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6" fillId="7" borderId="31"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172" fontId="67" fillId="42" borderId="38" applyNumberFormat="0" applyAlignment="0" applyProtection="0"/>
    <xf numFmtId="173" fontId="67" fillId="42" borderId="38" applyNumberFormat="0" applyAlignment="0" applyProtection="0"/>
    <xf numFmtId="172" fontId="67" fillId="42" borderId="38" applyNumberFormat="0" applyAlignment="0" applyProtection="0"/>
    <xf numFmtId="172" fontId="67" fillId="42" borderId="38" applyNumberFormat="0" applyAlignment="0" applyProtection="0"/>
    <xf numFmtId="173" fontId="67" fillId="42" borderId="38" applyNumberFormat="0" applyAlignment="0" applyProtection="0"/>
    <xf numFmtId="172" fontId="67" fillId="42" borderId="38" applyNumberFormat="0" applyAlignment="0" applyProtection="0"/>
    <xf numFmtId="172" fontId="67" fillId="42" borderId="38" applyNumberFormat="0" applyAlignment="0" applyProtection="0"/>
    <xf numFmtId="173" fontId="67" fillId="42" borderId="38" applyNumberFormat="0" applyAlignment="0" applyProtection="0"/>
    <xf numFmtId="172" fontId="67" fillId="42" borderId="38" applyNumberFormat="0" applyAlignment="0" applyProtection="0"/>
    <xf numFmtId="172" fontId="67" fillId="42" borderId="38" applyNumberFormat="0" applyAlignment="0" applyProtection="0"/>
    <xf numFmtId="173" fontId="67" fillId="42" borderId="38" applyNumberFormat="0" applyAlignment="0" applyProtection="0"/>
    <xf numFmtId="172" fontId="67" fillId="42" borderId="38" applyNumberFormat="0" applyAlignment="0" applyProtection="0"/>
    <xf numFmtId="0" fontId="65" fillId="42" borderId="38" applyNumberFormat="0" applyAlignment="0" applyProtection="0"/>
    <xf numFmtId="3" fontId="2" fillId="71" borderId="3" applyFont="0">
      <alignment horizontal="right" vertical="center"/>
      <protection locked="0"/>
    </xf>
    <xf numFmtId="175" fontId="36" fillId="0" borderId="0" applyFill="0" applyBorder="0" applyAlignment="0"/>
    <xf numFmtId="176" fontId="36" fillId="0" borderId="0" applyFill="0" applyBorder="0" applyAlignment="0"/>
    <xf numFmtId="175" fontId="36" fillId="0" borderId="0" applyFill="0" applyBorder="0" applyAlignment="0"/>
    <xf numFmtId="180" fontId="36" fillId="0" borderId="0" applyFill="0" applyBorder="0" applyAlignment="0"/>
    <xf numFmtId="176" fontId="36" fillId="0" borderId="0" applyFill="0" applyBorder="0" applyAlignment="0"/>
    <xf numFmtId="0" fontId="68" fillId="0" borderId="44" applyNumberFormat="0" applyFill="0" applyAlignment="0" applyProtection="0"/>
    <xf numFmtId="0" fontId="69" fillId="0" borderId="33" applyNumberFormat="0" applyFill="0" applyAlignment="0" applyProtection="0"/>
    <xf numFmtId="172" fontId="70" fillId="0" borderId="44" applyNumberFormat="0" applyFill="0" applyAlignment="0" applyProtection="0"/>
    <xf numFmtId="172" fontId="70" fillId="0" borderId="44" applyNumberFormat="0" applyFill="0" applyAlignment="0" applyProtection="0"/>
    <xf numFmtId="173" fontId="70" fillId="0" borderId="44" applyNumberFormat="0" applyFill="0" applyAlignment="0" applyProtection="0"/>
    <xf numFmtId="0" fontId="68" fillId="0" borderId="44"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172" fontId="70" fillId="0" borderId="44" applyNumberFormat="0" applyFill="0" applyAlignment="0" applyProtection="0"/>
    <xf numFmtId="173" fontId="70" fillId="0" borderId="44" applyNumberFormat="0" applyFill="0" applyAlignment="0" applyProtection="0"/>
    <xf numFmtId="172" fontId="70" fillId="0" borderId="44" applyNumberFormat="0" applyFill="0" applyAlignment="0" applyProtection="0"/>
    <xf numFmtId="172" fontId="70" fillId="0" borderId="44" applyNumberFormat="0" applyFill="0" applyAlignment="0" applyProtection="0"/>
    <xf numFmtId="173" fontId="70" fillId="0" borderId="44" applyNumberFormat="0" applyFill="0" applyAlignment="0" applyProtection="0"/>
    <xf numFmtId="172" fontId="70" fillId="0" borderId="44" applyNumberFormat="0" applyFill="0" applyAlignment="0" applyProtection="0"/>
    <xf numFmtId="172" fontId="70" fillId="0" borderId="44" applyNumberFormat="0" applyFill="0" applyAlignment="0" applyProtection="0"/>
    <xf numFmtId="173" fontId="70" fillId="0" borderId="44" applyNumberFormat="0" applyFill="0" applyAlignment="0" applyProtection="0"/>
    <xf numFmtId="172" fontId="70" fillId="0" borderId="44" applyNumberFormat="0" applyFill="0" applyAlignment="0" applyProtection="0"/>
    <xf numFmtId="172" fontId="70" fillId="0" borderId="44" applyNumberFormat="0" applyFill="0" applyAlignment="0" applyProtection="0"/>
    <xf numFmtId="173" fontId="70" fillId="0" borderId="44" applyNumberFormat="0" applyFill="0" applyAlignment="0" applyProtection="0"/>
    <xf numFmtId="172" fontId="70" fillId="0" borderId="44" applyNumberFormat="0" applyFill="0" applyAlignment="0" applyProtection="0"/>
    <xf numFmtId="0" fontId="68" fillId="0" borderId="44" applyNumberFormat="0" applyFill="0" applyAlignment="0" applyProtection="0"/>
    <xf numFmtId="172" fontId="2" fillId="0" borderId="0">
      <alignment horizontal="center"/>
    </xf>
    <xf numFmtId="0" fontId="2" fillId="0" borderId="0">
      <alignment horizontal="center"/>
    </xf>
    <xf numFmtId="172" fontId="2" fillId="0" borderId="0">
      <alignment horizontal="center"/>
    </xf>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0" fontId="71" fillId="72" borderId="0" applyNumberFormat="0" applyBorder="0" applyAlignment="0" applyProtection="0"/>
    <xf numFmtId="0" fontId="72" fillId="6" borderId="0" applyNumberFormat="0" applyBorder="0" applyAlignment="0" applyProtection="0"/>
    <xf numFmtId="172" fontId="73" fillId="72" borderId="0" applyNumberFormat="0" applyBorder="0" applyAlignment="0" applyProtection="0"/>
    <xf numFmtId="172" fontId="73" fillId="72" borderId="0" applyNumberFormat="0" applyBorder="0" applyAlignment="0" applyProtection="0"/>
    <xf numFmtId="173" fontId="73" fillId="72" borderId="0" applyNumberFormat="0" applyBorder="0" applyAlignment="0" applyProtection="0"/>
    <xf numFmtId="0" fontId="71" fillId="72"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172" fontId="73" fillId="72" borderId="0" applyNumberFormat="0" applyBorder="0" applyAlignment="0" applyProtection="0"/>
    <xf numFmtId="173" fontId="73" fillId="72" borderId="0" applyNumberFormat="0" applyBorder="0" applyAlignment="0" applyProtection="0"/>
    <xf numFmtId="172" fontId="73" fillId="72" borderId="0" applyNumberFormat="0" applyBorder="0" applyAlignment="0" applyProtection="0"/>
    <xf numFmtId="172" fontId="73" fillId="72" borderId="0" applyNumberFormat="0" applyBorder="0" applyAlignment="0" applyProtection="0"/>
    <xf numFmtId="173" fontId="73" fillId="72" borderId="0" applyNumberFormat="0" applyBorder="0" applyAlignment="0" applyProtection="0"/>
    <xf numFmtId="172" fontId="73" fillId="72" borderId="0" applyNumberFormat="0" applyBorder="0" applyAlignment="0" applyProtection="0"/>
    <xf numFmtId="172" fontId="73" fillId="72" borderId="0" applyNumberFormat="0" applyBorder="0" applyAlignment="0" applyProtection="0"/>
    <xf numFmtId="173" fontId="73" fillId="72" borderId="0" applyNumberFormat="0" applyBorder="0" applyAlignment="0" applyProtection="0"/>
    <xf numFmtId="172" fontId="73" fillId="72" borderId="0" applyNumberFormat="0" applyBorder="0" applyAlignment="0" applyProtection="0"/>
    <xf numFmtId="172" fontId="73" fillId="72" borderId="0" applyNumberFormat="0" applyBorder="0" applyAlignment="0" applyProtection="0"/>
    <xf numFmtId="173" fontId="73" fillId="72" borderId="0" applyNumberFormat="0" applyBorder="0" applyAlignment="0" applyProtection="0"/>
    <xf numFmtId="172" fontId="73" fillId="72" borderId="0" applyNumberFormat="0" applyBorder="0" applyAlignment="0" applyProtection="0"/>
    <xf numFmtId="0" fontId="71" fillId="72" borderId="0" applyNumberFormat="0" applyBorder="0" applyAlignment="0" applyProtection="0"/>
    <xf numFmtId="1" fontId="74" fillId="0" borderId="0" applyProtection="0"/>
    <xf numFmtId="172" fontId="25" fillId="0" borderId="45"/>
    <xf numFmtId="173" fontId="25" fillId="0" borderId="45"/>
    <xf numFmtId="172" fontId="25"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4"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5"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75" fillId="0" borderId="0"/>
    <xf numFmtId="185" fontId="2" fillId="0" borderId="0"/>
    <xf numFmtId="183" fontId="27" fillId="0" borderId="0"/>
    <xf numFmtId="0" fontId="7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6" fillId="0" borderId="0"/>
    <xf numFmtId="0" fontId="76" fillId="0" borderId="0"/>
    <xf numFmtId="0" fontId="75" fillId="0" borderId="0"/>
    <xf numFmtId="183" fontId="27" fillId="0" borderId="0"/>
    <xf numFmtId="183" fontId="2" fillId="0" borderId="0"/>
    <xf numFmtId="183" fontId="2" fillId="0" borderId="0"/>
    <xf numFmtId="0" fontId="2" fillId="0" borderId="0"/>
    <xf numFmtId="0" fontId="2" fillId="0" borderId="0"/>
    <xf numFmtId="183"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7"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2" fillId="0" borderId="0"/>
    <xf numFmtId="183" fontId="27"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7" fillId="0" borderId="0"/>
    <xf numFmtId="0" fontId="2" fillId="0" borderId="0"/>
    <xf numFmtId="172"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2" fillId="0" borderId="0"/>
    <xf numFmtId="183" fontId="1" fillId="0" borderId="0"/>
    <xf numFmtId="183" fontId="1" fillId="0" borderId="0"/>
    <xf numFmtId="183" fontId="1" fillId="0" borderId="0"/>
    <xf numFmtId="183"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64"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1" fillId="0" borderId="0"/>
    <xf numFmtId="183" fontId="1" fillId="0" borderId="0"/>
    <xf numFmtId="183" fontId="1" fillId="0" borderId="0"/>
    <xf numFmtId="183" fontId="1" fillId="0" borderId="0"/>
    <xf numFmtId="172" fontId="2" fillId="0" borderId="0"/>
    <xf numFmtId="183" fontId="2" fillId="0" borderId="0"/>
    <xf numFmtId="183" fontId="2" fillId="0" borderId="0"/>
    <xf numFmtId="172" fontId="2" fillId="0" borderId="0"/>
    <xf numFmtId="183" fontId="2" fillId="0" borderId="0"/>
    <xf numFmtId="183" fontId="2"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1"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26"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2" fillId="0" borderId="0"/>
    <xf numFmtId="0" fontId="1" fillId="0" borderId="0"/>
    <xf numFmtId="0" fontId="1" fillId="0" borderId="0"/>
    <xf numFmtId="0" fontId="1" fillId="0" borderId="0"/>
    <xf numFmtId="0" fontId="1" fillId="0" borderId="0"/>
    <xf numFmtId="17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7"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7"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83"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83"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2" fontId="27" fillId="0" borderId="0"/>
    <xf numFmtId="0" fontId="27" fillId="0" borderId="0"/>
    <xf numFmtId="172" fontId="27" fillId="0" borderId="0"/>
    <xf numFmtId="0" fontId="2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83"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7" fillId="0" borderId="0"/>
    <xf numFmtId="172" fontId="27" fillId="0" borderId="0"/>
    <xf numFmtId="0" fontId="27" fillId="0" borderId="0"/>
    <xf numFmtId="0" fontId="27" fillId="0" borderId="0"/>
    <xf numFmtId="0" fontId="2" fillId="0" borderId="0"/>
    <xf numFmtId="183"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83"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6"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7"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26" fillId="0" borderId="0"/>
    <xf numFmtId="183" fontId="27" fillId="0" borderId="0"/>
    <xf numFmtId="183" fontId="27"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7"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7"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7"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7" fillId="0" borderId="0"/>
    <xf numFmtId="183" fontId="27" fillId="0" borderId="0"/>
    <xf numFmtId="183" fontId="27" fillId="0" borderId="0"/>
    <xf numFmtId="183" fontId="27" fillId="0" borderId="0"/>
    <xf numFmtId="183"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7" fillId="0" borderId="0"/>
    <xf numFmtId="183"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7"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4" fillId="0" borderId="0"/>
    <xf numFmtId="0" fontId="27" fillId="0" borderId="0"/>
    <xf numFmtId="0" fontId="2" fillId="0" borderId="0"/>
    <xf numFmtId="0" fontId="26" fillId="0" borderId="0"/>
    <xf numFmtId="172" fontId="24" fillId="0" borderId="0"/>
    <xf numFmtId="0" fontId="2" fillId="0" borderId="0"/>
    <xf numFmtId="0" fontId="1" fillId="0" borderId="0"/>
    <xf numFmtId="0" fontId="1" fillId="0" borderId="0"/>
    <xf numFmtId="183"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83"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183" fontId="2" fillId="0" borderId="0"/>
    <xf numFmtId="0" fontId="27" fillId="0" borderId="0"/>
    <xf numFmtId="0" fontId="27" fillId="0" borderId="0"/>
    <xf numFmtId="172" fontId="24" fillId="0" borderId="0"/>
    <xf numFmtId="0" fontId="64" fillId="0" borderId="0"/>
    <xf numFmtId="0" fontId="2" fillId="0" borderId="0"/>
    <xf numFmtId="172" fontId="24" fillId="0" borderId="0"/>
    <xf numFmtId="0" fontId="1" fillId="0" borderId="0"/>
    <xf numFmtId="183"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83"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172" fontId="24" fillId="0" borderId="0"/>
    <xf numFmtId="172" fontId="24" fillId="0" borderId="0"/>
    <xf numFmtId="0" fontId="1" fillId="0" borderId="0"/>
    <xf numFmtId="183" fontId="27" fillId="0" borderId="0"/>
    <xf numFmtId="183" fontId="27" fillId="0" borderId="0"/>
    <xf numFmtId="183" fontId="2" fillId="0" borderId="0"/>
    <xf numFmtId="0" fontId="2" fillId="0" borderId="0"/>
    <xf numFmtId="183" fontId="2" fillId="0" borderId="0"/>
    <xf numFmtId="0" fontId="2" fillId="0" borderId="0"/>
    <xf numFmtId="183" fontId="2" fillId="0" borderId="0"/>
    <xf numFmtId="0" fontId="2"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7" fillId="0" borderId="0"/>
    <xf numFmtId="172" fontId="24" fillId="0" borderId="0"/>
    <xf numFmtId="172" fontId="24" fillId="0" borderId="0"/>
    <xf numFmtId="0" fontId="1" fillId="0" borderId="0"/>
    <xf numFmtId="183" fontId="27" fillId="0" borderId="0"/>
    <xf numFmtId="183" fontId="27"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7" fillId="0" borderId="0"/>
    <xf numFmtId="183" fontId="27"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5" fillId="0" borderId="0"/>
    <xf numFmtId="183" fontId="27" fillId="0" borderId="0"/>
    <xf numFmtId="0" fontId="7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5" fillId="0" borderId="0"/>
    <xf numFmtId="183" fontId="2" fillId="0" borderId="0"/>
    <xf numFmtId="183" fontId="27" fillId="0" borderId="0"/>
    <xf numFmtId="183" fontId="27" fillId="0" borderId="0"/>
    <xf numFmtId="183" fontId="27" fillId="0" borderId="0"/>
    <xf numFmtId="183" fontId="27" fillId="0" borderId="0"/>
    <xf numFmtId="183" fontId="27" fillId="0" borderId="0"/>
    <xf numFmtId="183" fontId="27" fillId="0" borderId="0"/>
    <xf numFmtId="183" fontId="27" fillId="0" borderId="0"/>
    <xf numFmtId="183" fontId="27"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0" fontId="75"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69" borderId="7" applyBorder="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183" fontId="25" fillId="0" borderId="0"/>
    <xf numFmtId="0" fontId="7"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0" fontId="25" fillId="0" borderId="0"/>
    <xf numFmtId="0" fontId="25" fillId="0" borderId="0"/>
    <xf numFmtId="0" fontId="25" fillId="0" borderId="0"/>
    <xf numFmtId="183" fontId="7" fillId="0" borderId="0"/>
    <xf numFmtId="0" fontId="25" fillId="0" borderId="0"/>
    <xf numFmtId="183" fontId="25" fillId="0" borderId="0"/>
    <xf numFmtId="0" fontId="25" fillId="0" borderId="0"/>
    <xf numFmtId="0" fontId="2" fillId="0" borderId="0"/>
    <xf numFmtId="0" fontId="2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3" fontId="25" fillId="0" borderId="0"/>
    <xf numFmtId="183" fontId="7" fillId="0" borderId="0"/>
    <xf numFmtId="183" fontId="25" fillId="0" borderId="0"/>
    <xf numFmtId="183" fontId="25" fillId="0" borderId="0"/>
    <xf numFmtId="183" fontId="25" fillId="0" borderId="0"/>
    <xf numFmtId="183" fontId="25" fillId="0" borderId="0"/>
    <xf numFmtId="183" fontId="25" fillId="0" borderId="0"/>
    <xf numFmtId="183" fontId="25" fillId="0" borderId="0"/>
    <xf numFmtId="183" fontId="25" fillId="0" borderId="0"/>
    <xf numFmtId="183" fontId="25"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5" fillId="0" borderId="0"/>
    <xf numFmtId="0" fontId="25" fillId="0" borderId="0"/>
    <xf numFmtId="172" fontId="25" fillId="0" borderId="0"/>
    <xf numFmtId="0" fontId="75" fillId="0" borderId="0"/>
    <xf numFmtId="17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5" fillId="0" borderId="0"/>
    <xf numFmtId="0" fontId="7" fillId="0" borderId="0"/>
    <xf numFmtId="0" fontId="75" fillId="0" borderId="0"/>
    <xf numFmtId="172" fontId="7" fillId="0" borderId="0"/>
    <xf numFmtId="0" fontId="75" fillId="0" borderId="0"/>
    <xf numFmtId="172" fontId="7"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183" fontId="7"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183" fontId="2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183" fontId="7" fillId="0" borderId="0"/>
    <xf numFmtId="183" fontId="7" fillId="0" borderId="0"/>
    <xf numFmtId="183" fontId="7" fillId="0" borderId="0"/>
    <xf numFmtId="183" fontId="7" fillId="0" borderId="0"/>
    <xf numFmtId="183" fontId="7" fillId="0" borderId="0"/>
    <xf numFmtId="0" fontId="1" fillId="0" borderId="0"/>
    <xf numFmtId="183" fontId="25"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183" fontId="25" fillId="0" borderId="0"/>
    <xf numFmtId="183" fontId="25"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2"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2" fillId="0" borderId="0"/>
    <xf numFmtId="183" fontId="2" fillId="0" borderId="0"/>
    <xf numFmtId="172"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2" fontId="43" fillId="0" borderId="0"/>
    <xf numFmtId="0" fontId="2" fillId="0" borderId="0"/>
    <xf numFmtId="0" fontId="75" fillId="0" borderId="0"/>
    <xf numFmtId="172" fontId="43"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83"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75"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75" fillId="0" borderId="0"/>
    <xf numFmtId="0" fontId="2" fillId="0" borderId="0"/>
    <xf numFmtId="0" fontId="7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83" fontId="2"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83" fontId="2" fillId="0" borderId="0"/>
    <xf numFmtId="0" fontId="2" fillId="0" borderId="0"/>
    <xf numFmtId="0" fontId="2" fillId="0" borderId="0"/>
    <xf numFmtId="183" fontId="2" fillId="0" borderId="0"/>
    <xf numFmtId="0" fontId="2" fillId="0" borderId="0"/>
    <xf numFmtId="183" fontId="2" fillId="0" borderId="0"/>
    <xf numFmtId="183" fontId="2" fillId="0" borderId="0"/>
    <xf numFmtId="183" fontId="2" fillId="0" borderId="0"/>
    <xf numFmtId="183" fontId="2" fillId="0" borderId="0"/>
    <xf numFmtId="183"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73"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2"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172" fontId="2"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2"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79" fillId="0" borderId="0"/>
    <xf numFmtId="0" fontId="26" fillId="73" borderId="46"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172" fontId="2" fillId="0" borderId="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 fillId="73" borderId="46" applyNumberFormat="0" applyFont="0" applyAlignment="0" applyProtection="0"/>
    <xf numFmtId="0" fontId="26" fillId="73" borderId="46" applyNumberFormat="0" applyFont="0" applyAlignment="0" applyProtection="0"/>
    <xf numFmtId="172" fontId="2" fillId="0" borderId="0"/>
    <xf numFmtId="0" fontId="26" fillId="73" borderId="46" applyNumberFormat="0" applyFont="0" applyAlignment="0" applyProtection="0"/>
    <xf numFmtId="0" fontId="26"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26" fillId="73" borderId="46" applyNumberFormat="0" applyFont="0" applyAlignment="0" applyProtection="0"/>
    <xf numFmtId="0" fontId="2"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173" fontId="2" fillId="0" borderId="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 fillId="73" borderId="46" applyNumberFormat="0" applyFont="0" applyAlignment="0" applyProtection="0"/>
    <xf numFmtId="0" fontId="2" fillId="0" borderId="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73"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0" fontId="2" fillId="73" borderId="46" applyNumberFormat="0" applyFont="0" applyAlignment="0" applyProtection="0"/>
    <xf numFmtId="173" fontId="2" fillId="0" borderId="0"/>
    <xf numFmtId="172"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0" fontId="2" fillId="73" borderId="46" applyNumberFormat="0" applyFont="0" applyAlignment="0" applyProtection="0"/>
    <xf numFmtId="173"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0" fontId="2" fillId="73" borderId="46" applyNumberFormat="0" applyFont="0" applyAlignment="0" applyProtection="0"/>
    <xf numFmtId="173" fontId="2" fillId="0" borderId="0"/>
    <xf numFmtId="172" fontId="2" fillId="0" borderId="0"/>
    <xf numFmtId="172" fontId="2" fillId="0" borderId="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87" fontId="2" fillId="0" borderId="0" applyFont="0" applyFill="0" applyBorder="0" applyAlignment="0" applyProtection="0"/>
    <xf numFmtId="188" fontId="2" fillId="0" borderId="0" applyFont="0" applyFill="0" applyBorder="0" applyAlignment="0" applyProtection="0"/>
    <xf numFmtId="189" fontId="80" fillId="0" borderId="0">
      <alignment horizontal="left"/>
    </xf>
    <xf numFmtId="0" fontId="2" fillId="0" borderId="0"/>
    <xf numFmtId="0" fontId="2" fillId="0" borderId="0"/>
    <xf numFmtId="172" fontId="2" fillId="0" borderId="0"/>
    <xf numFmtId="3" fontId="2" fillId="74" borderId="3" applyFont="0">
      <alignment horizontal="right" vertical="center"/>
      <protection locked="0"/>
    </xf>
    <xf numFmtId="172" fontId="81" fillId="0" borderId="0"/>
    <xf numFmtId="0" fontId="81" fillId="0" borderId="0"/>
    <xf numFmtId="172" fontId="81" fillId="0" borderId="0"/>
    <xf numFmtId="0" fontId="82" fillId="63" borderId="47" applyNumberFormat="0" applyAlignment="0" applyProtection="0"/>
    <xf numFmtId="0" fontId="83" fillId="8" borderId="32"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172" fontId="84"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172" fontId="84"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173" fontId="84"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3" fillId="8" borderId="32"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3" fillId="8" borderId="32"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3" fillId="8" borderId="32"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3" fillId="8" borderId="32"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3" fillId="8" borderId="32"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3" fillId="8" borderId="32"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3" fillId="8" borderId="32"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172" fontId="84" fillId="63" borderId="47" applyNumberFormat="0" applyAlignment="0" applyProtection="0"/>
    <xf numFmtId="173" fontId="84" fillId="63" borderId="47" applyNumberFormat="0" applyAlignment="0" applyProtection="0"/>
    <xf numFmtId="172" fontId="84" fillId="63" borderId="47" applyNumberFormat="0" applyAlignment="0" applyProtection="0"/>
    <xf numFmtId="172" fontId="84" fillId="63" borderId="47" applyNumberFormat="0" applyAlignment="0" applyProtection="0"/>
    <xf numFmtId="173" fontId="84" fillId="63" borderId="47" applyNumberFormat="0" applyAlignment="0" applyProtection="0"/>
    <xf numFmtId="172" fontId="84" fillId="63" borderId="47" applyNumberFormat="0" applyAlignment="0" applyProtection="0"/>
    <xf numFmtId="172" fontId="84" fillId="63" borderId="47" applyNumberFormat="0" applyAlignment="0" applyProtection="0"/>
    <xf numFmtId="173" fontId="84" fillId="63" borderId="47" applyNumberFormat="0" applyAlignment="0" applyProtection="0"/>
    <xf numFmtId="172" fontId="84" fillId="63" borderId="47" applyNumberFormat="0" applyAlignment="0" applyProtection="0"/>
    <xf numFmtId="172" fontId="84" fillId="63" borderId="47" applyNumberFormat="0" applyAlignment="0" applyProtection="0"/>
    <xf numFmtId="173" fontId="84" fillId="63" borderId="47" applyNumberFormat="0" applyAlignment="0" applyProtection="0"/>
    <xf numFmtId="172" fontId="84" fillId="63" borderId="47" applyNumberFormat="0" applyAlignment="0" applyProtection="0"/>
    <xf numFmtId="0" fontId="82" fillId="63" borderId="47" applyNumberFormat="0" applyAlignment="0" applyProtection="0"/>
    <xf numFmtId="0" fontId="24" fillId="0" borderId="0"/>
    <xf numFmtId="179" fontId="36" fillId="0" borderId="0" applyFont="0" applyFill="0" applyBorder="0" applyAlignment="0" applyProtection="0"/>
    <xf numFmtId="190" fontId="3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85"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5" fontId="36" fillId="0" borderId="0" applyFill="0" applyBorder="0" applyAlignment="0"/>
    <xf numFmtId="176" fontId="36" fillId="0" borderId="0" applyFill="0" applyBorder="0" applyAlignment="0"/>
    <xf numFmtId="175" fontId="36" fillId="0" borderId="0" applyFill="0" applyBorder="0" applyAlignment="0"/>
    <xf numFmtId="180" fontId="36" fillId="0" borderId="0" applyFill="0" applyBorder="0" applyAlignment="0"/>
    <xf numFmtId="176" fontId="36" fillId="0" borderId="0" applyFill="0" applyBorder="0" applyAlignment="0"/>
    <xf numFmtId="172" fontId="2" fillId="0" borderId="0"/>
    <xf numFmtId="0" fontId="2" fillId="0" borderId="0"/>
    <xf numFmtId="172" fontId="2" fillId="0" borderId="0"/>
    <xf numFmtId="191" fontId="64" fillId="0" borderId="3" applyNumberFormat="0">
      <alignment horizontal="center" vertical="top" wrapText="1"/>
    </xf>
    <xf numFmtId="0" fontId="86" fillId="0" borderId="0" applyNumberFormat="0" applyFill="0" applyBorder="0" applyAlignment="0" applyProtection="0"/>
    <xf numFmtId="3" fontId="2" fillId="69" borderId="3" applyFont="0">
      <alignment horizontal="right" vertical="center"/>
    </xf>
    <xf numFmtId="192" fontId="2" fillId="69" borderId="3" applyFont="0">
      <alignment horizontal="right" vertical="center"/>
    </xf>
    <xf numFmtId="0" fontId="87" fillId="0" borderId="0"/>
    <xf numFmtId="0" fontId="24" fillId="0" borderId="0"/>
    <xf numFmtId="0" fontId="88" fillId="0" borderId="0"/>
    <xf numFmtId="0" fontId="88" fillId="0" borderId="0"/>
    <xf numFmtId="172" fontId="24" fillId="0" borderId="0"/>
    <xf numFmtId="172" fontId="24" fillId="0" borderId="0"/>
    <xf numFmtId="0" fontId="89" fillId="0" borderId="0"/>
    <xf numFmtId="0" fontId="90" fillId="0" borderId="0"/>
    <xf numFmtId="0" fontId="89" fillId="0" borderId="0"/>
    <xf numFmtId="0" fontId="89" fillId="0" borderId="0"/>
    <xf numFmtId="0" fontId="89" fillId="0" borderId="0"/>
    <xf numFmtId="0" fontId="89" fillId="0" borderId="0"/>
    <xf numFmtId="0" fontId="89" fillId="0" borderId="0"/>
    <xf numFmtId="49" fontId="45" fillId="0" borderId="0" applyFill="0" applyBorder="0" applyAlignment="0"/>
    <xf numFmtId="193" fontId="36" fillId="0" borderId="0" applyFill="0" applyBorder="0" applyAlignment="0"/>
    <xf numFmtId="194" fontId="36" fillId="0" borderId="0" applyFill="0" applyBorder="0" applyAlignment="0"/>
    <xf numFmtId="0" fontId="91" fillId="0" borderId="0">
      <alignment horizontal="center" vertical="top"/>
    </xf>
    <xf numFmtId="0" fontId="92" fillId="0" borderId="0" applyNumberFormat="0" applyFill="0" applyBorder="0" applyAlignment="0" applyProtection="0"/>
    <xf numFmtId="173" fontId="92" fillId="0" borderId="0" applyNumberFormat="0" applyFill="0" applyBorder="0" applyAlignment="0" applyProtection="0"/>
    <xf numFmtId="0" fontId="92" fillId="0" borderId="0" applyNumberFormat="0" applyFill="0" applyBorder="0" applyAlignment="0" applyProtection="0"/>
    <xf numFmtId="172" fontId="92" fillId="0" borderId="0" applyNumberFormat="0" applyFill="0" applyBorder="0" applyAlignment="0" applyProtection="0"/>
    <xf numFmtId="172" fontId="92" fillId="0" borderId="0" applyNumberFormat="0" applyFill="0" applyBorder="0" applyAlignment="0" applyProtection="0"/>
    <xf numFmtId="172" fontId="92" fillId="0" borderId="0" applyNumberFormat="0" applyFill="0" applyBorder="0" applyAlignment="0" applyProtection="0"/>
    <xf numFmtId="173" fontId="92" fillId="0" borderId="0" applyNumberFormat="0" applyFill="0" applyBorder="0" applyAlignment="0" applyProtection="0"/>
    <xf numFmtId="172" fontId="92" fillId="0" borderId="0" applyNumberFormat="0" applyFill="0" applyBorder="0" applyAlignment="0" applyProtection="0"/>
    <xf numFmtId="172" fontId="92" fillId="0" borderId="0" applyNumberFormat="0" applyFill="0" applyBorder="0" applyAlignment="0" applyProtection="0"/>
    <xf numFmtId="173" fontId="92" fillId="0" borderId="0" applyNumberFormat="0" applyFill="0" applyBorder="0" applyAlignment="0" applyProtection="0"/>
    <xf numFmtId="172" fontId="92" fillId="0" borderId="0" applyNumberFormat="0" applyFill="0" applyBorder="0" applyAlignment="0" applyProtection="0"/>
    <xf numFmtId="172" fontId="92" fillId="0" borderId="0" applyNumberFormat="0" applyFill="0" applyBorder="0" applyAlignment="0" applyProtection="0"/>
    <xf numFmtId="173" fontId="92" fillId="0" borderId="0" applyNumberFormat="0" applyFill="0" applyBorder="0" applyAlignment="0" applyProtection="0"/>
    <xf numFmtId="172" fontId="92" fillId="0" borderId="0" applyNumberFormat="0" applyFill="0" applyBorder="0" applyAlignment="0" applyProtection="0"/>
    <xf numFmtId="172" fontId="92" fillId="0" borderId="0" applyNumberFormat="0" applyFill="0" applyBorder="0" applyAlignment="0" applyProtection="0"/>
    <xf numFmtId="173" fontId="92" fillId="0" borderId="0" applyNumberFormat="0" applyFill="0" applyBorder="0" applyAlignment="0" applyProtection="0"/>
    <xf numFmtId="172" fontId="92" fillId="0" borderId="0" applyNumberFormat="0" applyFill="0" applyBorder="0" applyAlignment="0" applyProtection="0"/>
    <xf numFmtId="0" fontId="92" fillId="0" borderId="0" applyNumberFormat="0" applyFill="0" applyBorder="0" applyAlignment="0" applyProtection="0"/>
    <xf numFmtId="0" fontId="46" fillId="0" borderId="48" applyNumberFormat="0" applyFill="0" applyAlignment="0" applyProtection="0"/>
    <xf numFmtId="0" fontId="5"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172" fontId="93"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172" fontId="93"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173" fontId="93"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5"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5"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5"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5"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5"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5"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5"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172" fontId="93" fillId="0" borderId="48" applyNumberFormat="0" applyFill="0" applyAlignment="0" applyProtection="0"/>
    <xf numFmtId="173" fontId="93" fillId="0" borderId="48" applyNumberFormat="0" applyFill="0" applyAlignment="0" applyProtection="0"/>
    <xf numFmtId="172" fontId="93" fillId="0" borderId="48" applyNumberFormat="0" applyFill="0" applyAlignment="0" applyProtection="0"/>
    <xf numFmtId="172" fontId="93" fillId="0" borderId="48" applyNumberFormat="0" applyFill="0" applyAlignment="0" applyProtection="0"/>
    <xf numFmtId="173" fontId="93" fillId="0" borderId="48" applyNumberFormat="0" applyFill="0" applyAlignment="0" applyProtection="0"/>
    <xf numFmtId="172" fontId="93" fillId="0" borderId="48" applyNumberFormat="0" applyFill="0" applyAlignment="0" applyProtection="0"/>
    <xf numFmtId="172" fontId="93" fillId="0" borderId="48" applyNumberFormat="0" applyFill="0" applyAlignment="0" applyProtection="0"/>
    <xf numFmtId="173" fontId="93" fillId="0" borderId="48" applyNumberFormat="0" applyFill="0" applyAlignment="0" applyProtection="0"/>
    <xf numFmtId="172" fontId="93" fillId="0" borderId="48" applyNumberFormat="0" applyFill="0" applyAlignment="0" applyProtection="0"/>
    <xf numFmtId="172" fontId="93" fillId="0" borderId="48" applyNumberFormat="0" applyFill="0" applyAlignment="0" applyProtection="0"/>
    <xf numFmtId="173" fontId="93" fillId="0" borderId="48" applyNumberFormat="0" applyFill="0" applyAlignment="0" applyProtection="0"/>
    <xf numFmtId="172" fontId="93" fillId="0" borderId="48" applyNumberFormat="0" applyFill="0" applyAlignment="0" applyProtection="0"/>
    <xf numFmtId="0" fontId="46" fillId="0" borderId="48" applyNumberFormat="0" applyFill="0" applyAlignment="0" applyProtection="0"/>
    <xf numFmtId="0" fontId="24" fillId="0" borderId="49"/>
    <xf numFmtId="189" fontId="80" fillId="0" borderId="0">
      <alignment horizontal="left"/>
    </xf>
    <xf numFmtId="0" fontId="2" fillId="0" borderId="0"/>
    <xf numFmtId="0" fontId="2" fillId="0" borderId="0"/>
    <xf numFmtId="172" fontId="2" fillId="0" borderId="0"/>
    <xf numFmtId="172" fontId="2" fillId="0" borderId="0">
      <alignment horizontal="center" textRotation="90"/>
    </xf>
    <xf numFmtId="0" fontId="2" fillId="0" borderId="0">
      <alignment horizontal="center" textRotation="90"/>
    </xf>
    <xf numFmtId="172" fontId="2" fillId="0" borderId="0">
      <alignment horizontal="center" textRotation="90"/>
    </xf>
    <xf numFmtId="195" fontId="25" fillId="0" borderId="0" applyFont="0" applyFill="0" applyBorder="0" applyAlignment="0" applyProtection="0"/>
    <xf numFmtId="196" fontId="2" fillId="0" borderId="0" applyFon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172" fontId="95" fillId="0" borderId="0" applyNumberFormat="0" applyFill="0" applyBorder="0" applyAlignment="0" applyProtection="0"/>
    <xf numFmtId="172" fontId="95" fillId="0" borderId="0" applyNumberFormat="0" applyFill="0" applyBorder="0" applyAlignment="0" applyProtection="0"/>
    <xf numFmtId="173" fontId="95" fillId="0" borderId="0" applyNumberForma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72" fontId="95" fillId="0" borderId="0" applyNumberFormat="0" applyFill="0" applyBorder="0" applyAlignment="0" applyProtection="0"/>
    <xf numFmtId="173" fontId="95" fillId="0" borderId="0" applyNumberFormat="0" applyFill="0" applyBorder="0" applyAlignment="0" applyProtection="0"/>
    <xf numFmtId="172" fontId="95" fillId="0" borderId="0" applyNumberFormat="0" applyFill="0" applyBorder="0" applyAlignment="0" applyProtection="0"/>
    <xf numFmtId="172" fontId="95" fillId="0" borderId="0" applyNumberFormat="0" applyFill="0" applyBorder="0" applyAlignment="0" applyProtection="0"/>
    <xf numFmtId="173" fontId="95" fillId="0" borderId="0" applyNumberFormat="0" applyFill="0" applyBorder="0" applyAlignment="0" applyProtection="0"/>
    <xf numFmtId="172" fontId="95" fillId="0" borderId="0" applyNumberFormat="0" applyFill="0" applyBorder="0" applyAlignment="0" applyProtection="0"/>
    <xf numFmtId="172" fontId="95" fillId="0" borderId="0" applyNumberFormat="0" applyFill="0" applyBorder="0" applyAlignment="0" applyProtection="0"/>
    <xf numFmtId="173" fontId="95" fillId="0" borderId="0" applyNumberFormat="0" applyFill="0" applyBorder="0" applyAlignment="0" applyProtection="0"/>
    <xf numFmtId="172" fontId="95" fillId="0" borderId="0" applyNumberFormat="0" applyFill="0" applyBorder="0" applyAlignment="0" applyProtection="0"/>
    <xf numFmtId="172" fontId="95" fillId="0" borderId="0" applyNumberFormat="0" applyFill="0" applyBorder="0" applyAlignment="0" applyProtection="0"/>
    <xf numFmtId="173" fontId="95" fillId="0" borderId="0" applyNumberFormat="0" applyFill="0" applyBorder="0" applyAlignment="0" applyProtection="0"/>
    <xf numFmtId="172" fontId="95" fillId="0" borderId="0" applyNumberFormat="0" applyFill="0" applyBorder="0" applyAlignment="0" applyProtection="0"/>
    <xf numFmtId="0" fontId="94" fillId="0" borderId="0" applyNumberFormat="0" applyFill="0" applyBorder="0" applyAlignment="0" applyProtection="0"/>
    <xf numFmtId="1" fontId="96" fillId="0" borderId="0" applyFill="0" applyProtection="0">
      <alignment horizontal="right"/>
    </xf>
    <xf numFmtId="165" fontId="97" fillId="0" borderId="0" applyFont="0" applyFill="0" applyBorder="0" applyAlignment="0" applyProtection="0"/>
    <xf numFmtId="167" fontId="97" fillId="0" borderId="0" applyFont="0" applyFill="0" applyBorder="0" applyAlignment="0" applyProtection="0"/>
    <xf numFmtId="0" fontId="98" fillId="0" borderId="0"/>
    <xf numFmtId="0" fontId="99" fillId="0" borderId="0"/>
    <xf numFmtId="38" fontId="25" fillId="0" borderId="0" applyFont="0" applyFill="0" applyBorder="0" applyAlignment="0" applyProtection="0"/>
    <xf numFmtId="40" fontId="25" fillId="0" borderId="0" applyFont="0" applyFill="0" applyBorder="0" applyAlignment="0" applyProtection="0"/>
    <xf numFmtId="166" fontId="97" fillId="0" borderId="0" applyFont="0" applyFill="0" applyBorder="0" applyAlignment="0" applyProtection="0"/>
    <xf numFmtId="168" fontId="97" fillId="0" borderId="0" applyFont="0" applyFill="0" applyBorder="0" applyAlignment="0" applyProtection="0"/>
    <xf numFmtId="0" fontId="2" fillId="0" borderId="0"/>
    <xf numFmtId="9" fontId="1" fillId="0" borderId="0" applyFont="0" applyFill="0" applyBorder="0" applyAlignment="0" applyProtection="0"/>
    <xf numFmtId="0" fontId="46" fillId="0" borderId="85" applyNumberFormat="0" applyFill="0" applyAlignment="0" applyProtection="0"/>
    <xf numFmtId="172" fontId="93" fillId="0" borderId="85" applyNumberFormat="0" applyFill="0" applyAlignment="0" applyProtection="0"/>
    <xf numFmtId="173" fontId="93" fillId="0" borderId="85" applyNumberFormat="0" applyFill="0" applyAlignment="0" applyProtection="0"/>
    <xf numFmtId="172" fontId="93" fillId="0" borderId="85" applyNumberFormat="0" applyFill="0" applyAlignment="0" applyProtection="0"/>
    <xf numFmtId="172" fontId="93" fillId="0" borderId="85" applyNumberFormat="0" applyFill="0" applyAlignment="0" applyProtection="0"/>
    <xf numFmtId="173" fontId="93" fillId="0" borderId="85" applyNumberFormat="0" applyFill="0" applyAlignment="0" applyProtection="0"/>
    <xf numFmtId="172" fontId="93" fillId="0" borderId="85" applyNumberFormat="0" applyFill="0" applyAlignment="0" applyProtection="0"/>
    <xf numFmtId="172" fontId="93" fillId="0" borderId="85" applyNumberFormat="0" applyFill="0" applyAlignment="0" applyProtection="0"/>
    <xf numFmtId="173" fontId="93" fillId="0" borderId="85" applyNumberFormat="0" applyFill="0" applyAlignment="0" applyProtection="0"/>
    <xf numFmtId="172" fontId="93" fillId="0" borderId="85" applyNumberFormat="0" applyFill="0" applyAlignment="0" applyProtection="0"/>
    <xf numFmtId="172" fontId="93" fillId="0" borderId="85" applyNumberFormat="0" applyFill="0" applyAlignment="0" applyProtection="0"/>
    <xf numFmtId="173" fontId="93" fillId="0" borderId="85" applyNumberFormat="0" applyFill="0" applyAlignment="0" applyProtection="0"/>
    <xf numFmtId="172" fontId="93"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173" fontId="93"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172" fontId="93"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172" fontId="93"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192" fontId="2" fillId="69" borderId="79" applyFont="0">
      <alignment horizontal="right" vertical="center"/>
    </xf>
    <xf numFmtId="3" fontId="2" fillId="69" borderId="79" applyFont="0">
      <alignment horizontal="right" vertical="center"/>
    </xf>
    <xf numFmtId="0" fontId="82" fillId="63" borderId="84" applyNumberFormat="0" applyAlignment="0" applyProtection="0"/>
    <xf numFmtId="172" fontId="84" fillId="63" borderId="84" applyNumberFormat="0" applyAlignment="0" applyProtection="0"/>
    <xf numFmtId="173" fontId="84" fillId="63" borderId="84" applyNumberFormat="0" applyAlignment="0" applyProtection="0"/>
    <xf numFmtId="172" fontId="84" fillId="63" borderId="84" applyNumberFormat="0" applyAlignment="0" applyProtection="0"/>
    <xf numFmtId="172" fontId="84" fillId="63" borderId="84" applyNumberFormat="0" applyAlignment="0" applyProtection="0"/>
    <xf numFmtId="173" fontId="84" fillId="63" borderId="84" applyNumberFormat="0" applyAlignment="0" applyProtection="0"/>
    <xf numFmtId="172" fontId="84" fillId="63" borderId="84" applyNumberFormat="0" applyAlignment="0" applyProtection="0"/>
    <xf numFmtId="172" fontId="84" fillId="63" borderId="84" applyNumberFormat="0" applyAlignment="0" applyProtection="0"/>
    <xf numFmtId="173" fontId="84" fillId="63" borderId="84" applyNumberFormat="0" applyAlignment="0" applyProtection="0"/>
    <xf numFmtId="172" fontId="84" fillId="63" borderId="84" applyNumberFormat="0" applyAlignment="0" applyProtection="0"/>
    <xf numFmtId="172" fontId="84" fillId="63" borderId="84" applyNumberFormat="0" applyAlignment="0" applyProtection="0"/>
    <xf numFmtId="173" fontId="84" fillId="63" borderId="84" applyNumberFormat="0" applyAlignment="0" applyProtection="0"/>
    <xf numFmtId="172" fontId="84"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173" fontId="84"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172" fontId="84"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172" fontId="84"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3" fontId="2" fillId="74" borderId="79" applyFont="0">
      <alignment horizontal="right" vertical="center"/>
      <protection locked="0"/>
    </xf>
    <xf numFmtId="0" fontId="2" fillId="73" borderId="83" applyNumberFormat="0" applyFont="0" applyAlignment="0" applyProtection="0"/>
    <xf numFmtId="0" fontId="2" fillId="73" borderId="83" applyNumberFormat="0" applyFont="0" applyAlignment="0" applyProtection="0"/>
    <xf numFmtId="0" fontId="2" fillId="73" borderId="83" applyNumberFormat="0" applyFont="0" applyAlignment="0" applyProtection="0"/>
    <xf numFmtId="0" fontId="2" fillId="73" borderId="83" applyNumberFormat="0" applyFont="0" applyAlignment="0" applyProtection="0"/>
    <xf numFmtId="0" fontId="2" fillId="73" borderId="83" applyNumberFormat="0" applyFont="0" applyAlignment="0" applyProtection="0"/>
    <xf numFmtId="0" fontId="2" fillId="73" borderId="83" applyNumberFormat="0" applyFont="0" applyAlignment="0" applyProtection="0"/>
    <xf numFmtId="0" fontId="2" fillId="73" borderId="83" applyNumberFormat="0" applyFont="0" applyAlignment="0" applyProtection="0"/>
    <xf numFmtId="0" fontId="2" fillId="73" borderId="83" applyNumberFormat="0" applyFont="0" applyAlignment="0" applyProtection="0"/>
    <xf numFmtId="0" fontId="2" fillId="73" borderId="83" applyNumberFormat="0" applyFont="0" applyAlignment="0" applyProtection="0"/>
    <xf numFmtId="0" fontId="2" fillId="73" borderId="83" applyNumberFormat="0" applyFont="0" applyAlignment="0" applyProtection="0"/>
    <xf numFmtId="0" fontId="2" fillId="73" borderId="83" applyNumberFormat="0" applyFont="0" applyAlignment="0" applyProtection="0"/>
    <xf numFmtId="0" fontId="2" fillId="73" borderId="83" applyNumberFormat="0" applyFont="0" applyAlignment="0" applyProtection="0"/>
    <xf numFmtId="0" fontId="2" fillId="73" borderId="83" applyNumberFormat="0" applyFont="0" applyAlignment="0" applyProtection="0"/>
    <xf numFmtId="0" fontId="2" fillId="73" borderId="83" applyNumberFormat="0" applyFont="0" applyAlignment="0" applyProtection="0"/>
    <xf numFmtId="0" fontId="2" fillId="73" borderId="83" applyNumberFormat="0" applyFont="0" applyAlignment="0" applyProtection="0"/>
    <xf numFmtId="0" fontId="2" fillId="73" borderId="83" applyNumberFormat="0" applyFont="0" applyAlignment="0" applyProtection="0"/>
    <xf numFmtId="0" fontId="2"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 fillId="73" borderId="83" applyNumberFormat="0" applyFont="0" applyAlignment="0" applyProtection="0"/>
    <xf numFmtId="0" fontId="26" fillId="73" borderId="83" applyNumberFormat="0" applyFont="0" applyAlignment="0" applyProtection="0"/>
    <xf numFmtId="0" fontId="2" fillId="73" borderId="83" applyNumberFormat="0" applyFont="0" applyAlignment="0" applyProtection="0"/>
    <xf numFmtId="0" fontId="2"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3" fontId="2" fillId="71" borderId="79" applyFont="0">
      <alignment horizontal="right" vertical="center"/>
      <protection locked="0"/>
    </xf>
    <xf numFmtId="0" fontId="65" fillId="42" borderId="82" applyNumberFormat="0" applyAlignment="0" applyProtection="0"/>
    <xf numFmtId="172" fontId="67" fillId="42" borderId="82" applyNumberFormat="0" applyAlignment="0" applyProtection="0"/>
    <xf numFmtId="173" fontId="67" fillId="42" borderId="82" applyNumberFormat="0" applyAlignment="0" applyProtection="0"/>
    <xf numFmtId="172" fontId="67" fillId="42" borderId="82" applyNumberFormat="0" applyAlignment="0" applyProtection="0"/>
    <xf numFmtId="172" fontId="67" fillId="42" borderId="82" applyNumberFormat="0" applyAlignment="0" applyProtection="0"/>
    <xf numFmtId="173" fontId="67" fillId="42" borderId="82" applyNumberFormat="0" applyAlignment="0" applyProtection="0"/>
    <xf numFmtId="172" fontId="67" fillId="42" borderId="82" applyNumberFormat="0" applyAlignment="0" applyProtection="0"/>
    <xf numFmtId="172" fontId="67" fillId="42" borderId="82" applyNumberFormat="0" applyAlignment="0" applyProtection="0"/>
    <xf numFmtId="173" fontId="67" fillId="42" borderId="82" applyNumberFormat="0" applyAlignment="0" applyProtection="0"/>
    <xf numFmtId="172" fontId="67" fillId="42" borderId="82" applyNumberFormat="0" applyAlignment="0" applyProtection="0"/>
    <xf numFmtId="172" fontId="67" fillId="42" borderId="82" applyNumberFormat="0" applyAlignment="0" applyProtection="0"/>
    <xf numFmtId="173" fontId="67" fillId="42" borderId="82" applyNumberFormat="0" applyAlignment="0" applyProtection="0"/>
    <xf numFmtId="172" fontId="67"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173" fontId="67"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172" fontId="67"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172" fontId="67"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2" fillId="70" borderId="80" applyNumberFormat="0" applyFont="0" applyBorder="0" applyProtection="0">
      <alignment horizontal="left" vertical="center"/>
    </xf>
    <xf numFmtId="9" fontId="2" fillId="70" borderId="79" applyFont="0" applyProtection="0">
      <alignment horizontal="right" vertical="center"/>
    </xf>
    <xf numFmtId="3" fontId="2" fillId="70" borderId="79" applyFont="0" applyProtection="0">
      <alignment horizontal="right" vertical="center"/>
    </xf>
    <xf numFmtId="0" fontId="61" fillId="69" borderId="80" applyFont="0" applyBorder="0">
      <alignment horizontal="center" wrapText="1"/>
    </xf>
    <xf numFmtId="172" fontId="53" fillId="0" borderId="77">
      <alignment horizontal="left" vertical="center"/>
    </xf>
    <xf numFmtId="0" fontId="53" fillId="0" borderId="77">
      <alignment horizontal="left" vertical="center"/>
    </xf>
    <xf numFmtId="0" fontId="53" fillId="0" borderId="77">
      <alignment horizontal="left" vertical="center"/>
    </xf>
    <xf numFmtId="0" fontId="2" fillId="68" borderId="79" applyNumberFormat="0" applyFont="0" applyBorder="0" applyProtection="0">
      <alignment horizontal="center" vertical="center"/>
    </xf>
    <xf numFmtId="0" fontId="35" fillId="0" borderId="79" applyNumberFormat="0" applyAlignment="0">
      <alignment horizontal="right"/>
      <protection locked="0"/>
    </xf>
    <xf numFmtId="0" fontId="35" fillId="0" borderId="79" applyNumberFormat="0" applyAlignment="0">
      <alignment horizontal="right"/>
      <protection locked="0"/>
    </xf>
    <xf numFmtId="0" fontId="35" fillId="0" borderId="79" applyNumberFormat="0" applyAlignment="0">
      <alignment horizontal="right"/>
      <protection locked="0"/>
    </xf>
    <xf numFmtId="0" fontId="35" fillId="0" borderId="79" applyNumberFormat="0" applyAlignment="0">
      <alignment horizontal="right"/>
      <protection locked="0"/>
    </xf>
    <xf numFmtId="0" fontId="35" fillId="0" borderId="79" applyNumberFormat="0" applyAlignment="0">
      <alignment horizontal="right"/>
      <protection locked="0"/>
    </xf>
    <xf numFmtId="0" fontId="35" fillId="0" borderId="79" applyNumberFormat="0" applyAlignment="0">
      <alignment horizontal="right"/>
      <protection locked="0"/>
    </xf>
    <xf numFmtId="0" fontId="35" fillId="0" borderId="79" applyNumberFormat="0" applyAlignment="0">
      <alignment horizontal="right"/>
      <protection locked="0"/>
    </xf>
    <xf numFmtId="0" fontId="35" fillId="0" borderId="79" applyNumberFormat="0" applyAlignment="0">
      <alignment horizontal="right"/>
      <protection locked="0"/>
    </xf>
    <xf numFmtId="0" fontId="35" fillId="0" borderId="79" applyNumberFormat="0" applyAlignment="0">
      <alignment horizontal="right"/>
      <protection locked="0"/>
    </xf>
    <xf numFmtId="0" fontId="35" fillId="0" borderId="79" applyNumberFormat="0" applyAlignment="0">
      <alignment horizontal="right"/>
      <protection locked="0"/>
    </xf>
    <xf numFmtId="0" fontId="37" fillId="63" borderId="82" applyNumberFormat="0" applyAlignment="0" applyProtection="0"/>
    <xf numFmtId="172" fontId="39" fillId="63" borderId="82" applyNumberFormat="0" applyAlignment="0" applyProtection="0"/>
    <xf numFmtId="173" fontId="39" fillId="63" borderId="82" applyNumberFormat="0" applyAlignment="0" applyProtection="0"/>
    <xf numFmtId="172" fontId="39" fillId="63" borderId="82" applyNumberFormat="0" applyAlignment="0" applyProtection="0"/>
    <xf numFmtId="172" fontId="39" fillId="63" borderId="82" applyNumberFormat="0" applyAlignment="0" applyProtection="0"/>
    <xf numFmtId="173" fontId="39" fillId="63" borderId="82" applyNumberFormat="0" applyAlignment="0" applyProtection="0"/>
    <xf numFmtId="172" fontId="39" fillId="63" borderId="82" applyNumberFormat="0" applyAlignment="0" applyProtection="0"/>
    <xf numFmtId="172" fontId="39" fillId="63" borderId="82" applyNumberFormat="0" applyAlignment="0" applyProtection="0"/>
    <xf numFmtId="173" fontId="39" fillId="63" borderId="82" applyNumberFormat="0" applyAlignment="0" applyProtection="0"/>
    <xf numFmtId="172" fontId="39" fillId="63" borderId="82" applyNumberFormat="0" applyAlignment="0" applyProtection="0"/>
    <xf numFmtId="172" fontId="39" fillId="63" borderId="82" applyNumberFormat="0" applyAlignment="0" applyProtection="0"/>
    <xf numFmtId="173" fontId="39" fillId="63" borderId="82" applyNumberFormat="0" applyAlignment="0" applyProtection="0"/>
    <xf numFmtId="172" fontId="39"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173" fontId="39"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172" fontId="39"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172" fontId="39"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1" fillId="0" borderId="0"/>
    <xf numFmtId="173" fontId="25" fillId="36" borderId="0"/>
    <xf numFmtId="0" fontId="2" fillId="0" borderId="0">
      <alignment vertical="center"/>
    </xf>
    <xf numFmtId="43" fontId="1" fillId="0" borderId="0" applyFont="0" applyFill="0" applyBorder="0" applyAlignment="0" applyProtection="0"/>
    <xf numFmtId="0" fontId="124" fillId="0" borderId="0"/>
    <xf numFmtId="0" fontId="1" fillId="0" borderId="0"/>
    <xf numFmtId="0" fontId="1" fillId="0" borderId="0"/>
  </cellStyleXfs>
  <cellXfs count="808">
    <xf numFmtId="0" fontId="0" fillId="0" borderId="0" xfId="0"/>
    <xf numFmtId="0" fontId="4" fillId="0" borderId="0" xfId="0" applyFont="1"/>
    <xf numFmtId="0" fontId="0" fillId="0" borderId="0" xfId="0" applyAlignment="1">
      <alignment wrapText="1"/>
    </xf>
    <xf numFmtId="171" fontId="0" fillId="0" borderId="0" xfId="0" applyNumberFormat="1" applyAlignment="1">
      <alignment horizontal="center"/>
    </xf>
    <xf numFmtId="0" fontId="4" fillId="0" borderId="3" xfId="0" applyFont="1" applyBorder="1"/>
    <xf numFmtId="0" fontId="8" fillId="0" borderId="16" xfId="0" applyFont="1" applyBorder="1"/>
    <xf numFmtId="0" fontId="11" fillId="0" borderId="0" xfId="0" applyFont="1"/>
    <xf numFmtId="0" fontId="8" fillId="0" borderId="0" xfId="0" applyFont="1" applyAlignment="1">
      <alignment horizontal="right" wrapText="1"/>
    </xf>
    <xf numFmtId="0" fontId="8" fillId="0" borderId="19" xfId="0" applyFont="1" applyBorder="1" applyAlignment="1">
      <alignment vertical="center"/>
    </xf>
    <xf numFmtId="0" fontId="8" fillId="0" borderId="22" xfId="0" applyFont="1" applyBorder="1"/>
    <xf numFmtId="0" fontId="6" fillId="0" borderId="0" xfId="0" applyFont="1"/>
    <xf numFmtId="0" fontId="8" fillId="0" borderId="0" xfId="11" applyFont="1"/>
    <xf numFmtId="0" fontId="8" fillId="0" borderId="0" xfId="0" applyFont="1"/>
    <xf numFmtId="0" fontId="8" fillId="0" borderId="0" xfId="0" applyFont="1" applyAlignment="1">
      <alignment horizontal="right"/>
    </xf>
    <xf numFmtId="0" fontId="4" fillId="0" borderId="7" xfId="0" applyFont="1" applyBorder="1"/>
    <xf numFmtId="0" fontId="4" fillId="0" borderId="0" xfId="0" applyFont="1" applyAlignment="1">
      <alignment wrapText="1"/>
    </xf>
    <xf numFmtId="0" fontId="11" fillId="0" borderId="0" xfId="0" applyFont="1" applyAlignment="1">
      <alignment wrapText="1"/>
    </xf>
    <xf numFmtId="0" fontId="9" fillId="0" borderId="0" xfId="11" applyFont="1"/>
    <xf numFmtId="0" fontId="8" fillId="0" borderId="8" xfId="0" applyFont="1" applyBorder="1" applyAlignment="1">
      <alignment wrapText="1"/>
    </xf>
    <xf numFmtId="0" fontId="8" fillId="0" borderId="21" xfId="0" applyFont="1" applyBorder="1" applyAlignment="1">
      <alignment wrapText="1"/>
    </xf>
    <xf numFmtId="0" fontId="5" fillId="0" borderId="0" xfId="0" applyFont="1" applyAlignment="1">
      <alignment horizontal="center"/>
    </xf>
    <xf numFmtId="0" fontId="9" fillId="0" borderId="0" xfId="0" applyFont="1" applyAlignment="1">
      <alignment horizontal="center" wrapText="1"/>
    </xf>
    <xf numFmtId="0" fontId="12" fillId="0" borderId="8" xfId="0" applyFont="1" applyBorder="1" applyAlignment="1">
      <alignment wrapText="1"/>
    </xf>
    <xf numFmtId="0" fontId="4" fillId="0" borderId="21" xfId="0" applyFont="1" applyBorder="1"/>
    <xf numFmtId="0" fontId="12" fillId="0" borderId="25" xfId="0" applyFont="1" applyBorder="1" applyAlignment="1">
      <alignment wrapText="1"/>
    </xf>
    <xf numFmtId="0" fontId="22" fillId="0" borderId="0" xfId="0" applyFont="1" applyAlignment="1">
      <alignment horizontal="center" vertical="center"/>
    </xf>
    <xf numFmtId="0" fontId="2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2" fillId="0" borderId="0" xfId="0" applyFont="1"/>
    <xf numFmtId="0" fontId="8" fillId="0" borderId="1" xfId="0" applyFont="1" applyBorder="1"/>
    <xf numFmtId="0" fontId="4" fillId="0" borderId="0" xfId="0" applyFont="1" applyAlignment="1">
      <alignment horizontal="center" vertical="center" wrapText="1"/>
    </xf>
    <xf numFmtId="0" fontId="6" fillId="3" borderId="3" xfId="13" applyFont="1" applyFill="1" applyBorder="1" applyAlignment="1" applyProtection="1">
      <alignment vertical="center" wrapText="1"/>
      <protection locked="0"/>
    </xf>
    <xf numFmtId="0" fontId="6" fillId="3" borderId="3" xfId="13" applyFont="1" applyFill="1" applyBorder="1" applyAlignment="1" applyProtection="1">
      <alignment horizontal="left" vertical="center" wrapText="1"/>
      <protection locked="0"/>
    </xf>
    <xf numFmtId="0" fontId="6" fillId="3" borderId="3" xfId="9" applyFont="1" applyFill="1" applyBorder="1" applyAlignment="1" applyProtection="1">
      <alignment horizontal="left" vertical="center" wrapText="1"/>
      <protection locked="0"/>
    </xf>
    <xf numFmtId="0" fontId="6" fillId="0" borderId="3" xfId="13" applyFont="1" applyBorder="1" applyAlignment="1" applyProtection="1">
      <alignment horizontal="left" vertical="center" wrapText="1"/>
      <protection locked="0"/>
    </xf>
    <xf numFmtId="0" fontId="14" fillId="3" borderId="3" xfId="13" applyFont="1" applyFill="1" applyBorder="1" applyAlignment="1" applyProtection="1">
      <alignment vertical="center" wrapText="1"/>
      <protection locked="0"/>
    </xf>
    <xf numFmtId="0" fontId="6" fillId="3" borderId="7" xfId="13" applyFont="1" applyFill="1" applyBorder="1" applyAlignment="1" applyProtection="1">
      <alignment vertical="center" wrapText="1"/>
      <protection locked="0"/>
    </xf>
    <xf numFmtId="0" fontId="6" fillId="3" borderId="2" xfId="13" applyFont="1" applyFill="1" applyBorder="1" applyAlignment="1" applyProtection="1">
      <alignment vertical="center" wrapText="1"/>
      <protection locked="0"/>
    </xf>
    <xf numFmtId="0" fontId="6" fillId="3" borderId="7" xfId="13" applyFont="1" applyFill="1" applyBorder="1" applyAlignment="1" applyProtection="1">
      <alignment horizontal="left" vertical="center" wrapText="1"/>
      <protection locked="0"/>
    </xf>
    <xf numFmtId="0" fontId="5" fillId="35" borderId="3" xfId="0" applyFont="1" applyFill="1" applyBorder="1" applyAlignment="1">
      <alignment horizontal="left" vertical="top" wrapText="1"/>
    </xf>
    <xf numFmtId="1" fontId="14" fillId="35" borderId="3" xfId="2" applyNumberFormat="1" applyFont="1" applyFill="1" applyBorder="1" applyAlignment="1" applyProtection="1">
      <alignment horizontal="left" vertical="top" wrapText="1"/>
    </xf>
    <xf numFmtId="0" fontId="14" fillId="35" borderId="3" xfId="13" applyFont="1" applyFill="1" applyBorder="1" applyAlignment="1" applyProtection="1">
      <alignment vertical="center" wrapText="1"/>
      <protection locked="0"/>
    </xf>
    <xf numFmtId="0" fontId="4" fillId="0" borderId="19" xfId="0" applyFont="1" applyBorder="1"/>
    <xf numFmtId="0" fontId="22" fillId="0" borderId="3" xfId="0" applyFont="1" applyBorder="1"/>
    <xf numFmtId="0" fontId="6" fillId="0" borderId="3" xfId="13" applyFont="1" applyBorder="1" applyAlignment="1" applyProtection="1">
      <alignment horizontal="center" vertical="center" wrapText="1"/>
      <protection locked="0"/>
    </xf>
    <xf numFmtId="0" fontId="4" fillId="0" borderId="0" xfId="0" applyFont="1" applyAlignment="1">
      <alignment vertical="center" wrapText="1"/>
    </xf>
    <xf numFmtId="169" fontId="6" fillId="3" borderId="3" xfId="1" applyNumberFormat="1" applyFont="1" applyFill="1" applyBorder="1" applyAlignment="1" applyProtection="1">
      <alignment horizontal="center" vertical="center" wrapText="1"/>
      <protection locked="0"/>
    </xf>
    <xf numFmtId="169" fontId="6" fillId="3" borderId="19" xfId="1" applyNumberFormat="1" applyFont="1" applyFill="1" applyBorder="1" applyAlignment="1" applyProtection="1">
      <alignment horizontal="center" vertical="center" wrapText="1"/>
      <protection locked="0"/>
    </xf>
    <xf numFmtId="169" fontId="6"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6" fillId="3" borderId="22" xfId="9" applyFont="1" applyFill="1" applyBorder="1" applyAlignment="1" applyProtection="1">
      <alignment horizontal="left" vertical="center"/>
      <protection locked="0"/>
    </xf>
    <xf numFmtId="0" fontId="14" fillId="3" borderId="24" xfId="16" applyFont="1" applyFill="1" applyBorder="1" applyProtection="1">
      <protection locked="0"/>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6" fillId="0" borderId="0" xfId="11" applyFont="1" applyAlignment="1">
      <alignment vertical="center"/>
    </xf>
    <xf numFmtId="0" fontId="4" fillId="0" borderId="19" xfId="0" applyFont="1" applyBorder="1" applyAlignment="1">
      <alignment vertical="center"/>
    </xf>
    <xf numFmtId="0" fontId="8" fillId="2" borderId="22" xfId="0" applyFont="1" applyFill="1" applyBorder="1" applyAlignment="1">
      <alignment horizontal="right" vertical="center"/>
    </xf>
    <xf numFmtId="0" fontId="4" fillId="0" borderId="54" xfId="0" applyFont="1" applyBorder="1"/>
    <xf numFmtId="0" fontId="19" fillId="0" borderId="22" xfId="0" applyFont="1" applyBorder="1" applyAlignment="1">
      <alignment horizontal="center" vertical="center" wrapText="1"/>
    </xf>
    <xf numFmtId="0" fontId="4" fillId="0" borderId="55" xfId="0" applyFont="1" applyBorder="1"/>
    <xf numFmtId="0" fontId="6" fillId="0" borderId="16" xfId="9" applyFont="1" applyBorder="1" applyAlignment="1" applyProtection="1">
      <alignment horizontal="center" vertical="center"/>
      <protection locked="0"/>
    </xf>
    <xf numFmtId="0" fontId="14" fillId="3" borderId="5" xfId="9" applyFont="1" applyFill="1" applyBorder="1" applyAlignment="1" applyProtection="1">
      <alignment horizontal="center" vertical="center" wrapText="1"/>
      <protection locked="0"/>
    </xf>
    <xf numFmtId="169" fontId="6" fillId="3" borderId="18" xfId="2" applyNumberFormat="1" applyFont="1" applyFill="1" applyBorder="1" applyAlignment="1" applyProtection="1">
      <alignment horizontal="center" vertical="center"/>
      <protection locked="0"/>
    </xf>
    <xf numFmtId="0" fontId="6" fillId="0" borderId="19" xfId="9" applyFont="1" applyBorder="1" applyAlignment="1" applyProtection="1">
      <alignment horizontal="center" vertical="center"/>
      <protection locked="0"/>
    </xf>
    <xf numFmtId="0" fontId="6" fillId="0" borderId="0" xfId="13" applyFont="1" applyAlignment="1" applyProtection="1">
      <alignment wrapText="1"/>
      <protection locked="0"/>
    </xf>
    <xf numFmtId="0" fontId="6" fillId="0" borderId="19" xfId="9" applyFont="1" applyBorder="1" applyAlignment="1" applyProtection="1">
      <alignment horizontal="center" vertical="center" wrapText="1"/>
      <protection locked="0"/>
    </xf>
    <xf numFmtId="0" fontId="14" fillId="35" borderId="23" xfId="13" applyFont="1" applyFill="1" applyBorder="1" applyAlignment="1" applyProtection="1">
      <alignment vertical="center" wrapText="1"/>
      <protection locked="0"/>
    </xf>
    <xf numFmtId="171" fontId="22" fillId="0" borderId="60" xfId="0" applyNumberFormat="1" applyFont="1" applyBorder="1" applyAlignment="1">
      <alignment horizontal="center"/>
    </xf>
    <xf numFmtId="171" fontId="22" fillId="0" borderId="58" xfId="0" applyNumberFormat="1" applyFont="1" applyBorder="1" applyAlignment="1">
      <alignment horizontal="center"/>
    </xf>
    <xf numFmtId="171" fontId="18" fillId="0" borderId="58" xfId="0" applyNumberFormat="1" applyFont="1" applyBorder="1" applyAlignment="1">
      <alignment horizontal="center"/>
    </xf>
    <xf numFmtId="171" fontId="22" fillId="0" borderId="61" xfId="0" applyNumberFormat="1" applyFont="1" applyBorder="1" applyAlignment="1">
      <alignment horizontal="center"/>
    </xf>
    <xf numFmtId="171" fontId="22" fillId="0" borderId="62" xfId="0" applyNumberFormat="1" applyFont="1" applyBorder="1" applyAlignment="1">
      <alignment horizont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63" xfId="0" applyFont="1" applyBorder="1"/>
    <xf numFmtId="0" fontId="4" fillId="0" borderId="17" xfId="0" applyFont="1" applyBorder="1"/>
    <xf numFmtId="0" fontId="4" fillId="0" borderId="22" xfId="0" applyFont="1" applyBorder="1"/>
    <xf numFmtId="0" fontId="6" fillId="3" borderId="19" xfId="5" applyFont="1" applyFill="1" applyBorder="1" applyAlignment="1" applyProtection="1">
      <alignment horizontal="right" vertical="center"/>
      <protection locked="0"/>
    </xf>
    <xf numFmtId="0" fontId="14" fillId="3" borderId="23" xfId="16" applyFont="1" applyFill="1" applyBorder="1" applyProtection="1">
      <protection locked="0"/>
    </xf>
    <xf numFmtId="0" fontId="4" fillId="0" borderId="17" xfId="0" applyFont="1" applyBorder="1" applyAlignment="1">
      <alignment wrapText="1"/>
    </xf>
    <xf numFmtId="0" fontId="4" fillId="0" borderId="18" xfId="0" applyFont="1" applyBorder="1" applyAlignment="1">
      <alignment wrapText="1"/>
    </xf>
    <xf numFmtId="0" fontId="5" fillId="0" borderId="23" xfId="0" applyFont="1" applyBorder="1"/>
    <xf numFmtId="0" fontId="6" fillId="3" borderId="3" xfId="13" applyFont="1" applyFill="1" applyBorder="1" applyAlignment="1" applyProtection="1">
      <alignment horizontal="left" vertical="center"/>
      <protection locked="0"/>
    </xf>
    <xf numFmtId="0" fontId="6"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101" fillId="0" borderId="3" xfId="0" applyFont="1" applyBorder="1"/>
    <xf numFmtId="0" fontId="1" fillId="0" borderId="0" xfId="0" applyFont="1"/>
    <xf numFmtId="0" fontId="8" fillId="3" borderId="3" xfId="20960" applyFont="1" applyFill="1" applyBorder="1" applyAlignment="1">
      <alignment horizontal="left" wrapText="1" indent="1"/>
    </xf>
    <xf numFmtId="0" fontId="8" fillId="0" borderId="3" xfId="20960" applyFont="1" applyBorder="1" applyAlignment="1">
      <alignment horizontal="left" wrapText="1" indent="1"/>
    </xf>
    <xf numFmtId="0" fontId="102" fillId="0" borderId="3" xfId="20960" applyFont="1" applyBorder="1" applyAlignment="1">
      <alignment horizontal="center" vertical="center"/>
    </xf>
    <xf numFmtId="0" fontId="103" fillId="0" borderId="0" xfId="0" applyFont="1" applyAlignment="1">
      <alignment wrapText="1"/>
    </xf>
    <xf numFmtId="0" fontId="8" fillId="0" borderId="2" xfId="20960" applyFont="1" applyBorder="1" applyAlignment="1">
      <alignment horizontal="left" wrapText="1" indent="1"/>
    </xf>
    <xf numFmtId="0" fontId="14" fillId="0" borderId="17" xfId="11" applyFont="1" applyBorder="1" applyAlignment="1">
      <alignment horizontal="center" vertical="center"/>
    </xf>
    <xf numFmtId="0" fontId="8" fillId="0" borderId="0" xfId="11" applyFont="1" applyAlignment="1">
      <alignment horizontal="left"/>
    </xf>
    <xf numFmtId="0" fontId="17" fillId="0" borderId="0" xfId="11" applyFont="1" applyAlignment="1">
      <alignment horizontal="right"/>
    </xf>
    <xf numFmtId="0" fontId="0" fillId="0" borderId="16" xfId="0" applyBorder="1" applyAlignment="1">
      <alignment horizontal="center" vertical="center"/>
    </xf>
    <xf numFmtId="0" fontId="5" fillId="35" borderId="27" xfId="0" applyFont="1" applyFill="1" applyBorder="1" applyAlignment="1">
      <alignment wrapText="1"/>
    </xf>
    <xf numFmtId="0" fontId="4" fillId="0" borderId="9" xfId="0" applyFont="1" applyBorder="1" applyAlignment="1">
      <alignment vertical="center" wrapText="1"/>
    </xf>
    <xf numFmtId="0" fontId="5" fillId="35" borderId="9" xfId="0" applyFont="1" applyFill="1" applyBorder="1" applyAlignment="1">
      <alignment wrapText="1"/>
    </xf>
    <xf numFmtId="0" fontId="5" fillId="35" borderId="68" xfId="0" applyFont="1" applyFill="1" applyBorder="1" applyAlignment="1">
      <alignment wrapText="1"/>
    </xf>
    <xf numFmtId="0" fontId="14" fillId="0" borderId="0" xfId="11" applyFont="1" applyAlignment="1">
      <alignment horizontal="center" vertical="center" wrapText="1"/>
    </xf>
    <xf numFmtId="0" fontId="4" fillId="0" borderId="19" xfId="0" applyFont="1" applyBorder="1" applyAlignment="1">
      <alignment horizontal="center" vertical="center" wrapText="1"/>
    </xf>
    <xf numFmtId="0" fontId="4" fillId="0" borderId="9" xfId="0" applyFont="1" applyBorder="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Border="1" applyAlignment="1">
      <alignment vertical="center"/>
    </xf>
    <xf numFmtId="0" fontId="9" fillId="0" borderId="0" xfId="11" applyFont="1" applyAlignment="1">
      <alignment horizontal="center"/>
    </xf>
    <xf numFmtId="0" fontId="4" fillId="0" borderId="6" xfId="0" applyFont="1" applyBorder="1" applyAlignment="1">
      <alignment horizontal="center" vertical="center" wrapText="1"/>
    </xf>
    <xf numFmtId="0" fontId="17" fillId="0" borderId="0" xfId="0" applyFont="1" applyAlignment="1" applyProtection="1">
      <alignment horizontal="right"/>
      <protection locked="0"/>
    </xf>
    <xf numFmtId="0" fontId="9" fillId="0" borderId="1" xfId="0" applyFont="1" applyBorder="1" applyAlignment="1">
      <alignment horizontal="center"/>
    </xf>
    <xf numFmtId="0" fontId="14" fillId="0" borderId="1" xfId="0" applyFont="1" applyBorder="1" applyAlignment="1">
      <alignment horizontal="center" vertical="center"/>
    </xf>
    <xf numFmtId="0" fontId="4" fillId="0" borderId="69" xfId="0" applyFont="1" applyBorder="1" applyAlignment="1">
      <alignment vertical="center" wrapText="1"/>
    </xf>
    <xf numFmtId="0" fontId="5" fillId="0" borderId="7" xfId="0" applyFont="1" applyBorder="1" applyAlignment="1">
      <alignment vertical="center" wrapText="1"/>
    </xf>
    <xf numFmtId="0" fontId="4" fillId="0" borderId="1" xfId="0" applyFont="1" applyBorder="1"/>
    <xf numFmtId="0" fontId="5" fillId="0" borderId="1" xfId="0" applyFont="1" applyBorder="1" applyAlignment="1">
      <alignment horizontal="center"/>
    </xf>
    <xf numFmtId="0" fontId="17" fillId="0" borderId="1" xfId="0" applyFont="1" applyBorder="1" applyAlignment="1">
      <alignment horizontal="center"/>
    </xf>
    <xf numFmtId="0" fontId="4" fillId="0" borderId="22" xfId="0" applyFont="1" applyBorder="1" applyAlignment="1">
      <alignment horizontal="center" vertical="center"/>
    </xf>
    <xf numFmtId="0" fontId="8" fillId="0" borderId="0" xfId="0" applyFont="1" applyAlignment="1">
      <alignment horizontal="left" wrapText="1"/>
    </xf>
    <xf numFmtId="0" fontId="8" fillId="0" borderId="1" xfId="11" applyFont="1" applyBorder="1"/>
    <xf numFmtId="0" fontId="14" fillId="0" borderId="1" xfId="11" applyFont="1" applyBorder="1" applyAlignment="1">
      <alignment horizontal="left" vertical="center"/>
    </xf>
    <xf numFmtId="0" fontId="6" fillId="3" borderId="3" xfId="20960" applyFont="1" applyFill="1" applyBorder="1" applyAlignment="1">
      <alignment horizontal="right" indent="1"/>
    </xf>
    <xf numFmtId="0" fontId="6" fillId="3" borderId="2" xfId="20960" applyFont="1" applyFill="1" applyBorder="1" applyAlignment="1">
      <alignment horizontal="right" indent="1"/>
    </xf>
    <xf numFmtId="197" fontId="8" fillId="2" borderId="23" xfId="0" applyNumberFormat="1" applyFont="1" applyFill="1" applyBorder="1" applyAlignment="1" applyProtection="1">
      <alignment vertical="center"/>
      <protection locked="0"/>
    </xf>
    <xf numFmtId="3" fontId="20" fillId="35" borderId="23" xfId="0" applyNumberFormat="1" applyFont="1" applyFill="1" applyBorder="1" applyAlignment="1">
      <alignment vertical="center" wrapText="1"/>
    </xf>
    <xf numFmtId="3" fontId="20" fillId="35" borderId="24" xfId="0" applyNumberFormat="1" applyFont="1" applyFill="1" applyBorder="1" applyAlignment="1">
      <alignment vertical="center" wrapText="1"/>
    </xf>
    <xf numFmtId="197" fontId="0" fillId="35" borderId="18" xfId="0" applyNumberFormat="1" applyFill="1" applyBorder="1" applyAlignment="1">
      <alignment horizontal="center" vertical="center"/>
    </xf>
    <xf numFmtId="197" fontId="0" fillId="0" borderId="20" xfId="0" applyNumberFormat="1" applyBorder="1"/>
    <xf numFmtId="197" fontId="0" fillId="0" borderId="20" xfId="0" applyNumberFormat="1" applyBorder="1" applyAlignment="1">
      <alignment wrapText="1"/>
    </xf>
    <xf numFmtId="197" fontId="0" fillId="35" borderId="20" xfId="0" applyNumberFormat="1" applyFill="1" applyBorder="1" applyAlignment="1">
      <alignment horizontal="center" vertical="center" wrapText="1"/>
    </xf>
    <xf numFmtId="197" fontId="0" fillId="35" borderId="24" xfId="0" applyNumberFormat="1" applyFill="1" applyBorder="1" applyAlignment="1">
      <alignment horizontal="center" vertical="center" wrapText="1"/>
    </xf>
    <xf numFmtId="197" fontId="6" fillId="35" borderId="20" xfId="2" applyNumberFormat="1" applyFont="1" applyFill="1" applyBorder="1" applyAlignment="1" applyProtection="1">
      <alignment vertical="top"/>
    </xf>
    <xf numFmtId="197" fontId="6" fillId="3" borderId="20" xfId="2" applyNumberFormat="1" applyFont="1" applyFill="1" applyBorder="1" applyAlignment="1" applyProtection="1">
      <alignment vertical="top"/>
      <protection locked="0"/>
    </xf>
    <xf numFmtId="197" fontId="6" fillId="35" borderId="20" xfId="2" applyNumberFormat="1" applyFont="1" applyFill="1" applyBorder="1" applyAlignment="1" applyProtection="1">
      <alignment vertical="top" wrapText="1"/>
    </xf>
    <xf numFmtId="197" fontId="6" fillId="3" borderId="20" xfId="2" applyNumberFormat="1" applyFont="1" applyFill="1" applyBorder="1" applyAlignment="1" applyProtection="1">
      <alignment vertical="top" wrapText="1"/>
      <protection locked="0"/>
    </xf>
    <xf numFmtId="197" fontId="6" fillId="35" borderId="20" xfId="2" applyNumberFormat="1" applyFont="1" applyFill="1" applyBorder="1" applyAlignment="1" applyProtection="1">
      <alignment vertical="top" wrapText="1"/>
      <protection locked="0"/>
    </xf>
    <xf numFmtId="197" fontId="6" fillId="35" borderId="24" xfId="2" applyNumberFormat="1" applyFont="1" applyFill="1" applyBorder="1" applyAlignment="1" applyProtection="1">
      <alignment vertical="top" wrapText="1"/>
    </xf>
    <xf numFmtId="197" fontId="18" fillId="0" borderId="13" xfId="0" applyNumberFormat="1" applyFont="1" applyBorder="1" applyAlignment="1">
      <alignment vertical="center"/>
    </xf>
    <xf numFmtId="197" fontId="4" fillId="0" borderId="3" xfId="0" applyNumberFormat="1" applyFont="1" applyBorder="1"/>
    <xf numFmtId="197" fontId="4" fillId="35" borderId="23" xfId="0" applyNumberFormat="1" applyFont="1" applyFill="1" applyBorder="1"/>
    <xf numFmtId="197" fontId="4" fillId="0" borderId="19" xfId="0" applyNumberFormat="1" applyFont="1" applyBorder="1"/>
    <xf numFmtId="197" fontId="4" fillId="0" borderId="20" xfId="0" applyNumberFormat="1" applyFont="1" applyBorder="1"/>
    <xf numFmtId="197" fontId="4" fillId="35" borderId="51" xfId="0" applyNumberFormat="1" applyFont="1" applyFill="1" applyBorder="1"/>
    <xf numFmtId="197" fontId="4" fillId="35" borderId="22" xfId="0" applyNumberFormat="1" applyFont="1" applyFill="1" applyBorder="1"/>
    <xf numFmtId="197" fontId="4" fillId="35" borderId="24" xfId="0" applyNumberFormat="1" applyFont="1" applyFill="1" applyBorder="1"/>
    <xf numFmtId="197" fontId="4" fillId="35" borderId="52" xfId="0" applyNumberFormat="1" applyFont="1" applyFill="1" applyBorder="1"/>
    <xf numFmtId="0" fontId="4" fillId="0" borderId="26" xfId="0" applyFont="1" applyBorder="1" applyAlignment="1">
      <alignment horizontal="center" vertical="center"/>
    </xf>
    <xf numFmtId="197" fontId="4" fillId="0" borderId="8" xfId="0" applyNumberFormat="1" applyFont="1" applyBorder="1"/>
    <xf numFmtId="0" fontId="4" fillId="0" borderId="26" xfId="0" applyFont="1" applyBorder="1" applyAlignment="1">
      <alignment wrapText="1"/>
    </xf>
    <xf numFmtId="197" fontId="4" fillId="0" borderId="21" xfId="0" applyNumberFormat="1" applyFont="1" applyBorder="1"/>
    <xf numFmtId="197" fontId="4" fillId="0" borderId="21" xfId="0" applyNumberFormat="1" applyFont="1" applyBorder="1" applyAlignment="1">
      <alignment wrapText="1"/>
    </xf>
    <xf numFmtId="0" fontId="4" fillId="0" borderId="3" xfId="0" applyFont="1" applyBorder="1" applyAlignment="1">
      <alignment horizontal="center" vertical="center" wrapText="1"/>
    </xf>
    <xf numFmtId="9" fontId="105" fillId="0" borderId="3" xfId="0" applyNumberFormat="1" applyFont="1" applyBorder="1" applyAlignment="1">
      <alignment horizontal="center" vertical="center"/>
    </xf>
    <xf numFmtId="0" fontId="5" fillId="0" borderId="0" xfId="0" applyFont="1" applyAlignment="1">
      <alignment horizontal="center" wrapText="1"/>
    </xf>
    <xf numFmtId="9" fontId="4" fillId="0" borderId="20" xfId="20961" applyFont="1" applyBorder="1"/>
    <xf numFmtId="9" fontId="4" fillId="35" borderId="24" xfId="20961" applyFont="1" applyFill="1" applyBorder="1"/>
    <xf numFmtId="171" fontId="4" fillId="0" borderId="20" xfId="0" applyNumberFormat="1" applyFont="1" applyBorder="1"/>
    <xf numFmtId="0" fontId="4" fillId="35" borderId="24" xfId="0" applyFont="1" applyFill="1" applyBorder="1"/>
    <xf numFmtId="171" fontId="5" fillId="35" borderId="23" xfId="0" applyNumberFormat="1" applyFont="1" applyFill="1" applyBorder="1" applyAlignment="1">
      <alignment horizontal="center" vertical="center"/>
    </xf>
    <xf numFmtId="0" fontId="8" fillId="0" borderId="16" xfId="0" applyFont="1" applyBorder="1" applyAlignment="1">
      <alignment horizontal="right" vertical="center" wrapText="1"/>
    </xf>
    <xf numFmtId="0" fontId="6" fillId="0" borderId="17" xfId="0" applyFont="1" applyBorder="1" applyAlignment="1">
      <alignment vertical="center" wrapText="1"/>
    </xf>
    <xf numFmtId="173" fontId="25" fillId="36" borderId="0" xfId="20"/>
    <xf numFmtId="173" fontId="25" fillId="36" borderId="72" xfId="20" applyBorder="1"/>
    <xf numFmtId="0" fontId="4" fillId="0" borderId="7" xfId="0" applyFont="1" applyBorder="1" applyAlignment="1">
      <alignment vertical="center"/>
    </xf>
    <xf numFmtId="0" fontId="4" fillId="0" borderId="79" xfId="0" applyFont="1" applyBorder="1" applyAlignment="1">
      <alignment vertical="center"/>
    </xf>
    <xf numFmtId="0" fontId="5" fillId="0" borderId="79" xfId="0" applyFont="1" applyBorder="1" applyAlignment="1">
      <alignment vertical="center"/>
    </xf>
    <xf numFmtId="0" fontId="4" fillId="0" borderId="17" xfId="0" applyFont="1" applyBorder="1" applyAlignment="1">
      <alignment vertical="center"/>
    </xf>
    <xf numFmtId="0" fontId="4" fillId="0" borderId="74" xfId="0" applyFont="1" applyBorder="1" applyAlignment="1">
      <alignment vertical="center"/>
    </xf>
    <xf numFmtId="0" fontId="4" fillId="0" borderId="76" xfId="0" applyFont="1" applyBorder="1" applyAlignment="1">
      <alignment vertical="center"/>
    </xf>
    <xf numFmtId="0" fontId="4" fillId="0" borderId="16" xfId="0" applyFont="1" applyBorder="1" applyAlignment="1">
      <alignment horizontal="center" vertical="center"/>
    </xf>
    <xf numFmtId="0" fontId="4" fillId="0" borderId="87" xfId="0" applyFont="1" applyBorder="1" applyAlignment="1">
      <alignment horizontal="center" vertical="center"/>
    </xf>
    <xf numFmtId="0" fontId="4" fillId="0" borderId="89" xfId="0" applyFont="1" applyBorder="1" applyAlignment="1">
      <alignment horizontal="center" vertical="center"/>
    </xf>
    <xf numFmtId="173" fontId="25" fillId="36" borderId="29" xfId="20" applyBorder="1"/>
    <xf numFmtId="173" fontId="25" fillId="36" borderId="91" xfId="20" applyBorder="1"/>
    <xf numFmtId="173" fontId="25" fillId="36" borderId="81" xfId="20" applyBorder="1"/>
    <xf numFmtId="173" fontId="25" fillId="36" borderId="55" xfId="20" applyBorder="1"/>
    <xf numFmtId="0" fontId="4" fillId="3" borderId="63" xfId="0" applyFont="1" applyFill="1" applyBorder="1" applyAlignment="1">
      <alignment horizontal="center" vertical="center"/>
    </xf>
    <xf numFmtId="0" fontId="4" fillId="3" borderId="0" xfId="0" applyFont="1" applyFill="1" applyAlignment="1">
      <alignment vertical="center"/>
    </xf>
    <xf numFmtId="0" fontId="4" fillId="0" borderId="69" xfId="0" applyFont="1" applyBorder="1" applyAlignment="1">
      <alignment horizontal="center" vertical="center"/>
    </xf>
    <xf numFmtId="0" fontId="4" fillId="3" borderId="77" xfId="0" applyFont="1" applyFill="1" applyBorder="1" applyAlignment="1">
      <alignment vertical="center"/>
    </xf>
    <xf numFmtId="0" fontId="13" fillId="3" borderId="92" xfId="0" applyFont="1" applyFill="1" applyBorder="1" applyAlignment="1">
      <alignment horizontal="left"/>
    </xf>
    <xf numFmtId="0" fontId="13" fillId="3" borderId="93" xfId="0" applyFont="1" applyFill="1" applyBorder="1" applyAlignment="1">
      <alignment horizontal="left"/>
    </xf>
    <xf numFmtId="0" fontId="4" fillId="0" borderId="79" xfId="0" applyFont="1" applyBorder="1" applyAlignment="1">
      <alignment horizontal="center" vertical="center" wrapText="1"/>
    </xf>
    <xf numFmtId="0" fontId="4" fillId="0" borderId="94" xfId="0" applyFont="1" applyBorder="1" applyAlignment="1">
      <alignment horizontal="center" vertical="center" wrapText="1"/>
    </xf>
    <xf numFmtId="0" fontId="5" fillId="3" borderId="95" xfId="0" applyFont="1" applyFill="1" applyBorder="1" applyAlignment="1">
      <alignment vertical="center"/>
    </xf>
    <xf numFmtId="0" fontId="4" fillId="3" borderId="21" xfId="0" applyFont="1" applyFill="1" applyBorder="1" applyAlignment="1">
      <alignment vertical="center"/>
    </xf>
    <xf numFmtId="0" fontId="4" fillId="0" borderId="96" xfId="0" applyFont="1" applyBorder="1" applyAlignment="1">
      <alignment horizontal="center" vertical="center"/>
    </xf>
    <xf numFmtId="0" fontId="5" fillId="0" borderId="23" xfId="0" applyFont="1" applyBorder="1" applyAlignment="1">
      <alignment vertical="center"/>
    </xf>
    <xf numFmtId="173" fontId="25" fillId="36" borderId="25" xfId="20" applyBorder="1"/>
    <xf numFmtId="0" fontId="4" fillId="0" borderId="7" xfId="0" applyFont="1" applyBorder="1" applyAlignment="1">
      <alignment horizontal="center" vertical="center" wrapText="1"/>
    </xf>
    <xf numFmtId="0" fontId="4" fillId="0" borderId="64" xfId="0" applyFont="1" applyBorder="1" applyAlignment="1">
      <alignment horizontal="center" vertical="center" wrapText="1"/>
    </xf>
    <xf numFmtId="0" fontId="6" fillId="0" borderId="16" xfId="11" applyFont="1" applyBorder="1" applyAlignment="1">
      <alignment vertical="center"/>
    </xf>
    <xf numFmtId="0" fontId="6" fillId="0" borderId="17" xfId="11" applyFont="1" applyBorder="1" applyAlignment="1">
      <alignment vertical="center"/>
    </xf>
    <xf numFmtId="0" fontId="14" fillId="0" borderId="18" xfId="11" applyFont="1" applyBorder="1" applyAlignment="1">
      <alignment horizontal="center" vertical="center"/>
    </xf>
    <xf numFmtId="0" fontId="0" fillId="0" borderId="96" xfId="0" applyBorder="1"/>
    <xf numFmtId="0" fontId="0" fillId="0" borderId="22" xfId="0" applyBorder="1"/>
    <xf numFmtId="0" fontId="5" fillId="35" borderId="97" xfId="0" applyFont="1" applyFill="1" applyBorder="1" applyAlignment="1">
      <alignment vertical="center" wrapText="1"/>
    </xf>
    <xf numFmtId="0" fontId="6" fillId="0" borderId="0" xfId="0" applyFont="1" applyAlignment="1">
      <alignment wrapText="1"/>
    </xf>
    <xf numFmtId="0" fontId="5" fillId="35" borderId="17" xfId="0" applyFont="1" applyFill="1" applyBorder="1" applyAlignment="1">
      <alignment horizontal="center" vertical="center" wrapText="1"/>
    </xf>
    <xf numFmtId="0" fontId="5" fillId="35" borderId="18" xfId="0" applyFont="1" applyFill="1" applyBorder="1" applyAlignment="1">
      <alignment horizontal="center" vertical="center" wrapText="1"/>
    </xf>
    <xf numFmtId="0" fontId="5" fillId="35" borderId="96" xfId="0" applyFont="1" applyFill="1" applyBorder="1" applyAlignment="1">
      <alignment horizontal="left" vertical="center" wrapText="1"/>
    </xf>
    <xf numFmtId="0" fontId="5" fillId="35" borderId="79" xfId="0" applyFont="1" applyFill="1" applyBorder="1" applyAlignment="1">
      <alignment horizontal="left" vertical="center" wrapText="1"/>
    </xf>
    <xf numFmtId="0" fontId="5" fillId="35" borderId="94" xfId="0" applyFont="1" applyFill="1" applyBorder="1" applyAlignment="1">
      <alignment horizontal="left" vertical="center" wrapText="1"/>
    </xf>
    <xf numFmtId="0" fontId="4" fillId="0" borderId="96" xfId="0" applyFont="1" applyBorder="1" applyAlignment="1">
      <alignment horizontal="right" vertical="center" wrapText="1"/>
    </xf>
    <xf numFmtId="0" fontId="4" fillId="0" borderId="79" xfId="0" applyFont="1" applyBorder="1" applyAlignment="1">
      <alignment horizontal="left" vertical="center" wrapText="1"/>
    </xf>
    <xf numFmtId="0" fontId="106" fillId="0" borderId="96" xfId="0" applyFont="1" applyBorder="1" applyAlignment="1">
      <alignment horizontal="right" vertical="center" wrapText="1"/>
    </xf>
    <xf numFmtId="0" fontId="106" fillId="0" borderId="79" xfId="0" applyFont="1" applyBorder="1" applyAlignment="1">
      <alignment horizontal="left" vertical="center" wrapText="1"/>
    </xf>
    <xf numFmtId="0" fontId="5" fillId="0" borderId="96" xfId="0" applyFont="1" applyBorder="1" applyAlignment="1">
      <alignment horizontal="left" vertical="center" wrapText="1"/>
    </xf>
    <xf numFmtId="0" fontId="5" fillId="0" borderId="0" xfId="21410" applyFont="1" applyAlignment="1" applyProtection="1">
      <alignment horizontal="left" vertical="center"/>
      <protection locked="0"/>
    </xf>
    <xf numFmtId="0" fontId="4" fillId="0" borderId="0" xfId="0" applyFont="1" applyAlignment="1">
      <alignment horizontal="left" vertical="center"/>
    </xf>
    <xf numFmtId="0" fontId="106" fillId="0" borderId="0" xfId="0" applyFont="1" applyAlignment="1">
      <alignment horizontal="left" vertical="center"/>
    </xf>
    <xf numFmtId="49" fontId="107" fillId="0" borderId="22" xfId="5" applyNumberFormat="1" applyFont="1" applyBorder="1" applyAlignment="1" applyProtection="1">
      <alignment horizontal="left" vertical="center"/>
      <protection locked="0"/>
    </xf>
    <xf numFmtId="0" fontId="108" fillId="0" borderId="23" xfId="9" applyFont="1" applyBorder="1" applyAlignment="1" applyProtection="1">
      <alignment horizontal="left" vertical="center" wrapText="1"/>
      <protection locked="0"/>
    </xf>
    <xf numFmtId="0" fontId="19" fillId="0" borderId="96" xfId="0" applyFont="1" applyBorder="1" applyAlignment="1">
      <alignment horizontal="center" vertical="center" wrapText="1"/>
    </xf>
    <xf numFmtId="3" fontId="20" fillId="35" borderId="79" xfId="0" applyNumberFormat="1" applyFont="1" applyFill="1" applyBorder="1" applyAlignment="1">
      <alignment vertical="center" wrapText="1"/>
    </xf>
    <xf numFmtId="3" fontId="20" fillId="35" borderId="94" xfId="0" applyNumberFormat="1" applyFont="1" applyFill="1" applyBorder="1" applyAlignment="1">
      <alignment vertical="center" wrapText="1"/>
    </xf>
    <xf numFmtId="14" fontId="6" fillId="3" borderId="79" xfId="8" quotePrefix="1" applyNumberFormat="1" applyFont="1" applyFill="1" applyBorder="1" applyAlignment="1" applyProtection="1">
      <alignment horizontal="left" vertical="center" wrapText="1" indent="2"/>
      <protection locked="0"/>
    </xf>
    <xf numFmtId="3" fontId="20" fillId="0" borderId="79" xfId="0" applyNumberFormat="1" applyFont="1" applyBorder="1" applyAlignment="1">
      <alignment vertical="center" wrapText="1"/>
    </xf>
    <xf numFmtId="14" fontId="6" fillId="3" borderId="79" xfId="8" quotePrefix="1" applyNumberFormat="1" applyFont="1" applyFill="1" applyBorder="1" applyAlignment="1" applyProtection="1">
      <alignment horizontal="left" vertical="center" wrapText="1" indent="3"/>
      <protection locked="0"/>
    </xf>
    <xf numFmtId="0" fontId="10" fillId="0" borderId="79" xfId="17" applyFill="1" applyBorder="1" applyAlignment="1" applyProtection="1"/>
    <xf numFmtId="49" fontId="106" fillId="0" borderId="96" xfId="0" applyNumberFormat="1" applyFont="1" applyBorder="1" applyAlignment="1">
      <alignment horizontal="right" vertical="center" wrapText="1"/>
    </xf>
    <xf numFmtId="0" fontId="6" fillId="3" borderId="79" xfId="20960" applyFont="1" applyFill="1" applyBorder="1"/>
    <xf numFmtId="0" fontId="102" fillId="0" borderId="79" xfId="20960" applyFont="1" applyBorder="1" applyAlignment="1">
      <alignment horizontal="center" vertical="center"/>
    </xf>
    <xf numFmtId="0" fontId="4" fillId="0" borderId="79" xfId="0" applyFont="1" applyBorder="1"/>
    <xf numFmtId="0" fontId="10" fillId="0" borderId="79" xfId="17" applyFill="1" applyBorder="1" applyAlignment="1" applyProtection="1">
      <alignment horizontal="left" vertical="center" wrapText="1"/>
    </xf>
    <xf numFmtId="49" fontId="106" fillId="0" borderId="79" xfId="0" applyNumberFormat="1" applyFont="1" applyBorder="1" applyAlignment="1">
      <alignment horizontal="right" vertical="center" wrapText="1"/>
    </xf>
    <xf numFmtId="0" fontId="10" fillId="0" borderId="79" xfId="17" applyFill="1" applyBorder="1" applyAlignment="1" applyProtection="1">
      <alignment horizontal="left" vertical="center"/>
    </xf>
    <xf numFmtId="1" fontId="4" fillId="0" borderId="94" xfId="0" applyNumberFormat="1" applyFont="1" applyBorder="1" applyAlignment="1">
      <alignment horizontal="right" vertical="center" wrapText="1"/>
    </xf>
    <xf numFmtId="1" fontId="5" fillId="35" borderId="94" xfId="0" applyNumberFormat="1" applyFont="1" applyFill="1" applyBorder="1" applyAlignment="1">
      <alignment horizontal="right" vertical="center" wrapText="1"/>
    </xf>
    <xf numFmtId="1" fontId="106" fillId="0" borderId="94" xfId="0" applyNumberFormat="1" applyFont="1" applyBorder="1" applyAlignment="1">
      <alignment horizontal="right" vertical="center" wrapText="1"/>
    </xf>
    <xf numFmtId="1" fontId="5" fillId="35" borderId="94" xfId="0" applyNumberFormat="1" applyFont="1" applyFill="1" applyBorder="1" applyAlignment="1">
      <alignment horizontal="center" vertical="center" wrapText="1"/>
    </xf>
    <xf numFmtId="1" fontId="6" fillId="0" borderId="24" xfId="1" applyNumberFormat="1" applyFont="1" applyFill="1" applyBorder="1" applyAlignment="1" applyProtection="1">
      <alignment horizontal="right" vertical="center"/>
    </xf>
    <xf numFmtId="10" fontId="6" fillId="0" borderId="79" xfId="20961" applyNumberFormat="1" applyFont="1" applyFill="1" applyBorder="1" applyAlignment="1">
      <alignment horizontal="left" vertical="center" wrapText="1"/>
    </xf>
    <xf numFmtId="10" fontId="4" fillId="0" borderId="79" xfId="20961" applyNumberFormat="1" applyFont="1" applyFill="1" applyBorder="1" applyAlignment="1">
      <alignment horizontal="left" vertical="center" wrapText="1"/>
    </xf>
    <xf numFmtId="10" fontId="5" fillId="35" borderId="79" xfId="0" applyNumberFormat="1" applyFont="1" applyFill="1" applyBorder="1" applyAlignment="1">
      <alignment horizontal="left" vertical="center" wrapText="1"/>
    </xf>
    <xf numFmtId="10" fontId="106" fillId="0" borderId="79" xfId="20961" applyNumberFormat="1" applyFont="1" applyFill="1" applyBorder="1" applyAlignment="1">
      <alignment horizontal="left" vertical="center" wrapText="1"/>
    </xf>
    <xf numFmtId="10" fontId="5" fillId="35" borderId="79" xfId="20961" applyNumberFormat="1" applyFont="1" applyFill="1" applyBorder="1" applyAlignment="1">
      <alignment horizontal="left" vertical="center" wrapText="1"/>
    </xf>
    <xf numFmtId="10" fontId="5" fillId="35" borderId="79" xfId="0" applyNumberFormat="1" applyFont="1" applyFill="1" applyBorder="1" applyAlignment="1">
      <alignment horizontal="center" vertical="center" wrapText="1"/>
    </xf>
    <xf numFmtId="10" fontId="108" fillId="0" borderId="23" xfId="20961" applyNumberFormat="1" applyFont="1" applyFill="1" applyBorder="1" applyAlignment="1" applyProtection="1">
      <alignment horizontal="left" vertical="center"/>
    </xf>
    <xf numFmtId="168" fontId="6" fillId="0" borderId="0" xfId="7" applyFont="1"/>
    <xf numFmtId="0" fontId="105" fillId="0" borderId="0" xfId="0" applyFont="1" applyAlignment="1">
      <alignment wrapText="1"/>
    </xf>
    <xf numFmtId="0" fontId="9" fillId="0" borderId="26" xfId="0" applyFont="1" applyBorder="1" applyAlignment="1">
      <alignment horizontal="center" wrapText="1"/>
    </xf>
    <xf numFmtId="0" fontId="9" fillId="0" borderId="8" xfId="0" applyFont="1" applyBorder="1" applyAlignment="1">
      <alignment horizontal="center" vertical="center" wrapText="1"/>
    </xf>
    <xf numFmtId="0" fontId="8" fillId="0" borderId="96" xfId="0" applyFont="1" applyBorder="1" applyAlignment="1">
      <alignment horizontal="right" vertical="center" wrapText="1"/>
    </xf>
    <xf numFmtId="0" fontId="6" fillId="0" borderId="79" xfId="0" applyFont="1" applyBorder="1" applyAlignment="1">
      <alignment vertical="center" wrapText="1"/>
    </xf>
    <xf numFmtId="0" fontId="4" fillId="0" borderId="79" xfId="0" applyFont="1" applyBorder="1" applyAlignment="1">
      <alignment vertical="center" wrapText="1"/>
    </xf>
    <xf numFmtId="0" fontId="4" fillId="0" borderId="79" xfId="0" applyFont="1" applyBorder="1" applyAlignment="1">
      <alignment horizontal="left" vertical="center" wrapText="1" indent="2"/>
    </xf>
    <xf numFmtId="3" fontId="20" fillId="35" borderId="80" xfId="0" applyNumberFormat="1" applyFont="1" applyFill="1" applyBorder="1" applyAlignment="1">
      <alignment vertical="center" wrapText="1"/>
    </xf>
    <xf numFmtId="3" fontId="20" fillId="35" borderId="21" xfId="0" applyNumberFormat="1" applyFont="1" applyFill="1" applyBorder="1" applyAlignment="1">
      <alignment vertical="center" wrapText="1"/>
    </xf>
    <xf numFmtId="3" fontId="20" fillId="0" borderId="80" xfId="0" applyNumberFormat="1" applyFont="1" applyBorder="1" applyAlignment="1">
      <alignment vertical="center" wrapText="1"/>
    </xf>
    <xf numFmtId="3" fontId="20" fillId="0" borderId="21" xfId="0" applyNumberFormat="1" applyFont="1" applyBorder="1" applyAlignment="1">
      <alignment vertical="center" wrapText="1"/>
    </xf>
    <xf numFmtId="3" fontId="20" fillId="35" borderId="25" xfId="0" applyNumberFormat="1" applyFont="1" applyFill="1" applyBorder="1" applyAlignment="1">
      <alignment vertical="center" wrapText="1"/>
    </xf>
    <xf numFmtId="3" fontId="20" fillId="35" borderId="37" xfId="0" applyNumberFormat="1" applyFont="1" applyFill="1" applyBorder="1" applyAlignment="1">
      <alignment vertical="center" wrapText="1"/>
    </xf>
    <xf numFmtId="0" fontId="5" fillId="0" borderId="23" xfId="0" applyFont="1" applyBorder="1" applyAlignment="1">
      <alignment vertical="center" wrapText="1"/>
    </xf>
    <xf numFmtId="0" fontId="4" fillId="0" borderId="94" xfId="0" applyFont="1" applyBorder="1"/>
    <xf numFmtId="0" fontId="4" fillId="0" borderId="24" xfId="0" applyFont="1" applyBorder="1"/>
    <xf numFmtId="0" fontId="8" fillId="0" borderId="94" xfId="0" applyFont="1" applyBorder="1"/>
    <xf numFmtId="0" fontId="8" fillId="0" borderId="94" xfId="0" applyFont="1" applyBorder="1" applyAlignment="1">
      <alignment wrapText="1"/>
    </xf>
    <xf numFmtId="0" fontId="9" fillId="0" borderId="18" xfId="0" applyFont="1" applyBorder="1" applyAlignment="1">
      <alignment horizontal="center"/>
    </xf>
    <xf numFmtId="0" fontId="9" fillId="0" borderId="94" xfId="0" applyFont="1" applyBorder="1" applyAlignment="1">
      <alignment horizontal="center" vertical="center" wrapText="1"/>
    </xf>
    <xf numFmtId="0" fontId="2" fillId="0" borderId="17" xfId="0" applyFont="1" applyBorder="1" applyAlignment="1">
      <alignment horizontal="left" vertical="center" wrapText="1" indent="1"/>
    </xf>
    <xf numFmtId="0" fontId="2" fillId="0" borderId="18" xfId="0" applyFont="1" applyBorder="1" applyAlignment="1">
      <alignment horizontal="left" vertical="center" wrapText="1" indent="1"/>
    </xf>
    <xf numFmtId="0" fontId="8" fillId="0" borderId="96" xfId="0" applyFont="1" applyBorder="1" applyAlignment="1">
      <alignment horizontal="center" vertical="center" wrapText="1"/>
    </xf>
    <xf numFmtId="0" fontId="14" fillId="0" borderId="79" xfId="0" applyFont="1" applyBorder="1" applyAlignment="1">
      <alignment horizontal="center" vertical="center" wrapText="1"/>
    </xf>
    <xf numFmtId="0" fontId="15" fillId="0" borderId="79" xfId="0" applyFont="1" applyBorder="1" applyAlignment="1">
      <alignment horizontal="left" vertical="center" wrapText="1"/>
    </xf>
    <xf numFmtId="197" fontId="6" fillId="0" borderId="79" xfId="0" applyNumberFormat="1" applyFont="1" applyBorder="1" applyAlignment="1" applyProtection="1">
      <alignment vertical="center" wrapText="1"/>
      <protection locked="0"/>
    </xf>
    <xf numFmtId="197" fontId="4" fillId="0" borderId="79" xfId="0" applyNumberFormat="1" applyFont="1" applyBorder="1" applyAlignment="1" applyProtection="1">
      <alignment vertical="center" wrapText="1"/>
      <protection locked="0"/>
    </xf>
    <xf numFmtId="197" fontId="4" fillId="0" borderId="94" xfId="0" applyNumberFormat="1" applyFont="1" applyBorder="1" applyAlignment="1" applyProtection="1">
      <alignment vertical="center" wrapText="1"/>
      <protection locked="0"/>
    </xf>
    <xf numFmtId="197" fontId="6" fillId="0" borderId="79" xfId="0" applyNumberFormat="1" applyFont="1" applyBorder="1" applyAlignment="1" applyProtection="1">
      <alignment horizontal="right" vertical="center" wrapText="1"/>
      <protection locked="0"/>
    </xf>
    <xf numFmtId="0" fontId="8" fillId="2" borderId="96" xfId="0" applyFont="1" applyFill="1" applyBorder="1" applyAlignment="1">
      <alignment horizontal="right" vertical="center"/>
    </xf>
    <xf numFmtId="0" fontId="8" fillId="2" borderId="79" xfId="0" applyFont="1" applyFill="1" applyBorder="1" applyAlignment="1">
      <alignment vertical="center"/>
    </xf>
    <xf numFmtId="197" fontId="8" fillId="2" borderId="79" xfId="0" applyNumberFormat="1" applyFont="1" applyFill="1" applyBorder="1" applyAlignment="1" applyProtection="1">
      <alignment vertical="center"/>
      <protection locked="0"/>
    </xf>
    <xf numFmtId="197" fontId="16" fillId="2" borderId="79" xfId="0" applyNumberFormat="1" applyFont="1" applyFill="1" applyBorder="1" applyAlignment="1" applyProtection="1">
      <alignment vertical="center"/>
      <protection locked="0"/>
    </xf>
    <xf numFmtId="197" fontId="16" fillId="2" borderId="94" xfId="0" applyNumberFormat="1" applyFont="1" applyFill="1" applyBorder="1" applyAlignment="1" applyProtection="1">
      <alignment vertical="center"/>
      <protection locked="0"/>
    </xf>
    <xf numFmtId="197" fontId="8" fillId="2" borderId="94" xfId="0" applyNumberFormat="1" applyFont="1" applyFill="1" applyBorder="1" applyAlignment="1" applyProtection="1">
      <alignment vertical="center"/>
      <protection locked="0"/>
    </xf>
    <xf numFmtId="0" fontId="14" fillId="0" borderId="96" xfId="0" applyFont="1" applyBorder="1" applyAlignment="1">
      <alignment horizontal="center" vertical="center" wrapText="1"/>
    </xf>
    <xf numFmtId="14" fontId="4" fillId="0" borderId="0" xfId="0" applyNumberFormat="1" applyFont="1"/>
    <xf numFmtId="10" fontId="4" fillId="0" borderId="79" xfId="20961" applyNumberFormat="1" applyFont="1" applyFill="1" applyBorder="1" applyAlignment="1" applyProtection="1">
      <alignment horizontal="right" vertical="center" wrapText="1"/>
      <protection locked="0"/>
    </xf>
    <xf numFmtId="10" fontId="4" fillId="0" borderId="79" xfId="20961" applyNumberFormat="1" applyFont="1" applyBorder="1" applyAlignment="1" applyProtection="1">
      <alignment vertical="center" wrapText="1"/>
      <protection locked="0"/>
    </xf>
    <xf numFmtId="10" fontId="4" fillId="0" borderId="94" xfId="20961" applyNumberFormat="1" applyFont="1" applyBorder="1" applyAlignment="1" applyProtection="1">
      <alignment vertical="center" wrapText="1"/>
      <protection locked="0"/>
    </xf>
    <xf numFmtId="0" fontId="4" fillId="3" borderId="54" xfId="0" applyFont="1" applyFill="1" applyBorder="1"/>
    <xf numFmtId="0" fontId="4" fillId="3" borderId="99" xfId="0" applyFont="1" applyFill="1" applyBorder="1" applyAlignment="1">
      <alignment wrapText="1"/>
    </xf>
    <xf numFmtId="0" fontId="4" fillId="3" borderId="100" xfId="0" applyFont="1" applyFill="1" applyBorder="1"/>
    <xf numFmtId="0" fontId="5" fillId="3" borderId="11" xfId="0" applyFont="1" applyFill="1" applyBorder="1" applyAlignment="1">
      <alignment horizontal="center" wrapText="1"/>
    </xf>
    <xf numFmtId="0" fontId="4" fillId="0" borderId="79" xfId="0" applyFont="1" applyBorder="1" applyAlignment="1">
      <alignment horizontal="center"/>
    </xf>
    <xf numFmtId="0" fontId="4" fillId="3" borderId="63" xfId="0" applyFont="1" applyFill="1" applyBorder="1"/>
    <xf numFmtId="0" fontId="5" fillId="3" borderId="0" xfId="0" applyFont="1" applyFill="1" applyAlignment="1">
      <alignment horizontal="center" wrapText="1"/>
    </xf>
    <xf numFmtId="0" fontId="4" fillId="3" borderId="0" xfId="0" applyFont="1" applyFill="1" applyAlignment="1">
      <alignment horizontal="center"/>
    </xf>
    <xf numFmtId="0" fontId="4" fillId="3" borderId="72" xfId="0" applyFont="1" applyFill="1" applyBorder="1" applyAlignment="1">
      <alignment horizontal="center" vertical="center" wrapText="1"/>
    </xf>
    <xf numFmtId="0" fontId="4" fillId="0" borderId="96" xfId="0" applyFont="1" applyBorder="1"/>
    <xf numFmtId="0" fontId="4" fillId="0" borderId="79" xfId="0" applyFont="1" applyBorder="1" applyAlignment="1">
      <alignment wrapText="1"/>
    </xf>
    <xf numFmtId="169" fontId="4" fillId="0" borderId="79" xfId="7" applyNumberFormat="1" applyFont="1" applyBorder="1"/>
    <xf numFmtId="169" fontId="4" fillId="0" borderId="94" xfId="7" applyNumberFormat="1" applyFont="1" applyBorder="1"/>
    <xf numFmtId="0" fontId="13" fillId="0" borderId="79" xfId="0" applyFont="1" applyBorder="1" applyAlignment="1">
      <alignment horizontal="left" wrapText="1" indent="2"/>
    </xf>
    <xf numFmtId="173" fontId="25" fillId="36" borderId="79" xfId="20" applyBorder="1"/>
    <xf numFmtId="169" fontId="4" fillId="0" borderId="79" xfId="7" applyNumberFormat="1" applyFont="1" applyBorder="1" applyAlignment="1">
      <alignment vertical="center"/>
    </xf>
    <xf numFmtId="0" fontId="5" fillId="0" borderId="96" xfId="0" applyFont="1" applyBorder="1"/>
    <xf numFmtId="0" fontId="5" fillId="0" borderId="79" xfId="0" applyFont="1" applyBorder="1" applyAlignment="1">
      <alignment wrapText="1"/>
    </xf>
    <xf numFmtId="169" fontId="5" fillId="0" borderId="94" xfId="7" applyNumberFormat="1" applyFont="1" applyBorder="1"/>
    <xf numFmtId="0" fontId="3" fillId="3" borderId="63" xfId="0" applyFont="1" applyFill="1" applyBorder="1" applyAlignment="1">
      <alignment horizontal="left"/>
    </xf>
    <xf numFmtId="169" fontId="4" fillId="3" borderId="0" xfId="7" applyNumberFormat="1" applyFont="1" applyFill="1" applyBorder="1"/>
    <xf numFmtId="169" fontId="4" fillId="3" borderId="0" xfId="7" applyNumberFormat="1" applyFont="1" applyFill="1" applyBorder="1" applyAlignment="1">
      <alignment vertical="center"/>
    </xf>
    <xf numFmtId="169" fontId="4" fillId="3" borderId="72" xfId="7" applyNumberFormat="1" applyFont="1" applyFill="1" applyBorder="1"/>
    <xf numFmtId="169" fontId="4" fillId="0" borderId="79" xfId="7" applyNumberFormat="1" applyFont="1" applyFill="1" applyBorder="1"/>
    <xf numFmtId="169" fontId="4" fillId="0" borderId="79" xfId="7" applyNumberFormat="1" applyFont="1" applyFill="1" applyBorder="1" applyAlignment="1">
      <alignment vertical="center"/>
    </xf>
    <xf numFmtId="0" fontId="13" fillId="0" borderId="79" xfId="0" applyFont="1" applyBorder="1" applyAlignment="1">
      <alignment horizontal="left" wrapText="1" indent="4"/>
    </xf>
    <xf numFmtId="0" fontId="4" fillId="3" borderId="0" xfId="0" applyFont="1" applyFill="1" applyAlignment="1">
      <alignment wrapText="1"/>
    </xf>
    <xf numFmtId="0" fontId="4" fillId="3" borderId="0" xfId="0" applyFont="1" applyFill="1"/>
    <xf numFmtId="0" fontId="4" fillId="3" borderId="72" xfId="0" applyFont="1" applyFill="1" applyBorder="1"/>
    <xf numFmtId="0" fontId="5" fillId="0" borderId="22" xfId="0" applyFont="1" applyBorder="1"/>
    <xf numFmtId="0" fontId="5" fillId="0" borderId="23" xfId="0" applyFont="1" applyBorder="1" applyAlignment="1">
      <alignment wrapText="1"/>
    </xf>
    <xf numFmtId="173" fontId="25" fillId="36" borderId="97" xfId="20" applyBorder="1"/>
    <xf numFmtId="10" fontId="5" fillId="0" borderId="24" xfId="20961" applyNumberFormat="1" applyFont="1" applyBorder="1"/>
    <xf numFmtId="0" fontId="8" fillId="2" borderId="87" xfId="0" applyFont="1" applyFill="1" applyBorder="1" applyAlignment="1">
      <alignment horizontal="right" vertical="center"/>
    </xf>
    <xf numFmtId="0" fontId="8" fillId="2" borderId="74" xfId="0" applyFont="1" applyFill="1" applyBorder="1" applyAlignment="1">
      <alignment vertical="center"/>
    </xf>
    <xf numFmtId="0" fontId="8" fillId="0" borderId="79" xfId="0" applyFont="1" applyBorder="1" applyAlignment="1">
      <alignment horizontal="left" vertical="center" wrapText="1"/>
    </xf>
    <xf numFmtId="0" fontId="5" fillId="3" borderId="0" xfId="0" applyFont="1" applyFill="1" applyAlignment="1">
      <alignment horizontal="center"/>
    </xf>
    <xf numFmtId="0" fontId="113" fillId="0" borderId="0" xfId="11" applyFont="1"/>
    <xf numFmtId="0" fontId="114" fillId="0" borderId="0" xfId="0" applyFont="1"/>
    <xf numFmtId="0" fontId="115" fillId="0" borderId="0" xfId="11" applyFont="1"/>
    <xf numFmtId="14" fontId="114" fillId="0" borderId="0" xfId="0" applyNumberFormat="1" applyFont="1"/>
    <xf numFmtId="0" fontId="114" fillId="0" borderId="0" xfId="0" applyFont="1" applyAlignment="1">
      <alignment wrapText="1"/>
    </xf>
    <xf numFmtId="0" fontId="117" fillId="0" borderId="0" xfId="0" applyFont="1"/>
    <xf numFmtId="0" fontId="114" fillId="0" borderId="0" xfId="0" applyFont="1" applyAlignment="1">
      <alignment horizontal="left"/>
    </xf>
    <xf numFmtId="0" fontId="116" fillId="0" borderId="110" xfId="0" applyFont="1" applyBorder="1" applyAlignment="1">
      <alignment horizontal="left" vertical="center" wrapText="1"/>
    </xf>
    <xf numFmtId="0" fontId="122" fillId="0" borderId="0" xfId="0" applyFont="1"/>
    <xf numFmtId="0" fontId="114" fillId="0" borderId="0" xfId="0" applyFont="1" applyAlignment="1">
      <alignment horizontal="left" vertical="top" wrapText="1"/>
    </xf>
    <xf numFmtId="197" fontId="6" fillId="3" borderId="94" xfId="2" applyNumberFormat="1" applyFont="1" applyFill="1" applyBorder="1" applyAlignment="1" applyProtection="1">
      <alignment vertical="top" wrapText="1"/>
      <protection locked="0"/>
    </xf>
    <xf numFmtId="0" fontId="8" fillId="0" borderId="79" xfId="0" applyFont="1" applyBorder="1" applyAlignment="1">
      <alignment horizontal="center" vertical="center" wrapText="1"/>
    </xf>
    <xf numFmtId="0" fontId="3" fillId="0" borderId="79" xfId="0" applyFont="1" applyBorder="1" applyAlignment="1">
      <alignment horizontal="center" vertical="center"/>
    </xf>
    <xf numFmtId="0" fontId="125" fillId="3" borderId="79" xfId="21414" applyFont="1" applyFill="1" applyBorder="1" applyAlignment="1">
      <alignment horizontal="left" vertical="center" wrapText="1"/>
    </xf>
    <xf numFmtId="0" fontId="126" fillId="0" borderId="79" xfId="21414" applyFont="1" applyBorder="1" applyAlignment="1">
      <alignment horizontal="left" vertical="center" wrapText="1" indent="1"/>
    </xf>
    <xf numFmtId="0" fontId="127" fillId="3" borderId="79" xfId="21414" applyFont="1" applyFill="1" applyBorder="1" applyAlignment="1">
      <alignment horizontal="left" vertical="center" wrapText="1"/>
    </xf>
    <xf numFmtId="0" fontId="126" fillId="3" borderId="79" xfId="21414" applyFont="1" applyFill="1" applyBorder="1" applyAlignment="1">
      <alignment horizontal="left" vertical="center" wrapText="1" indent="1"/>
    </xf>
    <xf numFmtId="0" fontId="125" fillId="0" borderId="117" xfId="0" applyFont="1" applyBorder="1" applyAlignment="1">
      <alignment horizontal="left" vertical="center" wrapText="1"/>
    </xf>
    <xf numFmtId="0" fontId="127" fillId="0" borderId="117" xfId="0" applyFont="1" applyBorder="1" applyAlignment="1">
      <alignment horizontal="left" vertical="center" wrapText="1"/>
    </xf>
    <xf numFmtId="0" fontId="128" fillId="3" borderId="117" xfId="0" applyFont="1" applyFill="1" applyBorder="1" applyAlignment="1">
      <alignment horizontal="left" vertical="center" wrapText="1" indent="1"/>
    </xf>
    <xf numFmtId="0" fontId="127" fillId="3" borderId="117" xfId="0" applyFont="1" applyFill="1" applyBorder="1" applyAlignment="1">
      <alignment horizontal="left" vertical="center" wrapText="1"/>
    </xf>
    <xf numFmtId="0" fontId="127" fillId="3" borderId="118" xfId="0" applyFont="1" applyFill="1" applyBorder="1" applyAlignment="1">
      <alignment horizontal="left" vertical="center" wrapText="1"/>
    </xf>
    <xf numFmtId="0" fontId="128" fillId="0" borderId="117" xfId="0" applyFont="1" applyBorder="1" applyAlignment="1">
      <alignment horizontal="left" vertical="center" wrapText="1" indent="1"/>
    </xf>
    <xf numFmtId="0" fontId="128" fillId="0" borderId="79" xfId="21414" applyFont="1" applyBorder="1" applyAlignment="1">
      <alignment horizontal="left" vertical="center" wrapText="1" indent="1"/>
    </xf>
    <xf numFmtId="0" fontId="127" fillId="0" borderId="79" xfId="21414" applyFont="1" applyBorder="1" applyAlignment="1">
      <alignment horizontal="left" vertical="center" wrapText="1"/>
    </xf>
    <xf numFmtId="0" fontId="129" fillId="0" borderId="79" xfId="21414" applyFont="1" applyBorder="1" applyAlignment="1">
      <alignment horizontal="center" vertical="center" wrapText="1"/>
    </xf>
    <xf numFmtId="0" fontId="127" fillId="3" borderId="119" xfId="0" applyFont="1" applyFill="1" applyBorder="1" applyAlignment="1">
      <alignment horizontal="left" vertical="center" wrapText="1"/>
    </xf>
    <xf numFmtId="0" fontId="126" fillId="3" borderId="120" xfId="21414" applyFont="1" applyFill="1" applyBorder="1" applyAlignment="1">
      <alignment horizontal="left" vertical="center" wrapText="1" indent="1"/>
    </xf>
    <xf numFmtId="0" fontId="126" fillId="3" borderId="117" xfId="0" applyFont="1" applyFill="1" applyBorder="1" applyAlignment="1">
      <alignment horizontal="left" vertical="center" wrapText="1" indent="1"/>
    </xf>
    <xf numFmtId="0" fontId="126" fillId="0" borderId="120" xfId="21414" applyFont="1" applyBorder="1" applyAlignment="1">
      <alignment horizontal="left" vertical="center" wrapText="1" indent="1"/>
    </xf>
    <xf numFmtId="0" fontId="126" fillId="0" borderId="117" xfId="0" applyFont="1" applyBorder="1" applyAlignment="1">
      <alignment horizontal="left" vertical="center" wrapText="1" indent="1"/>
    </xf>
    <xf numFmtId="0" fontId="126" fillId="0" borderId="118" xfId="0" applyFont="1" applyBorder="1" applyAlignment="1">
      <alignment horizontal="left" vertical="center" wrapText="1" indent="1"/>
    </xf>
    <xf numFmtId="0" fontId="127" fillId="0" borderId="120" xfId="21414" applyFont="1" applyBorder="1" applyAlignment="1">
      <alignment horizontal="left" vertical="center" wrapText="1"/>
    </xf>
    <xf numFmtId="0" fontId="127" fillId="3" borderId="120" xfId="21414" applyFont="1" applyFill="1" applyBorder="1" applyAlignment="1">
      <alignment horizontal="left" vertical="center" wrapText="1"/>
    </xf>
    <xf numFmtId="0" fontId="129" fillId="0" borderId="120" xfId="21414" applyFont="1" applyBorder="1" applyAlignment="1">
      <alignment horizontal="center" vertical="center" wrapText="1"/>
    </xf>
    <xf numFmtId="0" fontId="130" fillId="0" borderId="120" xfId="0" applyFont="1" applyBorder="1" applyAlignment="1">
      <alignment horizontal="left"/>
    </xf>
    <xf numFmtId="0" fontId="127" fillId="0" borderId="120" xfId="0" applyFont="1" applyBorder="1" applyAlignment="1">
      <alignment horizontal="left" vertical="center" wrapText="1"/>
    </xf>
    <xf numFmtId="0" fontId="0" fillId="0" borderId="0" xfId="0" applyAlignment="1">
      <alignment horizontal="left" vertical="center"/>
    </xf>
    <xf numFmtId="0" fontId="8" fillId="0" borderId="120" xfId="0" applyFont="1" applyBorder="1" applyAlignment="1">
      <alignment horizontal="center" vertical="center" wrapText="1"/>
    </xf>
    <xf numFmtId="0" fontId="127" fillId="0" borderId="125" xfId="0" applyFont="1" applyBorder="1" applyAlignment="1">
      <alignment horizontal="justify" vertical="center" wrapText="1"/>
    </xf>
    <xf numFmtId="0" fontId="126" fillId="0" borderId="119" xfId="0" applyFont="1" applyBorder="1" applyAlignment="1">
      <alignment horizontal="left" vertical="center" wrapText="1" indent="1"/>
    </xf>
    <xf numFmtId="0" fontId="127" fillId="0" borderId="117" xfId="0" applyFont="1" applyBorder="1" applyAlignment="1">
      <alignment horizontal="justify" vertical="center" wrapText="1"/>
    </xf>
    <xf numFmtId="0" fontId="125" fillId="0" borderId="117" xfId="0" applyFont="1" applyBorder="1" applyAlignment="1">
      <alignment horizontal="justify" vertical="center" wrapText="1"/>
    </xf>
    <xf numFmtId="0" fontId="127" fillId="3" borderId="117" xfId="0" applyFont="1" applyFill="1" applyBorder="1" applyAlignment="1">
      <alignment horizontal="justify" vertical="center" wrapText="1"/>
    </xf>
    <xf numFmtId="0" fontId="127" fillId="0" borderId="118" xfId="0" applyFont="1" applyBorder="1" applyAlignment="1">
      <alignment horizontal="justify" vertical="center" wrapText="1"/>
    </xf>
    <xf numFmtId="0" fontId="127" fillId="0" borderId="119" xfId="0" applyFont="1" applyBorder="1" applyAlignment="1">
      <alignment horizontal="justify" vertical="center" wrapText="1"/>
    </xf>
    <xf numFmtId="0" fontId="127" fillId="0" borderId="120" xfId="21414" applyFont="1" applyBorder="1" applyAlignment="1">
      <alignment horizontal="justify" vertical="center" wrapText="1"/>
    </xf>
    <xf numFmtId="0" fontId="128" fillId="0" borderId="111" xfId="0" applyFont="1" applyBorder="1" applyAlignment="1">
      <alignment horizontal="left" vertical="center" wrapText="1" indent="1"/>
    </xf>
    <xf numFmtId="0" fontId="125" fillId="0" borderId="117" xfId="0" applyFont="1" applyBorder="1" applyAlignment="1">
      <alignment vertical="center" wrapText="1"/>
    </xf>
    <xf numFmtId="0" fontId="127" fillId="0" borderId="117" xfId="0" applyFont="1" applyBorder="1" applyAlignment="1">
      <alignment vertical="center" wrapText="1"/>
    </xf>
    <xf numFmtId="0" fontId="127" fillId="0" borderId="120" xfId="21414" applyFont="1" applyBorder="1" applyAlignment="1">
      <alignment vertical="center" wrapText="1"/>
    </xf>
    <xf numFmtId="0" fontId="8" fillId="0" borderId="94" xfId="0" applyFont="1" applyBorder="1" applyAlignment="1">
      <alignment horizontal="center" vertical="center" wrapText="1"/>
    </xf>
    <xf numFmtId="0" fontId="0" fillId="0" borderId="120" xfId="0" applyBorder="1" applyAlignment="1">
      <alignment horizontal="center"/>
    </xf>
    <xf numFmtId="197" fontId="8" fillId="0" borderId="120" xfId="0" applyNumberFormat="1" applyFont="1" applyBorder="1" applyAlignment="1">
      <alignment horizontal="right"/>
    </xf>
    <xf numFmtId="197" fontId="8" fillId="35" borderId="120" xfId="0" applyNumberFormat="1" applyFont="1" applyFill="1" applyBorder="1" applyAlignment="1">
      <alignment horizontal="right"/>
    </xf>
    <xf numFmtId="197" fontId="8" fillId="35" borderId="94" xfId="0" applyNumberFormat="1" applyFont="1" applyFill="1" applyBorder="1" applyAlignment="1">
      <alignment horizontal="right"/>
    </xf>
    <xf numFmtId="0" fontId="14" fillId="0" borderId="120" xfId="0" applyFont="1" applyBorder="1" applyAlignment="1">
      <alignment vertical="center" wrapText="1"/>
    </xf>
    <xf numFmtId="0" fontId="6" fillId="0" borderId="120" xfId="0" applyFont="1" applyBorder="1" applyAlignment="1">
      <alignment horizontal="left" vertical="center" wrapText="1" indent="1"/>
    </xf>
    <xf numFmtId="0" fontId="3" fillId="0" borderId="120" xfId="0" applyFont="1" applyBorder="1" applyAlignment="1">
      <alignment vertical="center"/>
    </xf>
    <xf numFmtId="0" fontId="131" fillId="0" borderId="120" xfId="0" applyFont="1" applyBorder="1" applyAlignment="1" applyProtection="1">
      <alignment horizontal="left" vertical="center" indent="1"/>
      <protection locked="0"/>
    </xf>
    <xf numFmtId="0" fontId="132" fillId="0" borderId="120" xfId="0" applyFont="1" applyBorder="1" applyAlignment="1" applyProtection="1">
      <alignment horizontal="left" vertical="center" indent="3"/>
      <protection locked="0"/>
    </xf>
    <xf numFmtId="0" fontId="133" fillId="0" borderId="120" xfId="0" applyFont="1" applyBorder="1" applyAlignment="1" applyProtection="1">
      <alignment horizontal="left" vertical="center" indent="3"/>
      <protection locked="0"/>
    </xf>
    <xf numFmtId="0" fontId="3" fillId="0" borderId="120" xfId="0" applyFont="1" applyBorder="1"/>
    <xf numFmtId="0" fontId="0" fillId="0" borderId="0" xfId="0" applyAlignment="1">
      <alignment horizontal="center"/>
    </xf>
    <xf numFmtId="197" fontId="8" fillId="0" borderId="0" xfId="0" applyNumberFormat="1" applyFont="1" applyAlignment="1">
      <alignment horizontal="right"/>
    </xf>
    <xf numFmtId="0" fontId="0" fillId="0" borderId="120" xfId="0" applyBorder="1" applyAlignment="1">
      <alignment horizontal="center" vertical="center"/>
    </xf>
    <xf numFmtId="168" fontId="4" fillId="0" borderId="120" xfId="7" applyFont="1" applyFill="1" applyBorder="1" applyAlignment="1">
      <alignment vertical="center" wrapText="1"/>
    </xf>
    <xf numFmtId="168" fontId="4" fillId="0" borderId="79" xfId="7" applyFont="1" applyBorder="1" applyAlignment="1">
      <alignment vertical="center"/>
    </xf>
    <xf numFmtId="168" fontId="4" fillId="0" borderId="120" xfId="7" applyFont="1" applyBorder="1" applyAlignment="1">
      <alignment vertical="center"/>
    </xf>
    <xf numFmtId="0" fontId="0" fillId="0" borderId="124" xfId="0" applyBorder="1" applyAlignment="1">
      <alignment horizontal="center"/>
    </xf>
    <xf numFmtId="0" fontId="126" fillId="0" borderId="124" xfId="21414" applyFont="1" applyBorder="1" applyAlignment="1">
      <alignment horizontal="left" vertical="center" wrapText="1" indent="1"/>
    </xf>
    <xf numFmtId="0" fontId="126" fillId="3" borderId="120" xfId="0" applyFont="1" applyFill="1" applyBorder="1" applyAlignment="1">
      <alignment horizontal="left" vertical="center" wrapText="1" indent="1"/>
    </xf>
    <xf numFmtId="171" fontId="22" fillId="0" borderId="120" xfId="0" applyNumberFormat="1" applyFont="1" applyBorder="1" applyAlignment="1">
      <alignment horizontal="center"/>
    </xf>
    <xf numFmtId="0" fontId="22" fillId="0" borderId="120" xfId="0" applyFont="1" applyBorder="1"/>
    <xf numFmtId="0" fontId="126" fillId="0" borderId="120" xfId="0" applyFont="1" applyBorder="1" applyAlignment="1">
      <alignment horizontal="left" vertical="center" wrapText="1" indent="1"/>
    </xf>
    <xf numFmtId="0" fontId="128" fillId="3" borderId="120" xfId="0" applyFont="1" applyFill="1" applyBorder="1" applyAlignment="1">
      <alignment horizontal="left" vertical="center" wrapText="1" indent="1"/>
    </xf>
    <xf numFmtId="0" fontId="128" fillId="0" borderId="120" xfId="0" applyFont="1" applyBorder="1" applyAlignment="1">
      <alignment horizontal="left" vertical="center" wrapText="1" indent="1"/>
    </xf>
    <xf numFmtId="171" fontId="21" fillId="0" borderId="56" xfId="0" applyNumberFormat="1" applyFont="1" applyBorder="1" applyAlignment="1">
      <alignment horizontal="center"/>
    </xf>
    <xf numFmtId="171" fontId="17" fillId="0" borderId="58" xfId="0" applyNumberFormat="1" applyFont="1" applyBorder="1" applyAlignment="1">
      <alignment horizontal="center"/>
    </xf>
    <xf numFmtId="197" fontId="22" fillId="0" borderId="12" xfId="0" applyNumberFormat="1" applyFont="1" applyBorder="1" applyAlignment="1">
      <alignment horizontal="center" vertical="center"/>
    </xf>
    <xf numFmtId="197" fontId="18" fillId="0" borderId="12" xfId="0" applyNumberFormat="1" applyFont="1" applyBorder="1" applyAlignment="1">
      <alignment horizontal="center" vertical="center"/>
    </xf>
    <xf numFmtId="197" fontId="22" fillId="0" borderId="13" xfId="0" applyNumberFormat="1" applyFont="1" applyBorder="1" applyAlignment="1">
      <alignment horizontal="center" vertical="center"/>
    </xf>
    <xf numFmtId="197" fontId="21" fillId="0" borderId="14" xfId="0" applyNumberFormat="1" applyFont="1" applyBorder="1" applyAlignment="1">
      <alignment horizontal="center" vertical="center"/>
    </xf>
    <xf numFmtId="197" fontId="22" fillId="0" borderId="120" xfId="0" applyNumberFormat="1" applyFont="1" applyBorder="1" applyAlignment="1">
      <alignment horizontal="center" vertical="center"/>
    </xf>
    <xf numFmtId="0" fontId="22" fillId="0" borderId="120" xfId="0" applyFont="1" applyBorder="1" applyAlignment="1">
      <alignment horizontal="center"/>
    </xf>
    <xf numFmtId="0" fontId="22" fillId="0" borderId="120" xfId="0" applyFont="1" applyBorder="1" applyAlignment="1">
      <alignment horizontal="center" vertical="center"/>
    </xf>
    <xf numFmtId="197" fontId="21" fillId="0" borderId="30" xfId="0" applyNumberFormat="1" applyFont="1" applyBorder="1" applyAlignment="1">
      <alignment horizontal="center" vertical="center"/>
    </xf>
    <xf numFmtId="197" fontId="103" fillId="0" borderId="12" xfId="0" applyNumberFormat="1" applyFont="1" applyBorder="1" applyAlignment="1">
      <alignment horizontal="center" vertical="center"/>
    </xf>
    <xf numFmtId="197" fontId="21" fillId="0" borderId="12" xfId="0" applyNumberFormat="1" applyFont="1" applyBorder="1" applyAlignment="1">
      <alignment horizontal="center" vertical="center"/>
    </xf>
    <xf numFmtId="197" fontId="21" fillId="0" borderId="15" xfId="0" applyNumberFormat="1" applyFont="1" applyBorder="1" applyAlignment="1">
      <alignment horizontal="center" vertical="center"/>
    </xf>
    <xf numFmtId="197" fontId="21" fillId="0" borderId="13" xfId="0" applyNumberFormat="1" applyFont="1" applyBorder="1" applyAlignment="1">
      <alignment horizontal="center" vertical="center"/>
    </xf>
    <xf numFmtId="197" fontId="21" fillId="0" borderId="120" xfId="0" applyNumberFormat="1" applyFont="1" applyBorder="1" applyAlignment="1">
      <alignment horizontal="center" vertical="center"/>
    </xf>
    <xf numFmtId="0" fontId="21" fillId="0" borderId="120" xfId="0" applyFont="1" applyBorder="1" applyAlignment="1">
      <alignment horizontal="center"/>
    </xf>
    <xf numFmtId="0" fontId="21" fillId="0" borderId="120" xfId="0" applyFont="1" applyBorder="1" applyAlignment="1">
      <alignment horizontal="center" vertical="center"/>
    </xf>
    <xf numFmtId="0" fontId="117" fillId="0" borderId="120" xfId="0" applyFont="1" applyBorder="1"/>
    <xf numFmtId="49" fontId="119" fillId="0" borderId="120" xfId="5" applyNumberFormat="1" applyFont="1" applyBorder="1" applyAlignment="1" applyProtection="1">
      <alignment horizontal="right" vertical="center"/>
      <protection locked="0"/>
    </xf>
    <xf numFmtId="0" fontId="118" fillId="3" borderId="120" xfId="13" applyFont="1" applyFill="1" applyBorder="1" applyAlignment="1" applyProtection="1">
      <alignment horizontal="left" vertical="center" wrapText="1"/>
      <protection locked="0"/>
    </xf>
    <xf numFmtId="49" fontId="118" fillId="3" borderId="120" xfId="5" applyNumberFormat="1" applyFont="1" applyFill="1" applyBorder="1" applyAlignment="1" applyProtection="1">
      <alignment horizontal="right" vertical="center"/>
      <protection locked="0"/>
    </xf>
    <xf numFmtId="0" fontId="118" fillId="0" borderId="120" xfId="13" applyFont="1" applyBorder="1" applyAlignment="1" applyProtection="1">
      <alignment horizontal="left" vertical="center" wrapText="1"/>
      <protection locked="0"/>
    </xf>
    <xf numFmtId="49" fontId="118" fillId="0" borderId="120" xfId="5" applyNumberFormat="1" applyFont="1" applyBorder="1" applyAlignment="1" applyProtection="1">
      <alignment horizontal="right" vertical="center"/>
      <protection locked="0"/>
    </xf>
    <xf numFmtId="0" fontId="120" fillId="0" borderId="120" xfId="13" applyFont="1" applyBorder="1" applyAlignment="1" applyProtection="1">
      <alignment horizontal="left" vertical="center" wrapText="1"/>
      <protection locked="0"/>
    </xf>
    <xf numFmtId="0" fontId="117" fillId="0" borderId="120" xfId="0" applyFont="1" applyBorder="1" applyAlignment="1">
      <alignment horizontal="center" vertical="center" wrapText="1"/>
    </xf>
    <xf numFmtId="43" fontId="113" fillId="35" borderId="128" xfId="21413" applyFont="1" applyFill="1" applyBorder="1"/>
    <xf numFmtId="0" fontId="113" fillId="0" borderId="128" xfId="0" applyFont="1" applyBorder="1"/>
    <xf numFmtId="0" fontId="113" fillId="0" borderId="128" xfId="0" applyFont="1" applyBorder="1" applyAlignment="1">
      <alignment horizontal="left" indent="8"/>
    </xf>
    <xf numFmtId="0" fontId="113" fillId="0" borderId="128" xfId="0" applyFont="1" applyBorder="1" applyAlignment="1">
      <alignment wrapText="1"/>
    </xf>
    <xf numFmtId="0" fontId="116" fillId="0" borderId="128" xfId="0" applyFont="1" applyBorder="1"/>
    <xf numFmtId="49" fontId="119" fillId="0" borderId="128" xfId="5" applyNumberFormat="1" applyFont="1" applyBorder="1" applyAlignment="1" applyProtection="1">
      <alignment horizontal="right" vertical="center" wrapText="1"/>
      <protection locked="0"/>
    </xf>
    <xf numFmtId="49" fontId="118" fillId="3" borderId="128" xfId="5" applyNumberFormat="1" applyFont="1" applyFill="1" applyBorder="1" applyAlignment="1" applyProtection="1">
      <alignment horizontal="right" vertical="center" wrapText="1"/>
      <protection locked="0"/>
    </xf>
    <xf numFmtId="49" fontId="118" fillId="0" borderId="128" xfId="5" applyNumberFormat="1" applyFont="1" applyBorder="1" applyAlignment="1" applyProtection="1">
      <alignment horizontal="right" vertical="center" wrapText="1"/>
      <protection locked="0"/>
    </xf>
    <xf numFmtId="0" fontId="113" fillId="0" borderId="128" xfId="0" applyFont="1" applyBorder="1" applyAlignment="1">
      <alignment horizontal="center" vertical="center" wrapText="1"/>
    </xf>
    <xf numFmtId="0" fontId="113" fillId="0" borderId="129" xfId="0" applyFont="1" applyBorder="1" applyAlignment="1">
      <alignment horizontal="center" vertical="center" wrapText="1"/>
    </xf>
    <xf numFmtId="0" fontId="113" fillId="0" borderId="128" xfId="0" applyFont="1" applyBorder="1" applyAlignment="1">
      <alignment horizontal="center" vertical="center"/>
    </xf>
    <xf numFmtId="0" fontId="113" fillId="0" borderId="0" xfId="0" applyFont="1"/>
    <xf numFmtId="0" fontId="113" fillId="0" borderId="0" xfId="0" applyFont="1" applyAlignment="1">
      <alignment wrapText="1"/>
    </xf>
    <xf numFmtId="14" fontId="113" fillId="0" borderId="0" xfId="0" applyNumberFormat="1" applyFont="1"/>
    <xf numFmtId="0" fontId="113" fillId="0" borderId="128" xfId="0" applyFont="1" applyBorder="1" applyAlignment="1">
      <alignment horizontal="left" vertical="center" wrapText="1"/>
    </xf>
    <xf numFmtId="0" fontId="117" fillId="0" borderId="128" xfId="0" applyFont="1" applyBorder="1"/>
    <xf numFmtId="0" fontId="116" fillId="0" borderId="128" xfId="0" applyFont="1" applyBorder="1" applyAlignment="1">
      <alignment horizontal="left" wrapText="1" indent="1"/>
    </xf>
    <xf numFmtId="0" fontId="116" fillId="0" borderId="128" xfId="0" applyFont="1" applyBorder="1" applyAlignment="1">
      <alignment horizontal="left" vertical="center" indent="1"/>
    </xf>
    <xf numFmtId="0" fontId="114" fillId="0" borderId="128" xfId="0" applyFont="1" applyBorder="1"/>
    <xf numFmtId="0" fontId="113" fillId="0" borderId="128" xfId="0" applyFont="1" applyBorder="1" applyAlignment="1">
      <alignment horizontal="left" wrapText="1" indent="1"/>
    </xf>
    <xf numFmtId="0" fontId="113" fillId="0" borderId="128" xfId="0" applyFont="1" applyBorder="1" applyAlignment="1">
      <alignment horizontal="left" indent="1"/>
    </xf>
    <xf numFmtId="0" fontId="113" fillId="0" borderId="128" xfId="0" applyFont="1" applyBorder="1" applyAlignment="1">
      <alignment horizontal="left" wrapText="1" indent="4"/>
    </xf>
    <xf numFmtId="0" fontId="113" fillId="0" borderId="128" xfId="0" applyFont="1" applyBorder="1" applyAlignment="1">
      <alignment horizontal="left" indent="3"/>
    </xf>
    <xf numFmtId="0" fontId="116" fillId="0" borderId="128" xfId="0" applyFont="1" applyBorder="1" applyAlignment="1">
      <alignment horizontal="left" indent="1"/>
    </xf>
    <xf numFmtId="0" fontId="117" fillId="0" borderId="128" xfId="0" applyFont="1" applyBorder="1" applyAlignment="1">
      <alignment horizontal="center" vertical="center" wrapText="1"/>
    </xf>
    <xf numFmtId="0" fontId="113" fillId="77" borderId="128" xfId="0" applyFont="1" applyFill="1" applyBorder="1"/>
    <xf numFmtId="0" fontId="116" fillId="0" borderId="7" xfId="0" applyFont="1" applyBorder="1"/>
    <xf numFmtId="0" fontId="113" fillId="0" borderId="128" xfId="0" applyFont="1" applyBorder="1" applyAlignment="1">
      <alignment horizontal="left" wrapText="1" indent="2"/>
    </xf>
    <xf numFmtId="0" fontId="113" fillId="0" borderId="128" xfId="0" applyFont="1" applyBorder="1" applyAlignment="1">
      <alignment horizontal="left" wrapText="1"/>
    </xf>
    <xf numFmtId="0" fontId="113" fillId="0" borderId="128" xfId="0" applyFont="1" applyBorder="1" applyAlignment="1">
      <alignment horizontal="center"/>
    </xf>
    <xf numFmtId="0" fontId="113" fillId="0" borderId="0" xfId="0" applyFont="1" applyAlignment="1">
      <alignment horizontal="center" vertical="center"/>
    </xf>
    <xf numFmtId="0" fontId="113" fillId="0" borderId="7" xfId="0" applyFont="1" applyBorder="1" applyAlignment="1">
      <alignment horizontal="center" vertical="center" wrapText="1"/>
    </xf>
    <xf numFmtId="0" fontId="113" fillId="0" borderId="11" xfId="0" applyFont="1" applyBorder="1" applyAlignment="1">
      <alignment horizontal="center" vertical="center" wrapText="1"/>
    </xf>
    <xf numFmtId="0" fontId="113" fillId="0" borderId="53" xfId="0" applyFont="1" applyBorder="1" applyAlignment="1">
      <alignment wrapText="1"/>
    </xf>
    <xf numFmtId="0" fontId="113" fillId="0" borderId="7" xfId="0" applyFont="1" applyBorder="1" applyAlignment="1">
      <alignment wrapText="1"/>
    </xf>
    <xf numFmtId="0" fontId="113" fillId="0" borderId="0" xfId="0" applyFont="1" applyAlignment="1">
      <alignment horizontal="center" vertical="center" wrapText="1"/>
    </xf>
    <xf numFmtId="0" fontId="113" fillId="0" borderId="127" xfId="0" applyFont="1" applyBorder="1" applyAlignment="1">
      <alignment horizontal="center" vertical="center" wrapText="1"/>
    </xf>
    <xf numFmtId="0" fontId="113" fillId="0" borderId="130" xfId="0" applyFont="1" applyBorder="1" applyAlignment="1">
      <alignment horizontal="center" vertical="center" wrapText="1"/>
    </xf>
    <xf numFmtId="0" fontId="113" fillId="0" borderId="126" xfId="0" applyFont="1" applyBorder="1" applyAlignment="1">
      <alignment horizontal="center" vertical="center" wrapText="1"/>
    </xf>
    <xf numFmtId="49" fontId="113" fillId="0" borderId="134" xfId="0" applyNumberFormat="1" applyFont="1" applyBorder="1" applyAlignment="1">
      <alignment horizontal="left" wrapText="1" indent="1"/>
    </xf>
    <xf numFmtId="0" fontId="113" fillId="0" borderId="136" xfId="0" applyFont="1" applyBorder="1" applyAlignment="1">
      <alignment horizontal="left" wrapText="1" indent="1"/>
    </xf>
    <xf numFmtId="49" fontId="113" fillId="0" borderId="137" xfId="0" applyNumberFormat="1" applyFont="1" applyBorder="1" applyAlignment="1">
      <alignment horizontal="left" wrapText="1" indent="1"/>
    </xf>
    <xf numFmtId="0" fontId="113" fillId="0" borderId="138" xfId="0" applyFont="1" applyBorder="1" applyAlignment="1">
      <alignment horizontal="left" wrapText="1" indent="1"/>
    </xf>
    <xf numFmtId="49" fontId="113" fillId="0" borderId="138" xfId="0" applyNumberFormat="1" applyFont="1" applyBorder="1" applyAlignment="1">
      <alignment horizontal="left" wrapText="1" indent="3"/>
    </xf>
    <xf numFmtId="49" fontId="113" fillId="0" borderId="137" xfId="0" applyNumberFormat="1" applyFont="1" applyBorder="1" applyAlignment="1">
      <alignment horizontal="left" wrapText="1" indent="3"/>
    </xf>
    <xf numFmtId="49" fontId="113" fillId="0" borderId="138" xfId="0" applyNumberFormat="1" applyFont="1" applyBorder="1" applyAlignment="1">
      <alignment horizontal="left" wrapText="1" indent="2"/>
    </xf>
    <xf numFmtId="49" fontId="113" fillId="0" borderId="137" xfId="0" applyNumberFormat="1" applyFont="1" applyBorder="1" applyAlignment="1">
      <alignment horizontal="left" wrapText="1" indent="2"/>
    </xf>
    <xf numFmtId="49" fontId="113" fillId="0" borderId="137" xfId="0" applyNumberFormat="1" applyFont="1" applyBorder="1" applyAlignment="1">
      <alignment horizontal="left" vertical="top" wrapText="1" indent="2"/>
    </xf>
    <xf numFmtId="49" fontId="113" fillId="0" borderId="137" xfId="0" applyNumberFormat="1" applyFont="1" applyBorder="1" applyAlignment="1">
      <alignment horizontal="left" indent="1"/>
    </xf>
    <xf numFmtId="0" fontId="113" fillId="0" borderId="138" xfId="0" applyFont="1" applyBorder="1" applyAlignment="1">
      <alignment horizontal="left" indent="1"/>
    </xf>
    <xf numFmtId="49" fontId="113" fillId="0" borderId="138" xfId="0" applyNumberFormat="1" applyFont="1" applyBorder="1" applyAlignment="1">
      <alignment horizontal="left" indent="1"/>
    </xf>
    <xf numFmtId="49" fontId="113" fillId="0" borderId="138" xfId="0" applyNumberFormat="1" applyFont="1" applyBorder="1" applyAlignment="1">
      <alignment horizontal="left" indent="3"/>
    </xf>
    <xf numFmtId="49" fontId="113" fillId="0" borderId="137" xfId="0" applyNumberFormat="1" applyFont="1" applyBorder="1" applyAlignment="1">
      <alignment horizontal="left" indent="3"/>
    </xf>
    <xf numFmtId="0" fontId="113" fillId="0" borderId="138" xfId="0" applyFont="1" applyBorder="1" applyAlignment="1">
      <alignment horizontal="left" indent="2"/>
    </xf>
    <xf numFmtId="0" fontId="113" fillId="0" borderId="137" xfId="0" applyFont="1" applyBorder="1" applyAlignment="1">
      <alignment horizontal="left" indent="2"/>
    </xf>
    <xf numFmtId="0" fontId="113" fillId="0" borderId="137" xfId="0" applyFont="1" applyBorder="1" applyAlignment="1">
      <alignment horizontal="left" indent="1"/>
    </xf>
    <xf numFmtId="0" fontId="116" fillId="0" borderId="69" xfId="0" applyFont="1" applyBorder="1"/>
    <xf numFmtId="0" fontId="116" fillId="0" borderId="64" xfId="0" applyFont="1" applyBorder="1"/>
    <xf numFmtId="0" fontId="113" fillId="0" borderId="0" xfId="0" applyFont="1" applyAlignment="1">
      <alignment horizontal="left"/>
    </xf>
    <xf numFmtId="0" fontId="116" fillId="0" borderId="128" xfId="0" applyFont="1" applyBorder="1" applyAlignment="1">
      <alignment horizontal="left" vertical="center" wrapText="1"/>
    </xf>
    <xf numFmtId="0" fontId="8" fillId="0" borderId="0" xfId="0" applyFont="1" applyAlignment="1">
      <alignment wrapText="1"/>
    </xf>
    <xf numFmtId="0" fontId="116" fillId="0" borderId="128" xfId="0" applyFont="1" applyBorder="1" applyAlignment="1">
      <alignment horizontal="center" vertical="center" wrapText="1"/>
    </xf>
    <xf numFmtId="0" fontId="118" fillId="0" borderId="0" xfId="0" applyFont="1" applyAlignment="1">
      <alignment horizontal="center" vertical="center"/>
    </xf>
    <xf numFmtId="0" fontId="118" fillId="0" borderId="0" xfId="0" applyFont="1"/>
    <xf numFmtId="0" fontId="134" fillId="0" borderId="0" xfId="0" applyFont="1"/>
    <xf numFmtId="0" fontId="113" fillId="0" borderId="115" xfId="0" applyFont="1" applyBorder="1" applyAlignment="1">
      <alignment horizontal="left" vertical="center" wrapText="1" indent="1" readingOrder="1"/>
    </xf>
    <xf numFmtId="0" fontId="118" fillId="0" borderId="128" xfId="0" applyFont="1" applyBorder="1" applyAlignment="1">
      <alignment horizontal="left" indent="3"/>
    </xf>
    <xf numFmtId="0" fontId="116" fillId="0" borderId="128" xfId="0" applyFont="1" applyBorder="1" applyAlignment="1">
      <alignment vertical="center" wrapText="1" readingOrder="1"/>
    </xf>
    <xf numFmtId="0" fontId="118" fillId="0" borderId="128" xfId="0" applyFont="1" applyBorder="1" applyAlignment="1">
      <alignment horizontal="left" indent="2"/>
    </xf>
    <xf numFmtId="0" fontId="113" fillId="0" borderId="116" xfId="0" applyFont="1" applyBorder="1" applyAlignment="1">
      <alignment vertical="center" wrapText="1" readingOrder="1"/>
    </xf>
    <xf numFmtId="0" fontId="118" fillId="0" borderId="129" xfId="0" applyFont="1" applyBorder="1" applyAlignment="1">
      <alignment horizontal="left" indent="2"/>
    </xf>
    <xf numFmtId="0" fontId="113" fillId="0" borderId="115" xfId="0" applyFont="1" applyBorder="1" applyAlignment="1">
      <alignment vertical="center" wrapText="1" readingOrder="1"/>
    </xf>
    <xf numFmtId="0" fontId="113" fillId="0" borderId="114" xfId="0" applyFont="1" applyBorder="1" applyAlignment="1">
      <alignment vertical="center" wrapText="1" readingOrder="1"/>
    </xf>
    <xf numFmtId="0" fontId="134" fillId="0" borderId="7" xfId="0" applyFont="1" applyBorder="1"/>
    <xf numFmtId="171" fontId="18" fillId="80" borderId="57" xfId="0" applyNumberFormat="1" applyFont="1" applyFill="1" applyBorder="1" applyAlignment="1">
      <alignment horizontal="center"/>
    </xf>
    <xf numFmtId="0" fontId="10" fillId="0" borderId="79" xfId="17" applyFill="1" applyBorder="1" applyAlignment="1" applyProtection="1">
      <alignment horizontal="left" vertical="top" wrapText="1"/>
    </xf>
    <xf numFmtId="0" fontId="136" fillId="0" borderId="0" xfId="0" applyFont="1"/>
    <xf numFmtId="0" fontId="137" fillId="0" borderId="0" xfId="0" applyFont="1" applyAlignment="1">
      <alignment vertical="top"/>
    </xf>
    <xf numFmtId="0" fontId="137" fillId="0" borderId="0" xfId="0" applyFont="1" applyAlignment="1">
      <alignment vertical="top" wrapText="1"/>
    </xf>
    <xf numFmtId="0" fontId="144" fillId="0" borderId="0" xfId="0" applyFont="1" applyAlignment="1">
      <alignment vertical="top" wrapText="1"/>
    </xf>
    <xf numFmtId="0" fontId="6" fillId="0" borderId="0" xfId="11" applyFont="1"/>
    <xf numFmtId="0" fontId="143" fillId="0" borderId="0" xfId="11" applyFont="1"/>
    <xf numFmtId="0" fontId="138" fillId="81" borderId="128" xfId="0" applyFont="1" applyFill="1" applyBorder="1" applyAlignment="1">
      <alignment horizontal="left" vertical="center"/>
    </xf>
    <xf numFmtId="49" fontId="139" fillId="0" borderId="128" xfId="0" applyNumberFormat="1" applyFont="1" applyBorder="1" applyAlignment="1">
      <alignment horizontal="left" vertical="center"/>
    </xf>
    <xf numFmtId="0" fontId="139" fillId="0" borderId="128" xfId="0" applyFont="1" applyBorder="1" applyAlignment="1">
      <alignment horizontal="left" vertical="center"/>
    </xf>
    <xf numFmtId="0" fontId="138" fillId="0" borderId="128" xfId="0" applyFont="1" applyBorder="1" applyAlignment="1">
      <alignment horizontal="left" vertical="center"/>
    </xf>
    <xf numFmtId="0" fontId="138" fillId="82" borderId="17" xfId="0" applyFont="1" applyFill="1" applyBorder="1" applyAlignment="1">
      <alignment horizontal="center" vertical="center"/>
    </xf>
    <xf numFmtId="0" fontId="138" fillId="82" borderId="18" xfId="0" applyFont="1" applyFill="1" applyBorder="1" applyAlignment="1">
      <alignment horizontal="center" vertical="center"/>
    </xf>
    <xf numFmtId="198" fontId="138" fillId="81" borderId="137" xfId="7" applyNumberFormat="1" applyFont="1" applyFill="1" applyBorder="1" applyAlignment="1">
      <alignment horizontal="left" vertical="center"/>
    </xf>
    <xf numFmtId="198" fontId="139" fillId="0" borderId="137" xfId="7" applyNumberFormat="1" applyFont="1" applyFill="1" applyBorder="1" applyAlignment="1">
      <alignment horizontal="left" vertical="center"/>
    </xf>
    <xf numFmtId="10" fontId="6" fillId="0" borderId="137" xfId="0" applyNumberFormat="1" applyFont="1" applyBorder="1" applyAlignment="1">
      <alignment horizontal="right" vertical="center" wrapText="1"/>
    </xf>
    <xf numFmtId="0" fontId="142" fillId="83" borderId="135" xfId="0" applyFont="1" applyFill="1" applyBorder="1" applyAlignment="1">
      <alignment horizontal="left" vertical="center"/>
    </xf>
    <xf numFmtId="10" fontId="143" fillId="85" borderId="134" xfId="0" applyNumberFormat="1" applyFont="1" applyFill="1" applyBorder="1" applyAlignment="1">
      <alignment horizontal="right" vertical="center" wrapText="1"/>
    </xf>
    <xf numFmtId="0" fontId="0" fillId="0" borderId="1" xfId="0" applyBorder="1"/>
    <xf numFmtId="0" fontId="4" fillId="84" borderId="128" xfId="0" applyFont="1" applyFill="1" applyBorder="1" applyAlignment="1">
      <alignment horizontal="center" vertical="center" wrapText="1"/>
    </xf>
    <xf numFmtId="0" fontId="5" fillId="85" borderId="128" xfId="0" applyFont="1" applyFill="1" applyBorder="1" applyAlignment="1">
      <alignment vertical="center" wrapText="1"/>
    </xf>
    <xf numFmtId="198" fontId="5" fillId="85" borderId="128" xfId="7" applyNumberFormat="1" applyFont="1" applyFill="1" applyBorder="1" applyAlignment="1">
      <alignment vertical="center"/>
    </xf>
    <xf numFmtId="198" fontId="5" fillId="85" borderId="137" xfId="7" applyNumberFormat="1" applyFont="1" applyFill="1" applyBorder="1" applyAlignment="1">
      <alignment vertical="center"/>
    </xf>
    <xf numFmtId="0" fontId="139" fillId="81" borderId="128" xfId="0" applyFont="1" applyFill="1" applyBorder="1" applyAlignment="1">
      <alignment horizontal="left" vertical="center" wrapText="1" indent="3"/>
    </xf>
    <xf numFmtId="198" fontId="5" fillId="35" borderId="128" xfId="7" applyNumberFormat="1" applyFont="1" applyFill="1" applyBorder="1" applyAlignment="1">
      <alignment vertical="center"/>
    </xf>
    <xf numFmtId="0" fontId="146" fillId="81" borderId="128" xfId="0" applyFont="1" applyFill="1" applyBorder="1" applyAlignment="1">
      <alignment horizontal="left" vertical="center" wrapText="1" indent="5"/>
    </xf>
    <xf numFmtId="0" fontId="147" fillId="82" borderId="128" xfId="0" applyFont="1" applyFill="1" applyBorder="1" applyAlignment="1">
      <alignment horizontal="left" vertical="center" wrapText="1" indent="1"/>
    </xf>
    <xf numFmtId="198" fontId="147" fillId="82" borderId="128" xfId="7" applyNumberFormat="1" applyFont="1" applyFill="1" applyBorder="1" applyAlignment="1">
      <alignment vertical="center"/>
    </xf>
    <xf numFmtId="198" fontId="147" fillId="83" borderId="137" xfId="7" applyNumberFormat="1" applyFont="1" applyFill="1" applyBorder="1" applyAlignment="1">
      <alignment vertical="center"/>
    </xf>
    <xf numFmtId="198" fontId="148" fillId="81" borderId="128" xfId="7" applyNumberFormat="1" applyFont="1" applyFill="1" applyBorder="1" applyAlignment="1">
      <alignment vertical="center"/>
    </xf>
    <xf numFmtId="198" fontId="148" fillId="83" borderId="137" xfId="7" applyNumberFormat="1" applyFont="1" applyFill="1" applyBorder="1" applyAlignment="1">
      <alignment vertical="center"/>
    </xf>
    <xf numFmtId="0" fontId="146" fillId="81" borderId="135" xfId="0" applyFont="1" applyFill="1" applyBorder="1" applyAlignment="1">
      <alignment horizontal="left" vertical="center" wrapText="1" indent="5"/>
    </xf>
    <xf numFmtId="198" fontId="148" fillId="81" borderId="135" xfId="7" applyNumberFormat="1" applyFont="1" applyFill="1" applyBorder="1" applyAlignment="1">
      <alignment vertical="center"/>
    </xf>
    <xf numFmtId="198" fontId="148" fillId="83" borderId="134" xfId="7" applyNumberFormat="1" applyFont="1" applyFill="1" applyBorder="1" applyAlignment="1">
      <alignment vertical="center"/>
    </xf>
    <xf numFmtId="0" fontId="6" fillId="0" borderId="128" xfId="13" applyFont="1" applyBorder="1" applyAlignment="1" applyProtection="1">
      <alignment wrapText="1"/>
      <protection locked="0"/>
    </xf>
    <xf numFmtId="0" fontId="6" fillId="0" borderId="3" xfId="13" applyFont="1" applyBorder="1" applyAlignment="1" applyProtection="1">
      <alignment vertical="center" wrapText="1"/>
      <protection locked="0"/>
    </xf>
    <xf numFmtId="0" fontId="127" fillId="0" borderId="128" xfId="21414" applyFont="1" applyBorder="1" applyAlignment="1">
      <alignment horizontal="left" vertical="center" wrapText="1"/>
    </xf>
    <xf numFmtId="197" fontId="8" fillId="0" borderId="128" xfId="0" applyNumberFormat="1" applyFont="1" applyBorder="1" applyAlignment="1">
      <alignment horizontal="right"/>
    </xf>
    <xf numFmtId="0" fontId="4" fillId="0" borderId="128" xfId="0" applyFont="1" applyBorder="1"/>
    <xf numFmtId="0" fontId="10" fillId="0" borderId="128" xfId="17" applyFill="1" applyBorder="1" applyAlignment="1" applyProtection="1"/>
    <xf numFmtId="0" fontId="134" fillId="3" borderId="128" xfId="5" applyFont="1" applyFill="1" applyBorder="1" applyProtection="1">
      <protection locked="0"/>
    </xf>
    <xf numFmtId="0" fontId="134" fillId="0" borderId="128" xfId="21416" applyFont="1" applyBorder="1" applyAlignment="1" applyProtection="1">
      <alignment horizontal="center" vertical="top" wrapText="1"/>
      <protection locked="0"/>
    </xf>
    <xf numFmtId="0" fontId="149" fillId="3" borderId="128" xfId="21416" applyFont="1" applyFill="1" applyBorder="1" applyAlignment="1" applyProtection="1">
      <alignment wrapText="1"/>
      <protection locked="0"/>
    </xf>
    <xf numFmtId="3" fontId="134" fillId="79" borderId="128" xfId="5" applyNumberFormat="1" applyFont="1" applyFill="1" applyBorder="1"/>
    <xf numFmtId="0" fontId="132" fillId="3" borderId="128" xfId="21416" applyFont="1" applyFill="1" applyBorder="1" applyAlignment="1" applyProtection="1">
      <alignment horizontal="right" wrapText="1"/>
      <protection locked="0"/>
    </xf>
    <xf numFmtId="3" fontId="134" fillId="0" borderId="128" xfId="5" applyNumberFormat="1" applyFont="1" applyBorder="1"/>
    <xf numFmtId="0" fontId="150" fillId="0" borderId="0" xfId="21415" applyFont="1" applyAlignment="1" applyProtection="1">
      <alignment vertical="center"/>
      <protection locked="0"/>
    </xf>
    <xf numFmtId="0" fontId="109" fillId="75" borderId="131" xfId="21412" applyFont="1" applyFill="1" applyBorder="1" applyAlignment="1" applyProtection="1">
      <alignment vertical="center" wrapText="1"/>
      <protection locked="0"/>
    </xf>
    <xf numFmtId="0" fontId="61" fillId="75" borderId="130" xfId="21412" applyFont="1" applyFill="1" applyBorder="1" applyProtection="1">
      <alignment vertical="center"/>
      <protection locked="0"/>
    </xf>
    <xf numFmtId="0" fontId="110" fillId="69" borderId="129" xfId="21412" applyFont="1" applyFill="1" applyBorder="1" applyAlignment="1" applyProtection="1">
      <alignment horizontal="center" vertical="center"/>
      <protection locked="0"/>
    </xf>
    <xf numFmtId="0" fontId="110" fillId="0" borderId="130" xfId="21412" applyFont="1" applyBorder="1" applyAlignment="1" applyProtection="1">
      <alignment horizontal="left" vertical="center" wrapText="1"/>
      <protection locked="0"/>
    </xf>
    <xf numFmtId="169" fontId="110" fillId="0" borderId="128" xfId="948" applyNumberFormat="1" applyFont="1" applyFill="1" applyBorder="1" applyAlignment="1" applyProtection="1">
      <alignment horizontal="right" vertical="center"/>
      <protection locked="0"/>
    </xf>
    <xf numFmtId="0" fontId="109" fillId="76" borderId="128" xfId="21412" applyFont="1" applyFill="1" applyBorder="1" applyAlignment="1" applyProtection="1">
      <alignment horizontal="center" vertical="center"/>
      <protection locked="0"/>
    </xf>
    <xf numFmtId="0" fontId="109" fillId="76" borderId="130" xfId="21412" applyFont="1" applyFill="1" applyBorder="1" applyAlignment="1" applyProtection="1">
      <alignment vertical="top" wrapText="1"/>
      <protection locked="0"/>
    </xf>
    <xf numFmtId="169" fontId="110" fillId="76" borderId="128" xfId="948" applyNumberFormat="1" applyFont="1" applyFill="1" applyBorder="1" applyAlignment="1" applyProtection="1">
      <alignment horizontal="right" vertical="center"/>
    </xf>
    <xf numFmtId="0" fontId="109" fillId="75" borderId="131" xfId="21412" applyFont="1" applyFill="1" applyBorder="1" applyProtection="1">
      <alignment vertical="center"/>
      <protection locked="0"/>
    </xf>
    <xf numFmtId="169" fontId="61" fillId="75" borderId="130" xfId="948" applyNumberFormat="1" applyFont="1" applyFill="1" applyBorder="1" applyAlignment="1" applyProtection="1">
      <alignment horizontal="right" vertical="center"/>
      <protection locked="0"/>
    </xf>
    <xf numFmtId="0" fontId="111" fillId="69" borderId="129" xfId="21412" applyFont="1" applyFill="1" applyBorder="1" applyAlignment="1" applyProtection="1">
      <alignment horizontal="center" vertical="center"/>
      <protection locked="0"/>
    </xf>
    <xf numFmtId="0" fontId="110" fillId="69" borderId="128" xfId="21412" applyFont="1" applyFill="1" applyBorder="1" applyAlignment="1" applyProtection="1">
      <alignment vertical="center" wrapText="1"/>
      <protection locked="0"/>
    </xf>
    <xf numFmtId="0" fontId="110" fillId="69" borderId="128" xfId="21412" applyFont="1" applyFill="1" applyBorder="1" applyAlignment="1" applyProtection="1">
      <alignment horizontal="left" vertical="center" wrapText="1"/>
      <protection locked="0"/>
    </xf>
    <xf numFmtId="0" fontId="110" fillId="0" borderId="128" xfId="21412" applyFont="1" applyBorder="1" applyAlignment="1" applyProtection="1">
      <alignment horizontal="left" vertical="center" wrapText="1"/>
      <protection locked="0"/>
    </xf>
    <xf numFmtId="0" fontId="111" fillId="3" borderId="129" xfId="21412" applyFont="1" applyFill="1" applyBorder="1" applyAlignment="1" applyProtection="1">
      <alignment horizontal="center" vertical="center"/>
      <protection locked="0"/>
    </xf>
    <xf numFmtId="0" fontId="110" fillId="0" borderId="128" xfId="21412" applyFont="1" applyBorder="1" applyAlignment="1" applyProtection="1">
      <alignment vertical="center" wrapText="1"/>
      <protection locked="0"/>
    </xf>
    <xf numFmtId="0" fontId="112" fillId="76" borderId="128" xfId="21412" applyFont="1" applyFill="1" applyBorder="1" applyAlignment="1" applyProtection="1">
      <alignment horizontal="center" vertical="center"/>
      <protection locked="0"/>
    </xf>
    <xf numFmtId="0" fontId="109" fillId="76" borderId="130" xfId="21412" applyFont="1" applyFill="1" applyBorder="1" applyAlignment="1" applyProtection="1">
      <alignment vertical="center" wrapText="1"/>
      <protection locked="0"/>
    </xf>
    <xf numFmtId="169" fontId="109" fillId="75" borderId="130" xfId="948" applyNumberFormat="1" applyFont="1" applyFill="1" applyBorder="1" applyAlignment="1" applyProtection="1">
      <alignment horizontal="right" vertical="center"/>
      <protection locked="0"/>
    </xf>
    <xf numFmtId="0" fontId="110" fillId="69" borderId="130" xfId="21412" applyFont="1" applyFill="1" applyBorder="1" applyAlignment="1" applyProtection="1">
      <alignment vertical="center" wrapText="1"/>
      <protection locked="0"/>
    </xf>
    <xf numFmtId="0" fontId="61" fillId="75" borderId="131" xfId="21412" applyFont="1" applyFill="1" applyBorder="1" applyProtection="1">
      <alignment vertical="center"/>
      <protection locked="0"/>
    </xf>
    <xf numFmtId="169" fontId="110" fillId="3" borderId="128" xfId="948" applyNumberFormat="1" applyFont="1" applyFill="1" applyBorder="1" applyAlignment="1" applyProtection="1">
      <alignment horizontal="right" vertical="center"/>
      <protection locked="0"/>
    </xf>
    <xf numFmtId="0" fontId="111" fillId="3" borderId="128" xfId="21412" applyFont="1" applyFill="1" applyBorder="1" applyAlignment="1" applyProtection="1">
      <alignment horizontal="center" vertical="center"/>
      <protection locked="0"/>
    </xf>
    <xf numFmtId="0" fontId="110" fillId="69" borderId="130" xfId="21412" applyFont="1" applyFill="1" applyBorder="1" applyAlignment="1" applyProtection="1">
      <alignment horizontal="left" vertical="center" wrapText="1"/>
      <protection locked="0"/>
    </xf>
    <xf numFmtId="0" fontId="149" fillId="3" borderId="0" xfId="21415" applyFont="1" applyFill="1" applyAlignment="1" applyProtection="1">
      <alignment vertical="center"/>
      <protection locked="0"/>
    </xf>
    <xf numFmtId="0" fontId="134" fillId="3" borderId="128" xfId="5" applyFont="1" applyFill="1" applyBorder="1" applyAlignment="1" applyProtection="1">
      <alignment vertical="center" wrapText="1"/>
      <protection locked="0"/>
    </xf>
    <xf numFmtId="0" fontId="134" fillId="0" borderId="128" xfId="21416" applyFont="1" applyBorder="1" applyAlignment="1" applyProtection="1">
      <alignment horizontal="center" vertical="center" wrapText="1"/>
      <protection locked="0"/>
    </xf>
    <xf numFmtId="3" fontId="134" fillId="3" borderId="128" xfId="1" applyNumberFormat="1" applyFont="1" applyFill="1" applyBorder="1" applyAlignment="1" applyProtection="1">
      <alignment horizontal="center" vertical="center" wrapText="1"/>
      <protection locked="0"/>
    </xf>
    <xf numFmtId="9" fontId="134" fillId="3" borderId="128" xfId="15" applyNumberFormat="1" applyFont="1" applyFill="1" applyBorder="1" applyAlignment="1" applyProtection="1">
      <alignment horizontal="center" vertical="center" wrapText="1"/>
      <protection locked="0"/>
    </xf>
    <xf numFmtId="0" fontId="134" fillId="3" borderId="128" xfId="21416" applyFont="1" applyFill="1" applyBorder="1" applyAlignment="1" applyProtection="1">
      <alignment horizontal="center" vertical="center" wrapText="1"/>
      <protection locked="0"/>
    </xf>
    <xf numFmtId="0" fontId="149" fillId="3" borderId="128" xfId="21416" applyFont="1" applyFill="1" applyBorder="1" applyProtection="1">
      <protection locked="0"/>
    </xf>
    <xf numFmtId="0" fontId="152" fillId="3" borderId="128" xfId="21416" applyFont="1" applyFill="1" applyBorder="1" applyAlignment="1" applyProtection="1">
      <alignment horizontal="right"/>
      <protection locked="0"/>
    </xf>
    <xf numFmtId="199" fontId="134" fillId="79" borderId="128" xfId="5" applyNumberFormat="1" applyFont="1" applyFill="1" applyBorder="1" applyProtection="1">
      <protection locked="0"/>
    </xf>
    <xf numFmtId="169" fontId="134" fillId="79" borderId="128" xfId="1" applyNumberFormat="1" applyFont="1" applyFill="1" applyBorder="1" applyAlignment="1" applyProtection="1"/>
    <xf numFmtId="0" fontId="134" fillId="3" borderId="128" xfId="21416" applyFont="1" applyFill="1" applyBorder="1" applyAlignment="1" applyProtection="1">
      <alignment horizontal="left" vertical="center"/>
      <protection locked="0"/>
    </xf>
    <xf numFmtId="3" fontId="134" fillId="3" borderId="128" xfId="5" applyNumberFormat="1" applyFont="1" applyFill="1" applyBorder="1" applyProtection="1">
      <protection locked="0"/>
    </xf>
    <xf numFmtId="0" fontId="132" fillId="3" borderId="128" xfId="21416" applyFont="1" applyFill="1" applyBorder="1" applyAlignment="1" applyProtection="1">
      <alignment horizontal="right"/>
      <protection locked="0"/>
    </xf>
    <xf numFmtId="0" fontId="134" fillId="0" borderId="128" xfId="21416" applyFont="1" applyBorder="1" applyAlignment="1" applyProtection="1">
      <alignment horizontal="left" vertical="center"/>
      <protection locked="0"/>
    </xf>
    <xf numFmtId="0" fontId="149" fillId="3" borderId="128" xfId="16" applyFont="1" applyFill="1" applyBorder="1" applyProtection="1">
      <protection locked="0"/>
    </xf>
    <xf numFmtId="3" fontId="149" fillId="75" borderId="128" xfId="16" applyNumberFormat="1" applyFont="1" applyFill="1" applyBorder="1"/>
    <xf numFmtId="9" fontId="8" fillId="2" borderId="79" xfId="20961" applyFont="1" applyFill="1" applyBorder="1" applyAlignment="1" applyProtection="1">
      <alignment vertical="center"/>
      <protection locked="0"/>
    </xf>
    <xf numFmtId="9" fontId="8" fillId="2" borderId="94" xfId="20961" applyFont="1" applyFill="1" applyBorder="1" applyAlignment="1" applyProtection="1">
      <alignment vertical="center"/>
      <protection locked="0"/>
    </xf>
    <xf numFmtId="9" fontId="8" fillId="2" borderId="23" xfId="20961" applyFont="1" applyFill="1" applyBorder="1" applyAlignment="1" applyProtection="1">
      <alignment vertical="center"/>
      <protection locked="0"/>
    </xf>
    <xf numFmtId="9" fontId="16" fillId="2" borderId="23" xfId="20961" applyFont="1" applyFill="1" applyBorder="1" applyAlignment="1" applyProtection="1">
      <alignment vertical="center"/>
      <protection locked="0"/>
    </xf>
    <xf numFmtId="9" fontId="16" fillId="2" borderId="24" xfId="20961" applyFont="1" applyFill="1" applyBorder="1" applyAlignment="1" applyProtection="1">
      <alignment vertical="center"/>
      <protection locked="0"/>
    </xf>
    <xf numFmtId="9" fontId="16" fillId="2" borderId="79" xfId="20961" applyFont="1" applyFill="1" applyBorder="1" applyAlignment="1" applyProtection="1">
      <alignment vertical="center"/>
      <protection locked="0"/>
    </xf>
    <xf numFmtId="9" fontId="16" fillId="2" borderId="94" xfId="20961" applyFont="1" applyFill="1" applyBorder="1" applyAlignment="1" applyProtection="1">
      <alignment vertical="center"/>
      <protection locked="0"/>
    </xf>
    <xf numFmtId="9" fontId="25" fillId="36" borderId="0" xfId="20961" applyFont="1" applyFill="1"/>
    <xf numFmtId="9" fontId="25" fillId="36" borderId="72" xfId="20961" applyFont="1" applyFill="1" applyBorder="1"/>
    <xf numFmtId="169" fontId="8" fillId="2" borderId="74" xfId="7" applyNumberFormat="1" applyFont="1" applyFill="1" applyBorder="1" applyAlignment="1" applyProtection="1">
      <alignment vertical="center"/>
      <protection locked="0"/>
    </xf>
    <xf numFmtId="169" fontId="16" fillId="2" borderId="74" xfId="7" applyNumberFormat="1" applyFont="1" applyFill="1" applyBorder="1" applyAlignment="1" applyProtection="1">
      <alignment vertical="center"/>
      <protection locked="0"/>
    </xf>
    <xf numFmtId="169" fontId="16" fillId="2" borderId="88" xfId="7" applyNumberFormat="1" applyFont="1" applyFill="1" applyBorder="1" applyAlignment="1" applyProtection="1">
      <alignment vertical="center"/>
      <protection locked="0"/>
    </xf>
    <xf numFmtId="197" fontId="0" fillId="0" borderId="0" xfId="0" applyNumberFormat="1"/>
    <xf numFmtId="169" fontId="0" fillId="0" borderId="79" xfId="7" applyNumberFormat="1" applyFont="1" applyBorder="1"/>
    <xf numFmtId="169" fontId="0" fillId="35" borderId="79" xfId="7" applyNumberFormat="1" applyFont="1" applyFill="1" applyBorder="1"/>
    <xf numFmtId="169" fontId="0" fillId="0" borderId="79" xfId="7" applyNumberFormat="1" applyFont="1" applyBorder="1" applyAlignment="1">
      <alignment vertical="center"/>
    </xf>
    <xf numFmtId="169" fontId="0" fillId="35" borderId="79" xfId="7" applyNumberFormat="1" applyFont="1" applyFill="1" applyBorder="1" applyAlignment="1">
      <alignment vertical="center"/>
    </xf>
    <xf numFmtId="169" fontId="0" fillId="0" borderId="120" xfId="7" applyNumberFormat="1" applyFont="1" applyBorder="1"/>
    <xf numFmtId="169" fontId="0" fillId="35" borderId="120" xfId="7" applyNumberFormat="1" applyFont="1" applyFill="1" applyBorder="1"/>
    <xf numFmtId="169" fontId="0" fillId="0" borderId="0" xfId="0" applyNumberFormat="1"/>
    <xf numFmtId="169" fontId="0" fillId="0" borderId="128" xfId="7" applyNumberFormat="1" applyFont="1" applyBorder="1"/>
    <xf numFmtId="3" fontId="11" fillId="0" borderId="0" xfId="0" applyNumberFormat="1" applyFont="1"/>
    <xf numFmtId="0" fontId="8" fillId="0" borderId="131" xfId="0" applyFont="1" applyBorder="1" applyAlignment="1">
      <alignment wrapText="1"/>
    </xf>
    <xf numFmtId="0" fontId="8" fillId="0" borderId="137" xfId="0" applyFont="1" applyBorder="1"/>
    <xf numFmtId="0" fontId="12" fillId="0" borderId="131" xfId="0" applyFont="1" applyBorder="1" applyAlignment="1">
      <alignment wrapText="1"/>
    </xf>
    <xf numFmtId="9" fontId="4" fillId="0" borderId="21" xfId="20961" applyFont="1" applyBorder="1"/>
    <xf numFmtId="0" fontId="8" fillId="0" borderId="87" xfId="0" applyFont="1" applyBorder="1" applyAlignment="1">
      <alignment vertical="center"/>
    </xf>
    <xf numFmtId="0" fontId="12" fillId="0" borderId="127" xfId="0" applyFont="1" applyBorder="1" applyAlignment="1">
      <alignment wrapText="1"/>
    </xf>
    <xf numFmtId="0" fontId="4" fillId="0" borderId="88" xfId="0" applyFont="1" applyBorder="1"/>
    <xf numFmtId="10" fontId="4" fillId="0" borderId="94" xfId="20961" applyNumberFormat="1" applyFont="1" applyBorder="1"/>
    <xf numFmtId="10" fontId="4" fillId="0" borderId="88" xfId="20961" applyNumberFormat="1" applyFont="1" applyBorder="1"/>
    <xf numFmtId="43" fontId="0" fillId="0" borderId="0" xfId="0" applyNumberFormat="1"/>
    <xf numFmtId="10" fontId="4" fillId="0" borderId="0" xfId="0" applyNumberFormat="1" applyFont="1" applyAlignment="1">
      <alignment horizontal="left" vertical="center"/>
    </xf>
    <xf numFmtId="197" fontId="4" fillId="0" borderId="0" xfId="0" applyNumberFormat="1" applyFont="1"/>
    <xf numFmtId="197" fontId="11" fillId="0" borderId="0" xfId="0" applyNumberFormat="1" applyFont="1"/>
    <xf numFmtId="169" fontId="4" fillId="3" borderId="77" xfId="7" applyNumberFormat="1" applyFont="1" applyFill="1" applyBorder="1" applyAlignment="1">
      <alignment vertical="center"/>
    </xf>
    <xf numFmtId="169" fontId="25" fillId="36" borderId="0" xfId="7" applyNumberFormat="1" applyFont="1" applyFill="1"/>
    <xf numFmtId="169" fontId="4" fillId="0" borderId="53" xfId="7" applyNumberFormat="1" applyFont="1" applyBorder="1" applyAlignment="1">
      <alignment vertical="center"/>
    </xf>
    <xf numFmtId="169" fontId="4" fillId="0" borderId="64" xfId="7" applyNumberFormat="1" applyFont="1" applyBorder="1" applyAlignment="1">
      <alignment vertical="center"/>
    </xf>
    <xf numFmtId="169" fontId="4" fillId="3" borderId="21" xfId="7" applyNumberFormat="1" applyFont="1" applyFill="1" applyBorder="1" applyAlignment="1">
      <alignment vertical="center"/>
    </xf>
    <xf numFmtId="169" fontId="4" fillId="0" borderId="80" xfId="7" applyNumberFormat="1" applyFont="1" applyBorder="1" applyAlignment="1">
      <alignment vertical="center"/>
    </xf>
    <xf numFmtId="169" fontId="4" fillId="0" borderId="94" xfId="7" applyNumberFormat="1" applyFont="1" applyBorder="1" applyAlignment="1">
      <alignment vertical="center"/>
    </xf>
    <xf numFmtId="169" fontId="4" fillId="0" borderId="23" xfId="7" applyNumberFormat="1" applyFont="1" applyBorder="1" applyAlignment="1">
      <alignment vertical="center"/>
    </xf>
    <xf numFmtId="169" fontId="4" fillId="0" borderId="25" xfId="7" applyNumberFormat="1" applyFont="1" applyBorder="1" applyAlignment="1">
      <alignment vertical="center"/>
    </xf>
    <xf numFmtId="169" fontId="4" fillId="0" borderId="24" xfId="7" applyNumberFormat="1" applyFont="1" applyBorder="1" applyAlignment="1">
      <alignment vertical="center"/>
    </xf>
    <xf numFmtId="169" fontId="4" fillId="0" borderId="26" xfId="7" applyNumberFormat="1" applyFont="1" applyBorder="1" applyAlignment="1">
      <alignment vertical="center"/>
    </xf>
    <xf numFmtId="169" fontId="4" fillId="0" borderId="18" xfId="7" applyNumberFormat="1" applyFont="1" applyBorder="1" applyAlignment="1">
      <alignment vertical="center"/>
    </xf>
    <xf numFmtId="169" fontId="4" fillId="0" borderId="75" xfId="7" applyNumberFormat="1" applyFont="1" applyBorder="1" applyAlignment="1">
      <alignment vertical="center"/>
    </xf>
    <xf numFmtId="169" fontId="4" fillId="0" borderId="88" xfId="7" applyNumberFormat="1" applyFont="1" applyBorder="1" applyAlignment="1">
      <alignment vertical="center"/>
    </xf>
    <xf numFmtId="9" fontId="4" fillId="0" borderId="73" xfId="20961" applyFont="1" applyBorder="1" applyAlignment="1">
      <alignment vertical="center"/>
    </xf>
    <xf numFmtId="9" fontId="4" fillId="0" borderId="90" xfId="20961" applyFont="1" applyBorder="1" applyAlignment="1">
      <alignment vertical="center"/>
    </xf>
    <xf numFmtId="169" fontId="4" fillId="0" borderId="0" xfId="0" applyNumberFormat="1" applyFont="1"/>
    <xf numFmtId="10" fontId="110" fillId="76" borderId="128" xfId="20961" applyNumberFormat="1" applyFont="1" applyFill="1" applyBorder="1" applyAlignment="1" applyProtection="1">
      <alignment horizontal="right" vertical="center"/>
    </xf>
    <xf numFmtId="169" fontId="117" fillId="0" borderId="120" xfId="7" applyNumberFormat="1" applyFont="1" applyBorder="1"/>
    <xf numFmtId="169" fontId="113" fillId="0" borderId="128" xfId="7" applyNumberFormat="1" applyFont="1" applyBorder="1"/>
    <xf numFmtId="169" fontId="113" fillId="35" borderId="128" xfId="7" applyNumberFormat="1" applyFont="1" applyFill="1" applyBorder="1"/>
    <xf numFmtId="169" fontId="116" fillId="0" borderId="128" xfId="7" applyNumberFormat="1" applyFont="1" applyBorder="1"/>
    <xf numFmtId="169" fontId="116" fillId="35" borderId="128" xfId="7" applyNumberFormat="1" applyFont="1" applyFill="1" applyBorder="1"/>
    <xf numFmtId="169" fontId="114" fillId="0" borderId="128" xfId="7" applyNumberFormat="1" applyFont="1" applyBorder="1"/>
    <xf numFmtId="169" fontId="117" fillId="0" borderId="128" xfId="7" applyNumberFormat="1" applyFont="1" applyBorder="1"/>
    <xf numFmtId="169" fontId="113" fillId="0" borderId="0" xfId="7" applyNumberFormat="1" applyFont="1"/>
    <xf numFmtId="169" fontId="113" fillId="0" borderId="128" xfId="7" applyNumberFormat="1" applyFont="1" applyBorder="1" applyAlignment="1">
      <alignment horizontal="left" indent="1"/>
    </xf>
    <xf numFmtId="169" fontId="116" fillId="79" borderId="128" xfId="7" applyNumberFormat="1" applyFont="1" applyFill="1" applyBorder="1"/>
    <xf numFmtId="169" fontId="116" fillId="0" borderId="69" xfId="7" applyNumberFormat="1" applyFont="1" applyBorder="1"/>
    <xf numFmtId="169" fontId="113" fillId="0" borderId="137" xfId="7" applyNumberFormat="1" applyFont="1" applyBorder="1"/>
    <xf numFmtId="169" fontId="113" fillId="0" borderId="138" xfId="7" applyNumberFormat="1" applyFont="1" applyBorder="1" applyAlignment="1">
      <alignment horizontal="left" indent="1"/>
    </xf>
    <xf numFmtId="169" fontId="113" fillId="0" borderId="138" xfId="7" applyNumberFormat="1" applyFont="1" applyBorder="1" applyAlignment="1">
      <alignment horizontal="left" indent="2"/>
    </xf>
    <xf numFmtId="169" fontId="113" fillId="0" borderId="138" xfId="7" applyNumberFormat="1" applyFont="1" applyBorder="1" applyAlignment="1">
      <alignment horizontal="left" indent="3"/>
    </xf>
    <xf numFmtId="169" fontId="113" fillId="78" borderId="138" xfId="7" applyNumberFormat="1" applyFont="1" applyFill="1" applyBorder="1"/>
    <xf numFmtId="169" fontId="113" fillId="78" borderId="128" xfId="7" applyNumberFormat="1" applyFont="1" applyFill="1" applyBorder="1"/>
    <xf numFmtId="169" fontId="113" fillId="78" borderId="137" xfId="7" applyNumberFormat="1" applyFont="1" applyFill="1" applyBorder="1"/>
    <xf numFmtId="169" fontId="113" fillId="0" borderId="138" xfId="7" applyNumberFormat="1" applyFont="1" applyBorder="1" applyAlignment="1">
      <alignment horizontal="left" vertical="top" wrapText="1" indent="2"/>
    </xf>
    <xf numFmtId="169" fontId="113" fillId="0" borderId="138" xfId="7" applyNumberFormat="1" applyFont="1" applyBorder="1" applyAlignment="1">
      <alignment horizontal="left" wrapText="1" indent="3"/>
    </xf>
    <xf numFmtId="169" fontId="113" fillId="0" borderId="138" xfId="7" applyNumberFormat="1" applyFont="1" applyBorder="1" applyAlignment="1">
      <alignment horizontal="left" wrapText="1" indent="2"/>
    </xf>
    <xf numFmtId="169" fontId="113" fillId="0" borderId="138" xfId="7" applyNumberFormat="1" applyFont="1" applyBorder="1" applyAlignment="1">
      <alignment horizontal="left" wrapText="1" indent="1"/>
    </xf>
    <xf numFmtId="169" fontId="113" fillId="0" borderId="136" xfId="7" applyNumberFormat="1" applyFont="1" applyBorder="1" applyAlignment="1">
      <alignment horizontal="left" wrapText="1" indent="1"/>
    </xf>
    <xf numFmtId="169" fontId="113" fillId="0" borderId="135" xfId="7" applyNumberFormat="1" applyFont="1" applyBorder="1"/>
    <xf numFmtId="169" fontId="113" fillId="0" borderId="134" xfId="7" applyNumberFormat="1" applyFont="1" applyBorder="1"/>
    <xf numFmtId="169" fontId="116" fillId="0" borderId="137" xfId="7" applyNumberFormat="1" applyFont="1" applyBorder="1"/>
    <xf numFmtId="0" fontId="116" fillId="0" borderId="0" xfId="0" applyFont="1"/>
    <xf numFmtId="169" fontId="113" fillId="0" borderId="128" xfId="7" applyNumberFormat="1" applyFont="1" applyBorder="1" applyAlignment="1">
      <alignment horizontal="left" vertical="center" wrapText="1"/>
    </xf>
    <xf numFmtId="169" fontId="113" fillId="0" borderId="128" xfId="7" applyNumberFormat="1" applyFont="1" applyBorder="1" applyAlignment="1">
      <alignment horizontal="center" vertical="center" textRotation="90" wrapText="1"/>
    </xf>
    <xf numFmtId="169" fontId="113" fillId="0" borderId="128" xfId="7" applyNumberFormat="1" applyFont="1" applyBorder="1" applyAlignment="1">
      <alignment horizontal="center" vertical="center" wrapText="1"/>
    </xf>
    <xf numFmtId="169" fontId="113" fillId="0" borderId="128" xfId="7" applyNumberFormat="1" applyFont="1" applyBorder="1" applyAlignment="1">
      <alignment horizontal="center" vertical="center"/>
    </xf>
    <xf numFmtId="169" fontId="116" fillId="0" borderId="128" xfId="7" applyNumberFormat="1" applyFont="1" applyBorder="1" applyAlignment="1">
      <alignment horizontal="left" vertical="center" wrapText="1"/>
    </xf>
    <xf numFmtId="169" fontId="116" fillId="0" borderId="128" xfId="7" applyNumberFormat="1" applyFont="1" applyBorder="1" applyAlignment="1">
      <alignment horizontal="center" vertical="center"/>
    </xf>
    <xf numFmtId="169" fontId="118" fillId="0" borderId="128" xfId="7" applyNumberFormat="1" applyFont="1" applyBorder="1"/>
    <xf numFmtId="169" fontId="118" fillId="0" borderId="129" xfId="7" applyNumberFormat="1" applyFont="1" applyBorder="1"/>
    <xf numFmtId="0" fontId="119" fillId="0" borderId="128" xfId="0" applyFont="1" applyBorder="1" applyAlignment="1">
      <alignment horizontal="left" indent="2"/>
    </xf>
    <xf numFmtId="169" fontId="119" fillId="0" borderId="128" xfId="7" applyNumberFormat="1" applyFont="1" applyBorder="1"/>
    <xf numFmtId="0" fontId="149" fillId="0" borderId="0" xfId="0" applyFont="1"/>
    <xf numFmtId="170" fontId="118" fillId="0" borderId="128" xfId="20961" applyNumberFormat="1" applyFont="1" applyBorder="1"/>
    <xf numFmtId="170" fontId="118" fillId="0" borderId="129" xfId="20961" applyNumberFormat="1" applyFont="1" applyBorder="1"/>
    <xf numFmtId="170" fontId="119" fillId="0" borderId="128" xfId="20961" applyNumberFormat="1" applyFont="1" applyBorder="1"/>
    <xf numFmtId="168" fontId="118" fillId="0" borderId="128" xfId="7" applyFont="1" applyBorder="1"/>
    <xf numFmtId="168" fontId="118" fillId="0" borderId="129" xfId="7" applyFont="1" applyBorder="1"/>
    <xf numFmtId="168" fontId="119" fillId="0" borderId="128" xfId="7" applyFont="1" applyBorder="1"/>
    <xf numFmtId="168" fontId="0" fillId="0" borderId="0" xfId="7" applyFont="1"/>
    <xf numFmtId="168" fontId="0" fillId="0" borderId="0" xfId="0" applyNumberFormat="1"/>
    <xf numFmtId="0" fontId="103" fillId="0" borderId="66" xfId="0" applyFont="1" applyBorder="1" applyAlignment="1">
      <alignment horizontal="left" vertical="center" wrapText="1"/>
    </xf>
    <xf numFmtId="0" fontId="103" fillId="0" borderId="65" xfId="0" applyFont="1" applyBorder="1" applyAlignment="1">
      <alignment horizontal="left" vertical="center" wrapText="1"/>
    </xf>
    <xf numFmtId="0" fontId="135" fillId="0" borderId="141" xfId="0" applyFont="1" applyBorder="1" applyAlignment="1">
      <alignment horizontal="center" vertical="center"/>
    </xf>
    <xf numFmtId="0" fontId="135" fillId="0" borderId="29" xfId="0" applyFont="1" applyBorder="1" applyAlignment="1">
      <alignment horizontal="center" vertical="center"/>
    </xf>
    <xf numFmtId="0" fontId="135" fillId="0" borderId="142" xfId="0" applyFont="1" applyBorder="1" applyAlignment="1">
      <alignment horizontal="center" vertical="center"/>
    </xf>
    <xf numFmtId="169" fontId="0" fillId="0" borderId="80" xfId="7" applyNumberFormat="1" applyFont="1" applyBorder="1" applyAlignment="1">
      <alignment horizontal="center"/>
    </xf>
    <xf numFmtId="169" fontId="0" fillId="0" borderId="77" xfId="7" applyNumberFormat="1" applyFont="1" applyBorder="1" applyAlignment="1">
      <alignment horizontal="center"/>
    </xf>
    <xf numFmtId="169" fontId="0" fillId="0" borderId="78" xfId="7" applyNumberFormat="1" applyFont="1" applyBorder="1" applyAlignment="1">
      <alignment horizontal="center"/>
    </xf>
    <xf numFmtId="169" fontId="0" fillId="0" borderId="121" xfId="7" applyNumberFormat="1" applyFont="1" applyBorder="1" applyAlignment="1">
      <alignment horizontal="center"/>
    </xf>
    <xf numFmtId="169" fontId="0" fillId="0" borderId="122" xfId="7" applyNumberFormat="1" applyFont="1" applyBorder="1" applyAlignment="1">
      <alignment horizontal="center"/>
    </xf>
    <xf numFmtId="169" fontId="0" fillId="0" borderId="123" xfId="7" applyNumberFormat="1" applyFont="1" applyBorder="1" applyAlignment="1">
      <alignment horizontal="center"/>
    </xf>
    <xf numFmtId="0" fontId="0" fillId="0" borderId="120" xfId="0" applyBorder="1" applyAlignment="1">
      <alignment horizontal="center" vertical="center"/>
    </xf>
    <xf numFmtId="0" fontId="123" fillId="0" borderId="74" xfId="0" applyFont="1" applyBorder="1" applyAlignment="1">
      <alignment horizontal="center" vertical="center"/>
    </xf>
    <xf numFmtId="0" fontId="123" fillId="0" borderId="7"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0" fillId="0" borderId="80" xfId="0" applyBorder="1" applyAlignment="1">
      <alignment horizontal="center"/>
    </xf>
    <xf numFmtId="0" fontId="0" fillId="0" borderId="77" xfId="0" applyBorder="1" applyAlignment="1">
      <alignment horizontal="center"/>
    </xf>
    <xf numFmtId="0" fontId="0" fillId="0" borderId="78" xfId="0" applyBorder="1" applyAlignment="1">
      <alignment horizontal="center"/>
    </xf>
    <xf numFmtId="0" fontId="123" fillId="0" borderId="124" xfId="0" applyFont="1" applyBorder="1" applyAlignment="1">
      <alignment horizontal="center" vertical="center" wrapText="1"/>
    </xf>
    <xf numFmtId="0" fontId="123" fillId="0" borderId="7" xfId="0" applyFont="1" applyBorder="1" applyAlignment="1">
      <alignment horizontal="center" vertical="center" wrapText="1"/>
    </xf>
    <xf numFmtId="0" fontId="0" fillId="0" borderId="110" xfId="0" applyBorder="1" applyAlignment="1">
      <alignment horizontal="center" vertical="center"/>
    </xf>
    <xf numFmtId="0" fontId="0" fillId="0" borderId="11" xfId="0" applyBorder="1" applyAlignment="1">
      <alignment horizontal="center" vertical="center"/>
    </xf>
    <xf numFmtId="0" fontId="0" fillId="0" borderId="120" xfId="0" applyBorder="1" applyAlignment="1">
      <alignment horizontal="center" vertical="center" wrapText="1"/>
    </xf>
    <xf numFmtId="0" fontId="9" fillId="0" borderId="17" xfId="0" applyFont="1" applyBorder="1" applyAlignment="1">
      <alignment horizontal="center"/>
    </xf>
    <xf numFmtId="0" fontId="9" fillId="0" borderId="18" xfId="0" applyFont="1" applyBorder="1" applyAlignment="1">
      <alignment horizontal="center"/>
    </xf>
    <xf numFmtId="0" fontId="12" fillId="0" borderId="3" xfId="0" applyFont="1" applyBorder="1" applyAlignment="1">
      <alignment wrapText="1"/>
    </xf>
    <xf numFmtId="0" fontId="4" fillId="0" borderId="20" xfId="0" applyFont="1" applyBorder="1"/>
    <xf numFmtId="0" fontId="9" fillId="0" borderId="8" xfId="0" applyFont="1" applyBorder="1" applyAlignment="1">
      <alignment horizontal="center" vertical="center" wrapText="1"/>
    </xf>
    <xf numFmtId="0" fontId="9" fillId="0" borderId="21" xfId="0" applyFont="1" applyBorder="1" applyAlignment="1">
      <alignment horizontal="center" vertical="center" wrapText="1"/>
    </xf>
    <xf numFmtId="0" fontId="4" fillId="0" borderId="79" xfId="0" applyFont="1" applyBorder="1" applyAlignment="1">
      <alignment horizontal="center" vertical="center" wrapText="1"/>
    </xf>
    <xf numFmtId="0" fontId="4" fillId="0" borderId="80" xfId="0" applyFont="1" applyBorder="1" applyAlignment="1">
      <alignment horizontal="center"/>
    </xf>
    <xf numFmtId="0" fontId="4" fillId="0" borderId="21" xfId="0" applyFont="1" applyBorder="1" applyAlignment="1">
      <alignment horizontal="center"/>
    </xf>
    <xf numFmtId="0" fontId="5" fillId="35" borderId="98" xfId="0" applyFont="1" applyFill="1" applyBorder="1" applyAlignment="1">
      <alignment horizontal="center" vertical="center" wrapText="1"/>
    </xf>
    <xf numFmtId="0" fontId="5" fillId="35" borderId="28" xfId="0" applyFont="1" applyFill="1" applyBorder="1" applyAlignment="1">
      <alignment horizontal="center" vertical="center" wrapText="1"/>
    </xf>
    <xf numFmtId="0" fontId="5" fillId="35" borderId="95" xfId="0" applyFont="1" applyFill="1" applyBorder="1" applyAlignment="1">
      <alignment horizontal="center" vertical="center" wrapText="1"/>
    </xf>
    <xf numFmtId="0" fontId="5" fillId="35" borderId="78" xfId="0" applyFont="1" applyFill="1" applyBorder="1" applyAlignment="1">
      <alignment horizontal="center" vertical="center" wrapText="1"/>
    </xf>
    <xf numFmtId="0" fontId="4" fillId="84" borderId="7" xfId="0" applyFont="1" applyFill="1" applyBorder="1" applyAlignment="1">
      <alignment horizontal="center" vertical="center" wrapText="1"/>
    </xf>
    <xf numFmtId="0" fontId="4" fillId="84" borderId="128" xfId="0" applyFont="1" applyFill="1" applyBorder="1" applyAlignment="1">
      <alignment horizontal="center" vertical="center" wrapText="1"/>
    </xf>
    <xf numFmtId="0" fontId="4" fillId="84" borderId="7" xfId="11" applyFont="1" applyFill="1" applyBorder="1" applyAlignment="1">
      <alignment horizontal="center" vertical="top"/>
    </xf>
    <xf numFmtId="0" fontId="5" fillId="85" borderId="64" xfId="0" applyFont="1" applyFill="1" applyBorder="1" applyAlignment="1">
      <alignment horizontal="center" vertical="center" wrapText="1"/>
    </xf>
    <xf numFmtId="0" fontId="5" fillId="85" borderId="137" xfId="0" applyFont="1" applyFill="1" applyBorder="1" applyAlignment="1">
      <alignment horizontal="center" vertical="center" wrapText="1"/>
    </xf>
    <xf numFmtId="0" fontId="100" fillId="3" borderId="67" xfId="13" applyFont="1" applyFill="1" applyBorder="1" applyAlignment="1" applyProtection="1">
      <alignment horizontal="center" vertical="center" wrapText="1"/>
      <protection locked="0"/>
    </xf>
    <xf numFmtId="0" fontId="100" fillId="3" borderId="64"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9" fontId="14" fillId="3" borderId="16" xfId="1" applyNumberFormat="1" applyFont="1" applyFill="1" applyBorder="1" applyAlignment="1" applyProtection="1">
      <alignment horizontal="center"/>
      <protection locked="0"/>
    </xf>
    <xf numFmtId="169" fontId="14" fillId="3" borderId="17" xfId="1" applyNumberFormat="1" applyFont="1" applyFill="1" applyBorder="1" applyAlignment="1" applyProtection="1">
      <alignment horizontal="center"/>
      <protection locked="0"/>
    </xf>
    <xf numFmtId="169" fontId="14" fillId="3" borderId="18" xfId="1" applyNumberFormat="1" applyFont="1" applyFill="1" applyBorder="1" applyAlignment="1" applyProtection="1">
      <alignment horizontal="center"/>
      <protection locked="0"/>
    </xf>
    <xf numFmtId="0" fontId="5" fillId="0" borderId="50" xfId="0" applyFont="1" applyBorder="1" applyAlignment="1">
      <alignment horizontal="center" vertical="center" wrapText="1"/>
    </xf>
    <xf numFmtId="0" fontId="5" fillId="0" borderId="51" xfId="0" applyFont="1" applyBorder="1" applyAlignment="1">
      <alignment horizontal="center" vertical="center" wrapText="1"/>
    </xf>
    <xf numFmtId="169" fontId="14" fillId="0" borderId="70" xfId="1" applyNumberFormat="1" applyFont="1" applyFill="1" applyBorder="1" applyAlignment="1" applyProtection="1">
      <alignment horizontal="center" vertical="center" wrapText="1"/>
      <protection locked="0"/>
    </xf>
    <xf numFmtId="169" fontId="14" fillId="0" borderId="71" xfId="1" applyNumberFormat="1" applyFont="1" applyFill="1" applyBorder="1" applyAlignment="1" applyProtection="1">
      <alignment horizontal="center" vertical="center" wrapText="1"/>
      <protection locked="0"/>
    </xf>
    <xf numFmtId="0" fontId="4" fillId="0" borderId="67"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8" xfId="0" applyFont="1" applyBorder="1" applyAlignment="1">
      <alignment horizontal="center" wrapText="1"/>
    </xf>
    <xf numFmtId="0" fontId="4" fillId="0" borderId="10" xfId="0" applyFont="1" applyBorder="1" applyAlignment="1">
      <alignment horizontal="center" wrapText="1"/>
    </xf>
    <xf numFmtId="0" fontId="4" fillId="0" borderId="59"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86" xfId="0" applyFont="1" applyBorder="1" applyAlignment="1">
      <alignment horizontal="center" vertical="center" wrapText="1"/>
    </xf>
    <xf numFmtId="0" fontId="13" fillId="0" borderId="54" xfId="0" applyFont="1" applyBorder="1" applyAlignment="1">
      <alignment horizontal="left" vertical="center"/>
    </xf>
    <xf numFmtId="0" fontId="13" fillId="0" borderId="55" xfId="0" applyFont="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94" xfId="0" applyFont="1" applyBorder="1" applyAlignment="1">
      <alignment horizontal="center" vertical="center" wrapText="1"/>
    </xf>
    <xf numFmtId="0" fontId="116" fillId="0" borderId="101" xfId="0" applyFont="1" applyBorder="1" applyAlignment="1">
      <alignment horizontal="left" vertical="center" wrapText="1"/>
    </xf>
    <xf numFmtId="0" fontId="116" fillId="0" borderId="102" xfId="0" applyFont="1" applyBorder="1" applyAlignment="1">
      <alignment horizontal="left" vertical="center" wrapText="1"/>
    </xf>
    <xf numFmtId="0" fontId="116" fillId="0" borderId="104" xfId="0" applyFont="1" applyBorder="1" applyAlignment="1">
      <alignment horizontal="left" vertical="center" wrapText="1"/>
    </xf>
    <xf numFmtId="0" fontId="116" fillId="0" borderId="105" xfId="0" applyFont="1" applyBorder="1" applyAlignment="1">
      <alignment horizontal="left" vertical="center" wrapText="1"/>
    </xf>
    <xf numFmtId="0" fontId="116" fillId="0" borderId="107" xfId="0" applyFont="1" applyBorder="1" applyAlignment="1">
      <alignment horizontal="left" vertical="center" wrapText="1"/>
    </xf>
    <xf numFmtId="0" fontId="116" fillId="0" borderId="108" xfId="0" applyFont="1" applyBorder="1" applyAlignment="1">
      <alignment horizontal="left" vertical="center" wrapText="1"/>
    </xf>
    <xf numFmtId="0" fontId="117" fillId="0" borderId="127" xfId="0" applyFont="1" applyBorder="1" applyAlignment="1">
      <alignment horizontal="center" vertical="center" wrapText="1"/>
    </xf>
    <xf numFmtId="0" fontId="117" fillId="0" borderId="126" xfId="0" applyFont="1" applyBorder="1" applyAlignment="1">
      <alignment horizontal="center" vertical="center" wrapText="1"/>
    </xf>
    <xf numFmtId="0" fontId="117" fillId="0" borderId="103" xfId="0" applyFont="1" applyBorder="1" applyAlignment="1">
      <alignment horizontal="center" vertical="center" wrapText="1"/>
    </xf>
    <xf numFmtId="0" fontId="117" fillId="0" borderId="53" xfId="0" applyFont="1" applyBorder="1" applyAlignment="1">
      <alignment horizontal="center" vertical="center" wrapText="1"/>
    </xf>
    <xf numFmtId="0" fontId="117" fillId="0" borderId="106" xfId="0" applyFont="1" applyBorder="1" applyAlignment="1">
      <alignment horizontal="center" vertical="center" wrapText="1"/>
    </xf>
    <xf numFmtId="0" fontId="117" fillId="0" borderId="11" xfId="0" applyFont="1" applyBorder="1" applyAlignment="1">
      <alignment horizontal="center" vertical="center" wrapText="1"/>
    </xf>
    <xf numFmtId="0" fontId="113" fillId="0" borderId="129" xfId="0" applyFont="1" applyBorder="1" applyAlignment="1">
      <alignment horizontal="center" vertical="center" wrapText="1"/>
    </xf>
    <xf numFmtId="0" fontId="113" fillId="0" borderId="7" xfId="0" applyFont="1" applyBorder="1" applyAlignment="1">
      <alignment horizontal="center" vertical="center" wrapText="1"/>
    </xf>
    <xf numFmtId="0" fontId="113" fillId="0" borderId="128" xfId="0" applyFont="1" applyBorder="1" applyAlignment="1">
      <alignment horizontal="center" vertical="center" wrapText="1"/>
    </xf>
    <xf numFmtId="0" fontId="113" fillId="0" borderId="131" xfId="0" applyFont="1" applyBorder="1" applyAlignment="1">
      <alignment horizontal="center" vertical="center" wrapText="1"/>
    </xf>
    <xf numFmtId="0" fontId="113" fillId="0" borderId="130" xfId="0" applyFont="1" applyBorder="1" applyAlignment="1">
      <alignment horizontal="center" vertical="center" wrapText="1"/>
    </xf>
    <xf numFmtId="0" fontId="121" fillId="0" borderId="128" xfId="0" applyFont="1" applyBorder="1" applyAlignment="1">
      <alignment horizontal="center" vertical="center"/>
    </xf>
    <xf numFmtId="0" fontId="115" fillId="0" borderId="127" xfId="0" applyFont="1" applyBorder="1" applyAlignment="1">
      <alignment horizontal="center" vertical="center"/>
    </xf>
    <xf numFmtId="0" fontId="115" fillId="0" borderId="132" xfId="0" applyFont="1" applyBorder="1" applyAlignment="1">
      <alignment horizontal="center" vertical="center"/>
    </xf>
    <xf numFmtId="0" fontId="115" fillId="0" borderId="53" xfId="0" applyFont="1" applyBorder="1" applyAlignment="1">
      <alignment horizontal="center" vertical="center"/>
    </xf>
    <xf numFmtId="0" fontId="115" fillId="0" borderId="11" xfId="0" applyFont="1" applyBorder="1" applyAlignment="1">
      <alignment horizontal="center" vertical="center"/>
    </xf>
    <xf numFmtId="0" fontId="116" fillId="0" borderId="128" xfId="0" applyFont="1" applyBorder="1" applyAlignment="1">
      <alignment horizontal="center" vertical="center" wrapText="1"/>
    </xf>
    <xf numFmtId="0" fontId="116" fillId="0" borderId="127" xfId="0" applyFont="1" applyBorder="1" applyAlignment="1">
      <alignment horizontal="center" vertical="center" wrapText="1"/>
    </xf>
    <xf numFmtId="0" fontId="116" fillId="0" borderId="132" xfId="0" applyFont="1" applyBorder="1" applyAlignment="1">
      <alignment horizontal="center" vertical="center" wrapText="1"/>
    </xf>
    <xf numFmtId="0" fontId="116" fillId="0" borderId="109" xfId="0" applyFont="1" applyBorder="1" applyAlignment="1">
      <alignment horizontal="center" vertical="center" wrapText="1"/>
    </xf>
    <xf numFmtId="0" fontId="116" fillId="0" borderId="110" xfId="0" applyFont="1" applyBorder="1" applyAlignment="1">
      <alignment horizontal="center" vertical="center" wrapText="1"/>
    </xf>
    <xf numFmtId="0" fontId="116" fillId="0" borderId="53" xfId="0" applyFont="1" applyBorder="1" applyAlignment="1">
      <alignment horizontal="center" vertical="center" wrapText="1"/>
    </xf>
    <xf numFmtId="0" fontId="116" fillId="0" borderId="11" xfId="0" applyFont="1" applyBorder="1" applyAlignment="1">
      <alignment horizontal="center" vertical="center" wrapText="1"/>
    </xf>
    <xf numFmtId="0" fontId="113" fillId="0" borderId="133" xfId="0" applyFont="1" applyBorder="1" applyAlignment="1">
      <alignment horizontal="center" vertical="center" wrapText="1"/>
    </xf>
    <xf numFmtId="0" fontId="116" fillId="0" borderId="111" xfId="0" applyFont="1" applyBorder="1" applyAlignment="1">
      <alignment horizontal="center" vertical="center" wrapText="1"/>
    </xf>
    <xf numFmtId="0" fontId="116" fillId="0" borderId="7" xfId="0" applyFont="1" applyBorder="1" applyAlignment="1">
      <alignment horizontal="center" vertical="center" wrapText="1"/>
    </xf>
    <xf numFmtId="0" fontId="113" fillId="0" borderId="111" xfId="0" applyFont="1" applyBorder="1" applyAlignment="1">
      <alignment horizontal="center" vertical="center" wrapText="1"/>
    </xf>
    <xf numFmtId="0" fontId="113" fillId="0" borderId="127" xfId="0" applyFont="1" applyBorder="1" applyAlignment="1">
      <alignment horizontal="center" vertical="center" wrapText="1"/>
    </xf>
    <xf numFmtId="0" fontId="113" fillId="0" borderId="126" xfId="0" applyFont="1" applyBorder="1" applyAlignment="1">
      <alignment horizontal="center" vertical="center" wrapText="1"/>
    </xf>
    <xf numFmtId="0" fontId="113" fillId="0" borderId="132" xfId="0" applyFont="1" applyBorder="1" applyAlignment="1">
      <alignment horizontal="center" vertical="center" wrapText="1"/>
    </xf>
    <xf numFmtId="0" fontId="113" fillId="0" borderId="11" xfId="0" applyFont="1" applyBorder="1" applyAlignment="1">
      <alignment horizontal="center" vertical="center" wrapText="1"/>
    </xf>
    <xf numFmtId="0" fontId="113" fillId="0" borderId="137" xfId="0" applyFont="1" applyBorder="1" applyAlignment="1">
      <alignment horizontal="center" vertical="center" wrapText="1"/>
    </xf>
    <xf numFmtId="0" fontId="113" fillId="0" borderId="54" xfId="0" applyFont="1" applyBorder="1" applyAlignment="1">
      <alignment horizontal="center" vertical="center" wrapText="1"/>
    </xf>
    <xf numFmtId="0" fontId="113" fillId="0" borderId="55" xfId="0" applyFont="1" applyBorder="1" applyAlignment="1">
      <alignment horizontal="center" vertical="center" wrapText="1"/>
    </xf>
    <xf numFmtId="0" fontId="113" fillId="0" borderId="86" xfId="0" applyFont="1" applyBorder="1" applyAlignment="1">
      <alignment horizontal="center" vertical="center" wrapText="1"/>
    </xf>
    <xf numFmtId="0" fontId="116" fillId="0" borderId="54" xfId="0" applyFont="1" applyBorder="1" applyAlignment="1">
      <alignment horizontal="left" vertical="top" wrapText="1"/>
    </xf>
    <xf numFmtId="0" fontId="116" fillId="0" borderId="86" xfId="0" applyFont="1" applyBorder="1" applyAlignment="1">
      <alignment horizontal="left" vertical="top" wrapText="1"/>
    </xf>
    <xf numFmtId="0" fontId="116" fillId="0" borderId="63" xfId="0" applyFont="1" applyBorder="1" applyAlignment="1">
      <alignment horizontal="left" vertical="top" wrapText="1"/>
    </xf>
    <xf numFmtId="0" fontId="116" fillId="0" borderId="72" xfId="0" applyFont="1" applyBorder="1" applyAlignment="1">
      <alignment horizontal="left" vertical="top" wrapText="1"/>
    </xf>
    <xf numFmtId="0" fontId="116" fillId="0" borderId="100" xfId="0" applyFont="1" applyBorder="1" applyAlignment="1">
      <alignment horizontal="left" vertical="top" wrapText="1"/>
    </xf>
    <xf numFmtId="0" fontId="116" fillId="0" borderId="139" xfId="0" applyFont="1" applyBorder="1" applyAlignment="1">
      <alignment horizontal="left" vertical="top" wrapText="1"/>
    </xf>
    <xf numFmtId="0" fontId="116" fillId="0" borderId="140" xfId="0" applyFont="1" applyBorder="1" applyAlignment="1">
      <alignment horizontal="center" vertical="center" wrapText="1"/>
    </xf>
    <xf numFmtId="0" fontId="116" fillId="0" borderId="69" xfId="0" applyFont="1" applyBorder="1" applyAlignment="1">
      <alignment horizontal="center" vertical="center" wrapText="1"/>
    </xf>
    <xf numFmtId="0" fontId="113" fillId="0" borderId="127" xfId="0" applyFont="1" applyBorder="1" applyAlignment="1">
      <alignment horizontal="center" vertical="top" wrapText="1"/>
    </xf>
    <xf numFmtId="0" fontId="113" fillId="0" borderId="126" xfId="0" applyFont="1" applyBorder="1" applyAlignment="1">
      <alignment horizontal="center" vertical="top" wrapText="1"/>
    </xf>
    <xf numFmtId="0" fontId="113" fillId="0" borderId="133" xfId="0" applyFont="1" applyBorder="1" applyAlignment="1">
      <alignment horizontal="center" vertical="top" wrapText="1"/>
    </xf>
    <xf numFmtId="0" fontId="113" fillId="0" borderId="130" xfId="0" applyFont="1" applyBorder="1" applyAlignment="1">
      <alignment horizontal="center" vertical="top" wrapText="1"/>
    </xf>
    <xf numFmtId="0" fontId="104" fillId="0" borderId="112" xfId="0" applyFont="1" applyBorder="1" applyAlignment="1">
      <alignment horizontal="left" vertical="top" wrapText="1"/>
    </xf>
    <xf numFmtId="0" fontId="104" fillId="0" borderId="113" xfId="0" applyFont="1" applyBorder="1" applyAlignment="1">
      <alignment horizontal="left" vertical="top" wrapText="1"/>
    </xf>
    <xf numFmtId="0" fontId="119" fillId="0" borderId="128" xfId="0" applyFont="1" applyBorder="1" applyAlignment="1">
      <alignment horizontal="center" vertical="center"/>
    </xf>
    <xf numFmtId="0" fontId="118" fillId="0" borderId="128" xfId="0" applyFont="1" applyBorder="1" applyAlignment="1">
      <alignment horizontal="center" vertical="center" wrapText="1"/>
    </xf>
    <xf numFmtId="0" fontId="118" fillId="0" borderId="129" xfId="0" applyFont="1" applyBorder="1" applyAlignment="1">
      <alignment horizontal="center" vertical="center" wrapText="1"/>
    </xf>
  </cellXfs>
  <cellStyles count="21417">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15" xfId="21415" xr:uid="{00000000-0005-0000-0000-000046440000}"/>
    <cellStyle name="Normal 4 16" xfId="21416" xr:uid="{00000000-0005-0000-0000-000047440000}"/>
    <cellStyle name="Normal 4 2" xfId="17292" xr:uid="{00000000-0005-0000-0000-000048440000}"/>
    <cellStyle name="Normal 4 2 10" xfId="17293" xr:uid="{00000000-0005-0000-0000-000049440000}"/>
    <cellStyle name="Normal 4 2 11" xfId="17294" xr:uid="{00000000-0005-0000-0000-00004A440000}"/>
    <cellStyle name="Normal 4 2 11 2" xfId="17295" xr:uid="{00000000-0005-0000-0000-00004B440000}"/>
    <cellStyle name="Normal 4 2 11 2 2" xfId="17296" xr:uid="{00000000-0005-0000-0000-00004C440000}"/>
    <cellStyle name="Normal 4 2 11 2 3" xfId="17297" xr:uid="{00000000-0005-0000-0000-00004D440000}"/>
    <cellStyle name="Normal 4 2 11 2 4" xfId="17298" xr:uid="{00000000-0005-0000-0000-00004E440000}"/>
    <cellStyle name="Normal 4 2 11 3" xfId="17299" xr:uid="{00000000-0005-0000-0000-00004F440000}"/>
    <cellStyle name="Normal 4 2 11 4" xfId="17300" xr:uid="{00000000-0005-0000-0000-000050440000}"/>
    <cellStyle name="Normal 4 2 11 5" xfId="17301" xr:uid="{00000000-0005-0000-0000-000051440000}"/>
    <cellStyle name="Normal 4 2 12" xfId="17302" xr:uid="{00000000-0005-0000-0000-000052440000}"/>
    <cellStyle name="Normal 4 2 13" xfId="17303" xr:uid="{00000000-0005-0000-0000-000053440000}"/>
    <cellStyle name="Normal 4 2 14" xfId="17304" xr:uid="{00000000-0005-0000-0000-000054440000}"/>
    <cellStyle name="Normal 4 2 2" xfId="17305" xr:uid="{00000000-0005-0000-0000-000055440000}"/>
    <cellStyle name="Normal 4 2 2 10" xfId="17306" xr:uid="{00000000-0005-0000-0000-000056440000}"/>
    <cellStyle name="Normal 4 2 2 10 2" xfId="17307" xr:uid="{00000000-0005-0000-0000-000057440000}"/>
    <cellStyle name="Normal 4 2 2 10 2 2" xfId="17308" xr:uid="{00000000-0005-0000-0000-000058440000}"/>
    <cellStyle name="Normal 4 2 2 10 2 3" xfId="17309" xr:uid="{00000000-0005-0000-0000-000059440000}"/>
    <cellStyle name="Normal 4 2 2 10 2 4" xfId="17310" xr:uid="{00000000-0005-0000-0000-00005A440000}"/>
    <cellStyle name="Normal 4 2 2 10 3" xfId="17311" xr:uid="{00000000-0005-0000-0000-00005B440000}"/>
    <cellStyle name="Normal 4 2 2 10 4" xfId="17312" xr:uid="{00000000-0005-0000-0000-00005C440000}"/>
    <cellStyle name="Normal 4 2 2 10 5" xfId="17313" xr:uid="{00000000-0005-0000-0000-00005D440000}"/>
    <cellStyle name="Normal 4 2 2 11" xfId="17314" xr:uid="{00000000-0005-0000-0000-00005E440000}"/>
    <cellStyle name="Normal 4 2 2 12" xfId="17315" xr:uid="{00000000-0005-0000-0000-00005F440000}"/>
    <cellStyle name="Normal 4 2 2 13" xfId="17316" xr:uid="{00000000-0005-0000-0000-000060440000}"/>
    <cellStyle name="Normal 4 2 2 14" xfId="17317" xr:uid="{00000000-0005-0000-0000-000061440000}"/>
    <cellStyle name="Normal 4 2 2 2" xfId="17318" xr:uid="{00000000-0005-0000-0000-000062440000}"/>
    <cellStyle name="Normal 4 2 2 2 2" xfId="17319" xr:uid="{00000000-0005-0000-0000-000063440000}"/>
    <cellStyle name="Normal 4 2 2 2 2 2" xfId="17320" xr:uid="{00000000-0005-0000-0000-000064440000}"/>
    <cellStyle name="Normal 4 2 2 2 2 2 2" xfId="17321" xr:uid="{00000000-0005-0000-0000-000065440000}"/>
    <cellStyle name="Normal 4 2 2 2 2 2 2 2" xfId="17322" xr:uid="{00000000-0005-0000-0000-000066440000}"/>
    <cellStyle name="Normal 4 2 2 2 2 2 2 2 2" xfId="17323" xr:uid="{00000000-0005-0000-0000-000067440000}"/>
    <cellStyle name="Normal 4 2 2 2 2 2 2 2 3" xfId="17324" xr:uid="{00000000-0005-0000-0000-000068440000}"/>
    <cellStyle name="Normal 4 2 2 2 2 2 2 2 4" xfId="17325" xr:uid="{00000000-0005-0000-0000-000069440000}"/>
    <cellStyle name="Normal 4 2 2 2 2 2 2 3" xfId="17326" xr:uid="{00000000-0005-0000-0000-00006A440000}"/>
    <cellStyle name="Normal 4 2 2 2 2 2 2 4" xfId="17327" xr:uid="{00000000-0005-0000-0000-00006B440000}"/>
    <cellStyle name="Normal 4 2 2 2 2 2 2 5" xfId="17328" xr:uid="{00000000-0005-0000-0000-00006C440000}"/>
    <cellStyle name="Normal 4 2 2 2 2 2 3" xfId="17329" xr:uid="{00000000-0005-0000-0000-00006D440000}"/>
    <cellStyle name="Normal 4 2 2 2 2 2 3 2" xfId="17330" xr:uid="{00000000-0005-0000-0000-00006E440000}"/>
    <cellStyle name="Normal 4 2 2 2 2 2 3 3" xfId="17331" xr:uid="{00000000-0005-0000-0000-00006F440000}"/>
    <cellStyle name="Normal 4 2 2 2 2 2 3 4" xfId="17332" xr:uid="{00000000-0005-0000-0000-000070440000}"/>
    <cellStyle name="Normal 4 2 2 2 2 2 4" xfId="17333" xr:uid="{00000000-0005-0000-0000-000071440000}"/>
    <cellStyle name="Normal 4 2 2 2 2 2 5" xfId="17334" xr:uid="{00000000-0005-0000-0000-000072440000}"/>
    <cellStyle name="Normal 4 2 2 2 2 2 6" xfId="17335" xr:uid="{00000000-0005-0000-0000-000073440000}"/>
    <cellStyle name="Normal 4 2 2 2 2 3" xfId="17336" xr:uid="{00000000-0005-0000-0000-000074440000}"/>
    <cellStyle name="Normal 4 2 2 2 2 3 2" xfId="17337" xr:uid="{00000000-0005-0000-0000-000075440000}"/>
    <cellStyle name="Normal 4 2 2 2 2 3 2 2" xfId="17338" xr:uid="{00000000-0005-0000-0000-000076440000}"/>
    <cellStyle name="Normal 4 2 2 2 2 3 2 2 2" xfId="17339" xr:uid="{00000000-0005-0000-0000-000077440000}"/>
    <cellStyle name="Normal 4 2 2 2 2 3 2 2 3" xfId="17340" xr:uid="{00000000-0005-0000-0000-000078440000}"/>
    <cellStyle name="Normal 4 2 2 2 2 3 2 2 4" xfId="17341" xr:uid="{00000000-0005-0000-0000-000079440000}"/>
    <cellStyle name="Normal 4 2 2 2 2 3 2 3" xfId="17342" xr:uid="{00000000-0005-0000-0000-00007A440000}"/>
    <cellStyle name="Normal 4 2 2 2 2 3 2 4" xfId="17343" xr:uid="{00000000-0005-0000-0000-00007B440000}"/>
    <cellStyle name="Normal 4 2 2 2 2 3 2 5" xfId="17344" xr:uid="{00000000-0005-0000-0000-00007C440000}"/>
    <cellStyle name="Normal 4 2 2 2 2 3 3" xfId="17345" xr:uid="{00000000-0005-0000-0000-00007D440000}"/>
    <cellStyle name="Normal 4 2 2 2 2 3 3 2" xfId="17346" xr:uid="{00000000-0005-0000-0000-00007E440000}"/>
    <cellStyle name="Normal 4 2 2 2 2 3 3 3" xfId="17347" xr:uid="{00000000-0005-0000-0000-00007F440000}"/>
    <cellStyle name="Normal 4 2 2 2 2 3 3 4" xfId="17348" xr:uid="{00000000-0005-0000-0000-000080440000}"/>
    <cellStyle name="Normal 4 2 2 2 2 3 4" xfId="17349" xr:uid="{00000000-0005-0000-0000-000081440000}"/>
    <cellStyle name="Normal 4 2 2 2 2 3 5" xfId="17350" xr:uid="{00000000-0005-0000-0000-000082440000}"/>
    <cellStyle name="Normal 4 2 2 2 2 3 6" xfId="17351" xr:uid="{00000000-0005-0000-0000-000083440000}"/>
    <cellStyle name="Normal 4 2 2 2 2 4" xfId="17352" xr:uid="{00000000-0005-0000-0000-000084440000}"/>
    <cellStyle name="Normal 4 2 2 2 2 4 2" xfId="17353" xr:uid="{00000000-0005-0000-0000-000085440000}"/>
    <cellStyle name="Normal 4 2 2 2 2 4 2 2" xfId="17354" xr:uid="{00000000-0005-0000-0000-000086440000}"/>
    <cellStyle name="Normal 4 2 2 2 2 4 2 3" xfId="17355" xr:uid="{00000000-0005-0000-0000-000087440000}"/>
    <cellStyle name="Normal 4 2 2 2 2 4 2 4" xfId="17356" xr:uid="{00000000-0005-0000-0000-000088440000}"/>
    <cellStyle name="Normal 4 2 2 2 2 4 3" xfId="17357" xr:uid="{00000000-0005-0000-0000-000089440000}"/>
    <cellStyle name="Normal 4 2 2 2 2 4 4" xfId="17358" xr:uid="{00000000-0005-0000-0000-00008A440000}"/>
    <cellStyle name="Normal 4 2 2 2 2 4 5" xfId="17359" xr:uid="{00000000-0005-0000-0000-00008B440000}"/>
    <cellStyle name="Normal 4 2 2 2 2 5" xfId="17360" xr:uid="{00000000-0005-0000-0000-00008C440000}"/>
    <cellStyle name="Normal 4 2 2 2 2 5 2" xfId="17361" xr:uid="{00000000-0005-0000-0000-00008D440000}"/>
    <cellStyle name="Normal 4 2 2 2 2 5 3" xfId="17362" xr:uid="{00000000-0005-0000-0000-00008E440000}"/>
    <cellStyle name="Normal 4 2 2 2 2 5 4" xfId="17363" xr:uid="{00000000-0005-0000-0000-00008F440000}"/>
    <cellStyle name="Normal 4 2 2 2 2 6" xfId="17364" xr:uid="{00000000-0005-0000-0000-000090440000}"/>
    <cellStyle name="Normal 4 2 2 2 2 7" xfId="17365" xr:uid="{00000000-0005-0000-0000-000091440000}"/>
    <cellStyle name="Normal 4 2 2 2 2 8" xfId="17366" xr:uid="{00000000-0005-0000-0000-000092440000}"/>
    <cellStyle name="Normal 4 2 2 2 3" xfId="17367" xr:uid="{00000000-0005-0000-0000-000093440000}"/>
    <cellStyle name="Normal 4 2 2 2 3 2" xfId="17368" xr:uid="{00000000-0005-0000-0000-000094440000}"/>
    <cellStyle name="Normal 4 2 2 2 3 2 2" xfId="17369" xr:uid="{00000000-0005-0000-0000-000095440000}"/>
    <cellStyle name="Normal 4 2 2 2 3 2 2 2" xfId="17370" xr:uid="{00000000-0005-0000-0000-000096440000}"/>
    <cellStyle name="Normal 4 2 2 2 3 2 2 3" xfId="17371" xr:uid="{00000000-0005-0000-0000-000097440000}"/>
    <cellStyle name="Normal 4 2 2 2 3 2 2 4" xfId="17372" xr:uid="{00000000-0005-0000-0000-000098440000}"/>
    <cellStyle name="Normal 4 2 2 2 3 2 3" xfId="17373" xr:uid="{00000000-0005-0000-0000-000099440000}"/>
    <cellStyle name="Normal 4 2 2 2 3 2 4" xfId="17374" xr:uid="{00000000-0005-0000-0000-00009A440000}"/>
    <cellStyle name="Normal 4 2 2 2 3 2 5" xfId="17375" xr:uid="{00000000-0005-0000-0000-00009B440000}"/>
    <cellStyle name="Normal 4 2 2 2 3 3" xfId="17376" xr:uid="{00000000-0005-0000-0000-00009C440000}"/>
    <cellStyle name="Normal 4 2 2 2 3 3 2" xfId="17377" xr:uid="{00000000-0005-0000-0000-00009D440000}"/>
    <cellStyle name="Normal 4 2 2 2 3 3 3" xfId="17378" xr:uid="{00000000-0005-0000-0000-00009E440000}"/>
    <cellStyle name="Normal 4 2 2 2 3 3 4" xfId="17379" xr:uid="{00000000-0005-0000-0000-00009F440000}"/>
    <cellStyle name="Normal 4 2 2 2 3 4" xfId="17380" xr:uid="{00000000-0005-0000-0000-0000A0440000}"/>
    <cellStyle name="Normal 4 2 2 2 3 5" xfId="17381" xr:uid="{00000000-0005-0000-0000-0000A1440000}"/>
    <cellStyle name="Normal 4 2 2 2 3 6" xfId="17382" xr:uid="{00000000-0005-0000-0000-0000A2440000}"/>
    <cellStyle name="Normal 4 2 2 2 4" xfId="17383" xr:uid="{00000000-0005-0000-0000-0000A3440000}"/>
    <cellStyle name="Normal 4 2 2 2 4 2" xfId="17384" xr:uid="{00000000-0005-0000-0000-0000A4440000}"/>
    <cellStyle name="Normal 4 2 2 2 4 2 2" xfId="17385" xr:uid="{00000000-0005-0000-0000-0000A5440000}"/>
    <cellStyle name="Normal 4 2 2 2 4 2 2 2" xfId="17386" xr:uid="{00000000-0005-0000-0000-0000A6440000}"/>
    <cellStyle name="Normal 4 2 2 2 4 2 2 3" xfId="17387" xr:uid="{00000000-0005-0000-0000-0000A7440000}"/>
    <cellStyle name="Normal 4 2 2 2 4 2 2 4" xfId="17388" xr:uid="{00000000-0005-0000-0000-0000A8440000}"/>
    <cellStyle name="Normal 4 2 2 2 4 2 3" xfId="17389" xr:uid="{00000000-0005-0000-0000-0000A9440000}"/>
    <cellStyle name="Normal 4 2 2 2 4 2 4" xfId="17390" xr:uid="{00000000-0005-0000-0000-0000AA440000}"/>
    <cellStyle name="Normal 4 2 2 2 4 2 5" xfId="17391" xr:uid="{00000000-0005-0000-0000-0000AB440000}"/>
    <cellStyle name="Normal 4 2 2 2 4 3" xfId="17392" xr:uid="{00000000-0005-0000-0000-0000AC440000}"/>
    <cellStyle name="Normal 4 2 2 2 4 3 2" xfId="17393" xr:uid="{00000000-0005-0000-0000-0000AD440000}"/>
    <cellStyle name="Normal 4 2 2 2 4 3 3" xfId="17394" xr:uid="{00000000-0005-0000-0000-0000AE440000}"/>
    <cellStyle name="Normal 4 2 2 2 4 3 4" xfId="17395" xr:uid="{00000000-0005-0000-0000-0000AF440000}"/>
    <cellStyle name="Normal 4 2 2 2 4 4" xfId="17396" xr:uid="{00000000-0005-0000-0000-0000B0440000}"/>
    <cellStyle name="Normal 4 2 2 2 4 5" xfId="17397" xr:uid="{00000000-0005-0000-0000-0000B1440000}"/>
    <cellStyle name="Normal 4 2 2 2 4 6" xfId="17398" xr:uid="{00000000-0005-0000-0000-0000B2440000}"/>
    <cellStyle name="Normal 4 2 2 2 5" xfId="17399" xr:uid="{00000000-0005-0000-0000-0000B3440000}"/>
    <cellStyle name="Normal 4 2 2 2 5 2" xfId="17400" xr:uid="{00000000-0005-0000-0000-0000B4440000}"/>
    <cellStyle name="Normal 4 2 2 2 5 2 2" xfId="17401" xr:uid="{00000000-0005-0000-0000-0000B5440000}"/>
    <cellStyle name="Normal 4 2 2 2 5 2 3" xfId="17402" xr:uid="{00000000-0005-0000-0000-0000B6440000}"/>
    <cellStyle name="Normal 4 2 2 2 5 2 4" xfId="17403" xr:uid="{00000000-0005-0000-0000-0000B7440000}"/>
    <cellStyle name="Normal 4 2 2 2 5 3" xfId="17404" xr:uid="{00000000-0005-0000-0000-0000B8440000}"/>
    <cellStyle name="Normal 4 2 2 2 5 4" xfId="17405" xr:uid="{00000000-0005-0000-0000-0000B9440000}"/>
    <cellStyle name="Normal 4 2 2 2 5 5" xfId="17406" xr:uid="{00000000-0005-0000-0000-0000BA440000}"/>
    <cellStyle name="Normal 4 2 2 2 6" xfId="17407" xr:uid="{00000000-0005-0000-0000-0000BB440000}"/>
    <cellStyle name="Normal 4 2 2 2 6 2" xfId="17408" xr:uid="{00000000-0005-0000-0000-0000BC440000}"/>
    <cellStyle name="Normal 4 2 2 2 6 3" xfId="17409" xr:uid="{00000000-0005-0000-0000-0000BD440000}"/>
    <cellStyle name="Normal 4 2 2 2 6 4" xfId="17410" xr:uid="{00000000-0005-0000-0000-0000BE440000}"/>
    <cellStyle name="Normal 4 2 2 2 7" xfId="17411" xr:uid="{00000000-0005-0000-0000-0000BF440000}"/>
    <cellStyle name="Normal 4 2 2 2 8" xfId="17412" xr:uid="{00000000-0005-0000-0000-0000C0440000}"/>
    <cellStyle name="Normal 4 2 2 2 9" xfId="17413" xr:uid="{00000000-0005-0000-0000-0000C1440000}"/>
    <cellStyle name="Normal 4 2 2 3" xfId="17414" xr:uid="{00000000-0005-0000-0000-0000C2440000}"/>
    <cellStyle name="Normal 4 2 2 3 2" xfId="17415" xr:uid="{00000000-0005-0000-0000-0000C3440000}"/>
    <cellStyle name="Normal 4 2 2 3 2 2" xfId="17416" xr:uid="{00000000-0005-0000-0000-0000C4440000}"/>
    <cellStyle name="Normal 4 2 2 3 2 2 2" xfId="17417" xr:uid="{00000000-0005-0000-0000-0000C5440000}"/>
    <cellStyle name="Normal 4 2 2 3 2 2 2 2" xfId="17418" xr:uid="{00000000-0005-0000-0000-0000C6440000}"/>
    <cellStyle name="Normal 4 2 2 3 2 2 2 2 2" xfId="17419" xr:uid="{00000000-0005-0000-0000-0000C7440000}"/>
    <cellStyle name="Normal 4 2 2 3 2 2 2 2 3" xfId="17420" xr:uid="{00000000-0005-0000-0000-0000C8440000}"/>
    <cellStyle name="Normal 4 2 2 3 2 2 2 2 4" xfId="17421" xr:uid="{00000000-0005-0000-0000-0000C9440000}"/>
    <cellStyle name="Normal 4 2 2 3 2 2 2 3" xfId="17422" xr:uid="{00000000-0005-0000-0000-0000CA440000}"/>
    <cellStyle name="Normal 4 2 2 3 2 2 2 4" xfId="17423" xr:uid="{00000000-0005-0000-0000-0000CB440000}"/>
    <cellStyle name="Normal 4 2 2 3 2 2 2 5" xfId="17424" xr:uid="{00000000-0005-0000-0000-0000CC440000}"/>
    <cellStyle name="Normal 4 2 2 3 2 2 3" xfId="17425" xr:uid="{00000000-0005-0000-0000-0000CD440000}"/>
    <cellStyle name="Normal 4 2 2 3 2 2 3 2" xfId="17426" xr:uid="{00000000-0005-0000-0000-0000CE440000}"/>
    <cellStyle name="Normal 4 2 2 3 2 2 3 3" xfId="17427" xr:uid="{00000000-0005-0000-0000-0000CF440000}"/>
    <cellStyle name="Normal 4 2 2 3 2 2 3 4" xfId="17428" xr:uid="{00000000-0005-0000-0000-0000D0440000}"/>
    <cellStyle name="Normal 4 2 2 3 2 2 4" xfId="17429" xr:uid="{00000000-0005-0000-0000-0000D1440000}"/>
    <cellStyle name="Normal 4 2 2 3 2 2 5" xfId="17430" xr:uid="{00000000-0005-0000-0000-0000D2440000}"/>
    <cellStyle name="Normal 4 2 2 3 2 2 6" xfId="17431" xr:uid="{00000000-0005-0000-0000-0000D3440000}"/>
    <cellStyle name="Normal 4 2 2 3 2 3" xfId="17432" xr:uid="{00000000-0005-0000-0000-0000D4440000}"/>
    <cellStyle name="Normal 4 2 2 3 2 3 2" xfId="17433" xr:uid="{00000000-0005-0000-0000-0000D5440000}"/>
    <cellStyle name="Normal 4 2 2 3 2 3 2 2" xfId="17434" xr:uid="{00000000-0005-0000-0000-0000D6440000}"/>
    <cellStyle name="Normal 4 2 2 3 2 3 2 2 2" xfId="17435" xr:uid="{00000000-0005-0000-0000-0000D7440000}"/>
    <cellStyle name="Normal 4 2 2 3 2 3 2 2 3" xfId="17436" xr:uid="{00000000-0005-0000-0000-0000D8440000}"/>
    <cellStyle name="Normal 4 2 2 3 2 3 2 2 4" xfId="17437" xr:uid="{00000000-0005-0000-0000-0000D9440000}"/>
    <cellStyle name="Normal 4 2 2 3 2 3 2 3" xfId="17438" xr:uid="{00000000-0005-0000-0000-0000DA440000}"/>
    <cellStyle name="Normal 4 2 2 3 2 3 2 4" xfId="17439" xr:uid="{00000000-0005-0000-0000-0000DB440000}"/>
    <cellStyle name="Normal 4 2 2 3 2 3 2 5" xfId="17440" xr:uid="{00000000-0005-0000-0000-0000DC440000}"/>
    <cellStyle name="Normal 4 2 2 3 2 3 3" xfId="17441" xr:uid="{00000000-0005-0000-0000-0000DD440000}"/>
    <cellStyle name="Normal 4 2 2 3 2 3 3 2" xfId="17442" xr:uid="{00000000-0005-0000-0000-0000DE440000}"/>
    <cellStyle name="Normal 4 2 2 3 2 3 3 3" xfId="17443" xr:uid="{00000000-0005-0000-0000-0000DF440000}"/>
    <cellStyle name="Normal 4 2 2 3 2 3 3 4" xfId="17444" xr:uid="{00000000-0005-0000-0000-0000E0440000}"/>
    <cellStyle name="Normal 4 2 2 3 2 3 4" xfId="17445" xr:uid="{00000000-0005-0000-0000-0000E1440000}"/>
    <cellStyle name="Normal 4 2 2 3 2 3 5" xfId="17446" xr:uid="{00000000-0005-0000-0000-0000E2440000}"/>
    <cellStyle name="Normal 4 2 2 3 2 3 6" xfId="17447" xr:uid="{00000000-0005-0000-0000-0000E3440000}"/>
    <cellStyle name="Normal 4 2 2 3 2 4" xfId="17448" xr:uid="{00000000-0005-0000-0000-0000E4440000}"/>
    <cellStyle name="Normal 4 2 2 3 2 4 2" xfId="17449" xr:uid="{00000000-0005-0000-0000-0000E5440000}"/>
    <cellStyle name="Normal 4 2 2 3 2 4 2 2" xfId="17450" xr:uid="{00000000-0005-0000-0000-0000E6440000}"/>
    <cellStyle name="Normal 4 2 2 3 2 4 2 3" xfId="17451" xr:uid="{00000000-0005-0000-0000-0000E7440000}"/>
    <cellStyle name="Normal 4 2 2 3 2 4 2 4" xfId="17452" xr:uid="{00000000-0005-0000-0000-0000E8440000}"/>
    <cellStyle name="Normal 4 2 2 3 2 4 3" xfId="17453" xr:uid="{00000000-0005-0000-0000-0000E9440000}"/>
    <cellStyle name="Normal 4 2 2 3 2 4 4" xfId="17454" xr:uid="{00000000-0005-0000-0000-0000EA440000}"/>
    <cellStyle name="Normal 4 2 2 3 2 4 5" xfId="17455" xr:uid="{00000000-0005-0000-0000-0000EB440000}"/>
    <cellStyle name="Normal 4 2 2 3 2 5" xfId="17456" xr:uid="{00000000-0005-0000-0000-0000EC440000}"/>
    <cellStyle name="Normal 4 2 2 3 2 5 2" xfId="17457" xr:uid="{00000000-0005-0000-0000-0000ED440000}"/>
    <cellStyle name="Normal 4 2 2 3 2 5 3" xfId="17458" xr:uid="{00000000-0005-0000-0000-0000EE440000}"/>
    <cellStyle name="Normal 4 2 2 3 2 5 4" xfId="17459" xr:uid="{00000000-0005-0000-0000-0000EF440000}"/>
    <cellStyle name="Normal 4 2 2 3 2 6" xfId="17460" xr:uid="{00000000-0005-0000-0000-0000F0440000}"/>
    <cellStyle name="Normal 4 2 2 3 2 7" xfId="17461" xr:uid="{00000000-0005-0000-0000-0000F1440000}"/>
    <cellStyle name="Normal 4 2 2 3 2 8" xfId="17462" xr:uid="{00000000-0005-0000-0000-0000F2440000}"/>
    <cellStyle name="Normal 4 2 2 3 3" xfId="17463" xr:uid="{00000000-0005-0000-0000-0000F3440000}"/>
    <cellStyle name="Normal 4 2 2 3 3 2" xfId="17464" xr:uid="{00000000-0005-0000-0000-0000F4440000}"/>
    <cellStyle name="Normal 4 2 2 3 3 2 2" xfId="17465" xr:uid="{00000000-0005-0000-0000-0000F5440000}"/>
    <cellStyle name="Normal 4 2 2 3 3 2 2 2" xfId="17466" xr:uid="{00000000-0005-0000-0000-0000F6440000}"/>
    <cellStyle name="Normal 4 2 2 3 3 2 2 3" xfId="17467" xr:uid="{00000000-0005-0000-0000-0000F7440000}"/>
    <cellStyle name="Normal 4 2 2 3 3 2 2 4" xfId="17468" xr:uid="{00000000-0005-0000-0000-0000F8440000}"/>
    <cellStyle name="Normal 4 2 2 3 3 2 3" xfId="17469" xr:uid="{00000000-0005-0000-0000-0000F9440000}"/>
    <cellStyle name="Normal 4 2 2 3 3 2 4" xfId="17470" xr:uid="{00000000-0005-0000-0000-0000FA440000}"/>
    <cellStyle name="Normal 4 2 2 3 3 2 5" xfId="17471" xr:uid="{00000000-0005-0000-0000-0000FB440000}"/>
    <cellStyle name="Normal 4 2 2 3 3 3" xfId="17472" xr:uid="{00000000-0005-0000-0000-0000FC440000}"/>
    <cellStyle name="Normal 4 2 2 3 3 3 2" xfId="17473" xr:uid="{00000000-0005-0000-0000-0000FD440000}"/>
    <cellStyle name="Normal 4 2 2 3 3 3 3" xfId="17474" xr:uid="{00000000-0005-0000-0000-0000FE440000}"/>
    <cellStyle name="Normal 4 2 2 3 3 3 4" xfId="17475" xr:uid="{00000000-0005-0000-0000-0000FF440000}"/>
    <cellStyle name="Normal 4 2 2 3 3 4" xfId="17476" xr:uid="{00000000-0005-0000-0000-000000450000}"/>
    <cellStyle name="Normal 4 2 2 3 3 5" xfId="17477" xr:uid="{00000000-0005-0000-0000-000001450000}"/>
    <cellStyle name="Normal 4 2 2 3 3 6" xfId="17478" xr:uid="{00000000-0005-0000-0000-000002450000}"/>
    <cellStyle name="Normal 4 2 2 3 4" xfId="17479" xr:uid="{00000000-0005-0000-0000-000003450000}"/>
    <cellStyle name="Normal 4 2 2 3 4 2" xfId="17480" xr:uid="{00000000-0005-0000-0000-000004450000}"/>
    <cellStyle name="Normal 4 2 2 3 4 2 2" xfId="17481" xr:uid="{00000000-0005-0000-0000-000005450000}"/>
    <cellStyle name="Normal 4 2 2 3 4 2 2 2" xfId="17482" xr:uid="{00000000-0005-0000-0000-000006450000}"/>
    <cellStyle name="Normal 4 2 2 3 4 2 2 3" xfId="17483" xr:uid="{00000000-0005-0000-0000-000007450000}"/>
    <cellStyle name="Normal 4 2 2 3 4 2 2 4" xfId="17484" xr:uid="{00000000-0005-0000-0000-000008450000}"/>
    <cellStyle name="Normal 4 2 2 3 4 2 3" xfId="17485" xr:uid="{00000000-0005-0000-0000-000009450000}"/>
    <cellStyle name="Normal 4 2 2 3 4 2 4" xfId="17486" xr:uid="{00000000-0005-0000-0000-00000A450000}"/>
    <cellStyle name="Normal 4 2 2 3 4 2 5" xfId="17487" xr:uid="{00000000-0005-0000-0000-00000B450000}"/>
    <cellStyle name="Normal 4 2 2 3 4 3" xfId="17488" xr:uid="{00000000-0005-0000-0000-00000C450000}"/>
    <cellStyle name="Normal 4 2 2 3 4 3 2" xfId="17489" xr:uid="{00000000-0005-0000-0000-00000D450000}"/>
    <cellStyle name="Normal 4 2 2 3 4 3 3" xfId="17490" xr:uid="{00000000-0005-0000-0000-00000E450000}"/>
    <cellStyle name="Normal 4 2 2 3 4 3 4" xfId="17491" xr:uid="{00000000-0005-0000-0000-00000F450000}"/>
    <cellStyle name="Normal 4 2 2 3 4 4" xfId="17492" xr:uid="{00000000-0005-0000-0000-000010450000}"/>
    <cellStyle name="Normal 4 2 2 3 4 5" xfId="17493" xr:uid="{00000000-0005-0000-0000-000011450000}"/>
    <cellStyle name="Normal 4 2 2 3 4 6" xfId="17494" xr:uid="{00000000-0005-0000-0000-000012450000}"/>
    <cellStyle name="Normal 4 2 2 3 5" xfId="17495" xr:uid="{00000000-0005-0000-0000-000013450000}"/>
    <cellStyle name="Normal 4 2 2 3 5 2" xfId="17496" xr:uid="{00000000-0005-0000-0000-000014450000}"/>
    <cellStyle name="Normal 4 2 2 3 5 2 2" xfId="17497" xr:uid="{00000000-0005-0000-0000-000015450000}"/>
    <cellStyle name="Normal 4 2 2 3 5 2 3" xfId="17498" xr:uid="{00000000-0005-0000-0000-000016450000}"/>
    <cellStyle name="Normal 4 2 2 3 5 2 4" xfId="17499" xr:uid="{00000000-0005-0000-0000-000017450000}"/>
    <cellStyle name="Normal 4 2 2 3 5 3" xfId="17500" xr:uid="{00000000-0005-0000-0000-000018450000}"/>
    <cellStyle name="Normal 4 2 2 3 5 4" xfId="17501" xr:uid="{00000000-0005-0000-0000-000019450000}"/>
    <cellStyle name="Normal 4 2 2 3 5 5" xfId="17502" xr:uid="{00000000-0005-0000-0000-00001A450000}"/>
    <cellStyle name="Normal 4 2 2 3 6" xfId="17503" xr:uid="{00000000-0005-0000-0000-00001B450000}"/>
    <cellStyle name="Normal 4 2 2 3 6 2" xfId="17504" xr:uid="{00000000-0005-0000-0000-00001C450000}"/>
    <cellStyle name="Normal 4 2 2 3 6 3" xfId="17505" xr:uid="{00000000-0005-0000-0000-00001D450000}"/>
    <cellStyle name="Normal 4 2 2 3 6 4" xfId="17506" xr:uid="{00000000-0005-0000-0000-00001E450000}"/>
    <cellStyle name="Normal 4 2 2 3 7" xfId="17507" xr:uid="{00000000-0005-0000-0000-00001F450000}"/>
    <cellStyle name="Normal 4 2 2 3 8" xfId="17508" xr:uid="{00000000-0005-0000-0000-000020450000}"/>
    <cellStyle name="Normal 4 2 2 3 9" xfId="17509" xr:uid="{00000000-0005-0000-0000-000021450000}"/>
    <cellStyle name="Normal 4 2 2 4" xfId="17510" xr:uid="{00000000-0005-0000-0000-000022450000}"/>
    <cellStyle name="Normal 4 2 2 4 2" xfId="17511" xr:uid="{00000000-0005-0000-0000-000023450000}"/>
    <cellStyle name="Normal 4 2 2 4 2 2" xfId="17512" xr:uid="{00000000-0005-0000-0000-000024450000}"/>
    <cellStyle name="Normal 4 2 2 4 2 2 2" xfId="17513" xr:uid="{00000000-0005-0000-0000-000025450000}"/>
    <cellStyle name="Normal 4 2 2 4 2 2 2 2" xfId="17514" xr:uid="{00000000-0005-0000-0000-000026450000}"/>
    <cellStyle name="Normal 4 2 2 4 2 2 2 2 2" xfId="17515" xr:uid="{00000000-0005-0000-0000-000027450000}"/>
    <cellStyle name="Normal 4 2 2 4 2 2 2 2 3" xfId="17516" xr:uid="{00000000-0005-0000-0000-000028450000}"/>
    <cellStyle name="Normal 4 2 2 4 2 2 2 2 4" xfId="17517" xr:uid="{00000000-0005-0000-0000-000029450000}"/>
    <cellStyle name="Normal 4 2 2 4 2 2 2 3" xfId="17518" xr:uid="{00000000-0005-0000-0000-00002A450000}"/>
    <cellStyle name="Normal 4 2 2 4 2 2 2 4" xfId="17519" xr:uid="{00000000-0005-0000-0000-00002B450000}"/>
    <cellStyle name="Normal 4 2 2 4 2 2 2 5" xfId="17520" xr:uid="{00000000-0005-0000-0000-00002C450000}"/>
    <cellStyle name="Normal 4 2 2 4 2 2 3" xfId="17521" xr:uid="{00000000-0005-0000-0000-00002D450000}"/>
    <cellStyle name="Normal 4 2 2 4 2 2 3 2" xfId="17522" xr:uid="{00000000-0005-0000-0000-00002E450000}"/>
    <cellStyle name="Normal 4 2 2 4 2 2 3 3" xfId="17523" xr:uid="{00000000-0005-0000-0000-00002F450000}"/>
    <cellStyle name="Normal 4 2 2 4 2 2 3 4" xfId="17524" xr:uid="{00000000-0005-0000-0000-000030450000}"/>
    <cellStyle name="Normal 4 2 2 4 2 2 4" xfId="17525" xr:uid="{00000000-0005-0000-0000-000031450000}"/>
    <cellStyle name="Normal 4 2 2 4 2 2 5" xfId="17526" xr:uid="{00000000-0005-0000-0000-000032450000}"/>
    <cellStyle name="Normal 4 2 2 4 2 2 6" xfId="17527" xr:uid="{00000000-0005-0000-0000-000033450000}"/>
    <cellStyle name="Normal 4 2 2 4 2 3" xfId="17528" xr:uid="{00000000-0005-0000-0000-000034450000}"/>
    <cellStyle name="Normal 4 2 2 4 2 3 2" xfId="17529" xr:uid="{00000000-0005-0000-0000-000035450000}"/>
    <cellStyle name="Normal 4 2 2 4 2 3 2 2" xfId="17530" xr:uid="{00000000-0005-0000-0000-000036450000}"/>
    <cellStyle name="Normal 4 2 2 4 2 3 2 2 2" xfId="17531" xr:uid="{00000000-0005-0000-0000-000037450000}"/>
    <cellStyle name="Normal 4 2 2 4 2 3 2 2 3" xfId="17532" xr:uid="{00000000-0005-0000-0000-000038450000}"/>
    <cellStyle name="Normal 4 2 2 4 2 3 2 2 4" xfId="17533" xr:uid="{00000000-0005-0000-0000-000039450000}"/>
    <cellStyle name="Normal 4 2 2 4 2 3 2 3" xfId="17534" xr:uid="{00000000-0005-0000-0000-00003A450000}"/>
    <cellStyle name="Normal 4 2 2 4 2 3 2 4" xfId="17535" xr:uid="{00000000-0005-0000-0000-00003B450000}"/>
    <cellStyle name="Normal 4 2 2 4 2 3 2 5" xfId="17536" xr:uid="{00000000-0005-0000-0000-00003C450000}"/>
    <cellStyle name="Normal 4 2 2 4 2 3 3" xfId="17537" xr:uid="{00000000-0005-0000-0000-00003D450000}"/>
    <cellStyle name="Normal 4 2 2 4 2 3 3 2" xfId="17538" xr:uid="{00000000-0005-0000-0000-00003E450000}"/>
    <cellStyle name="Normal 4 2 2 4 2 3 3 3" xfId="17539" xr:uid="{00000000-0005-0000-0000-00003F450000}"/>
    <cellStyle name="Normal 4 2 2 4 2 3 3 4" xfId="17540" xr:uid="{00000000-0005-0000-0000-000040450000}"/>
    <cellStyle name="Normal 4 2 2 4 2 3 4" xfId="17541" xr:uid="{00000000-0005-0000-0000-000041450000}"/>
    <cellStyle name="Normal 4 2 2 4 2 3 5" xfId="17542" xr:uid="{00000000-0005-0000-0000-000042450000}"/>
    <cellStyle name="Normal 4 2 2 4 2 3 6" xfId="17543" xr:uid="{00000000-0005-0000-0000-000043450000}"/>
    <cellStyle name="Normal 4 2 2 4 2 4" xfId="17544" xr:uid="{00000000-0005-0000-0000-000044450000}"/>
    <cellStyle name="Normal 4 2 2 4 2 4 2" xfId="17545" xr:uid="{00000000-0005-0000-0000-000045450000}"/>
    <cellStyle name="Normal 4 2 2 4 2 4 2 2" xfId="17546" xr:uid="{00000000-0005-0000-0000-000046450000}"/>
    <cellStyle name="Normal 4 2 2 4 2 4 2 3" xfId="17547" xr:uid="{00000000-0005-0000-0000-000047450000}"/>
    <cellStyle name="Normal 4 2 2 4 2 4 2 4" xfId="17548" xr:uid="{00000000-0005-0000-0000-000048450000}"/>
    <cellStyle name="Normal 4 2 2 4 2 4 3" xfId="17549" xr:uid="{00000000-0005-0000-0000-000049450000}"/>
    <cellStyle name="Normal 4 2 2 4 2 4 4" xfId="17550" xr:uid="{00000000-0005-0000-0000-00004A450000}"/>
    <cellStyle name="Normal 4 2 2 4 2 4 5" xfId="17551" xr:uid="{00000000-0005-0000-0000-00004B450000}"/>
    <cellStyle name="Normal 4 2 2 4 2 5" xfId="17552" xr:uid="{00000000-0005-0000-0000-00004C450000}"/>
    <cellStyle name="Normal 4 2 2 4 2 5 2" xfId="17553" xr:uid="{00000000-0005-0000-0000-00004D450000}"/>
    <cellStyle name="Normal 4 2 2 4 2 5 3" xfId="17554" xr:uid="{00000000-0005-0000-0000-00004E450000}"/>
    <cellStyle name="Normal 4 2 2 4 2 5 4" xfId="17555" xr:uid="{00000000-0005-0000-0000-00004F450000}"/>
    <cellStyle name="Normal 4 2 2 4 2 6" xfId="17556" xr:uid="{00000000-0005-0000-0000-000050450000}"/>
    <cellStyle name="Normal 4 2 2 4 2 7" xfId="17557" xr:uid="{00000000-0005-0000-0000-000051450000}"/>
    <cellStyle name="Normal 4 2 2 4 2 8" xfId="17558" xr:uid="{00000000-0005-0000-0000-000052450000}"/>
    <cellStyle name="Normal 4 2 2 4 3" xfId="17559" xr:uid="{00000000-0005-0000-0000-000053450000}"/>
    <cellStyle name="Normal 4 2 2 4 3 2" xfId="17560" xr:uid="{00000000-0005-0000-0000-000054450000}"/>
    <cellStyle name="Normal 4 2 2 4 3 2 2" xfId="17561" xr:uid="{00000000-0005-0000-0000-000055450000}"/>
    <cellStyle name="Normal 4 2 2 4 3 2 2 2" xfId="17562" xr:uid="{00000000-0005-0000-0000-000056450000}"/>
    <cellStyle name="Normal 4 2 2 4 3 2 2 3" xfId="17563" xr:uid="{00000000-0005-0000-0000-000057450000}"/>
    <cellStyle name="Normal 4 2 2 4 3 2 2 4" xfId="17564" xr:uid="{00000000-0005-0000-0000-000058450000}"/>
    <cellStyle name="Normal 4 2 2 4 3 2 3" xfId="17565" xr:uid="{00000000-0005-0000-0000-000059450000}"/>
    <cellStyle name="Normal 4 2 2 4 3 2 4" xfId="17566" xr:uid="{00000000-0005-0000-0000-00005A450000}"/>
    <cellStyle name="Normal 4 2 2 4 3 2 5" xfId="17567" xr:uid="{00000000-0005-0000-0000-00005B450000}"/>
    <cellStyle name="Normal 4 2 2 4 3 3" xfId="17568" xr:uid="{00000000-0005-0000-0000-00005C450000}"/>
    <cellStyle name="Normal 4 2 2 4 3 3 2" xfId="17569" xr:uid="{00000000-0005-0000-0000-00005D450000}"/>
    <cellStyle name="Normal 4 2 2 4 3 3 3" xfId="17570" xr:uid="{00000000-0005-0000-0000-00005E450000}"/>
    <cellStyle name="Normal 4 2 2 4 3 3 4" xfId="17571" xr:uid="{00000000-0005-0000-0000-00005F450000}"/>
    <cellStyle name="Normal 4 2 2 4 3 4" xfId="17572" xr:uid="{00000000-0005-0000-0000-000060450000}"/>
    <cellStyle name="Normal 4 2 2 4 3 5" xfId="17573" xr:uid="{00000000-0005-0000-0000-000061450000}"/>
    <cellStyle name="Normal 4 2 2 4 3 6" xfId="17574" xr:uid="{00000000-0005-0000-0000-000062450000}"/>
    <cellStyle name="Normal 4 2 2 4 4" xfId="17575" xr:uid="{00000000-0005-0000-0000-000063450000}"/>
    <cellStyle name="Normal 4 2 2 4 4 2" xfId="17576" xr:uid="{00000000-0005-0000-0000-000064450000}"/>
    <cellStyle name="Normal 4 2 2 4 4 2 2" xfId="17577" xr:uid="{00000000-0005-0000-0000-000065450000}"/>
    <cellStyle name="Normal 4 2 2 4 4 2 2 2" xfId="17578" xr:uid="{00000000-0005-0000-0000-000066450000}"/>
    <cellStyle name="Normal 4 2 2 4 4 2 2 3" xfId="17579" xr:uid="{00000000-0005-0000-0000-000067450000}"/>
    <cellStyle name="Normal 4 2 2 4 4 2 2 4" xfId="17580" xr:uid="{00000000-0005-0000-0000-000068450000}"/>
    <cellStyle name="Normal 4 2 2 4 4 2 3" xfId="17581" xr:uid="{00000000-0005-0000-0000-000069450000}"/>
    <cellStyle name="Normal 4 2 2 4 4 2 4" xfId="17582" xr:uid="{00000000-0005-0000-0000-00006A450000}"/>
    <cellStyle name="Normal 4 2 2 4 4 2 5" xfId="17583" xr:uid="{00000000-0005-0000-0000-00006B450000}"/>
    <cellStyle name="Normal 4 2 2 4 4 3" xfId="17584" xr:uid="{00000000-0005-0000-0000-00006C450000}"/>
    <cellStyle name="Normal 4 2 2 4 4 3 2" xfId="17585" xr:uid="{00000000-0005-0000-0000-00006D450000}"/>
    <cellStyle name="Normal 4 2 2 4 4 3 3" xfId="17586" xr:uid="{00000000-0005-0000-0000-00006E450000}"/>
    <cellStyle name="Normal 4 2 2 4 4 3 4" xfId="17587" xr:uid="{00000000-0005-0000-0000-00006F450000}"/>
    <cellStyle name="Normal 4 2 2 4 4 4" xfId="17588" xr:uid="{00000000-0005-0000-0000-000070450000}"/>
    <cellStyle name="Normal 4 2 2 4 4 5" xfId="17589" xr:uid="{00000000-0005-0000-0000-000071450000}"/>
    <cellStyle name="Normal 4 2 2 4 4 6" xfId="17590" xr:uid="{00000000-0005-0000-0000-000072450000}"/>
    <cellStyle name="Normal 4 2 2 4 5" xfId="17591" xr:uid="{00000000-0005-0000-0000-000073450000}"/>
    <cellStyle name="Normal 4 2 2 4 5 2" xfId="17592" xr:uid="{00000000-0005-0000-0000-000074450000}"/>
    <cellStyle name="Normal 4 2 2 4 5 2 2" xfId="17593" xr:uid="{00000000-0005-0000-0000-000075450000}"/>
    <cellStyle name="Normal 4 2 2 4 5 2 3" xfId="17594" xr:uid="{00000000-0005-0000-0000-000076450000}"/>
    <cellStyle name="Normal 4 2 2 4 5 2 4" xfId="17595" xr:uid="{00000000-0005-0000-0000-000077450000}"/>
    <cellStyle name="Normal 4 2 2 4 5 3" xfId="17596" xr:uid="{00000000-0005-0000-0000-000078450000}"/>
    <cellStyle name="Normal 4 2 2 4 5 4" xfId="17597" xr:uid="{00000000-0005-0000-0000-000079450000}"/>
    <cellStyle name="Normal 4 2 2 4 5 5" xfId="17598" xr:uid="{00000000-0005-0000-0000-00007A450000}"/>
    <cellStyle name="Normal 4 2 2 4 6" xfId="17599" xr:uid="{00000000-0005-0000-0000-00007B450000}"/>
    <cellStyle name="Normal 4 2 2 4 6 2" xfId="17600" xr:uid="{00000000-0005-0000-0000-00007C450000}"/>
    <cellStyle name="Normal 4 2 2 4 6 3" xfId="17601" xr:uid="{00000000-0005-0000-0000-00007D450000}"/>
    <cellStyle name="Normal 4 2 2 4 6 4" xfId="17602" xr:uid="{00000000-0005-0000-0000-00007E450000}"/>
    <cellStyle name="Normal 4 2 2 4 7" xfId="17603" xr:uid="{00000000-0005-0000-0000-00007F450000}"/>
    <cellStyle name="Normal 4 2 2 4 8" xfId="17604" xr:uid="{00000000-0005-0000-0000-000080450000}"/>
    <cellStyle name="Normal 4 2 2 4 9" xfId="17605" xr:uid="{00000000-0005-0000-0000-000081450000}"/>
    <cellStyle name="Normal 4 2 2 5" xfId="17606" xr:uid="{00000000-0005-0000-0000-000082450000}"/>
    <cellStyle name="Normal 4 2 2 5 2" xfId="17607" xr:uid="{00000000-0005-0000-0000-000083450000}"/>
    <cellStyle name="Normal 4 2 2 5 2 2" xfId="17608" xr:uid="{00000000-0005-0000-0000-000084450000}"/>
    <cellStyle name="Normal 4 2 2 5 2 2 2" xfId="17609" xr:uid="{00000000-0005-0000-0000-000085450000}"/>
    <cellStyle name="Normal 4 2 2 5 2 2 2 2" xfId="17610" xr:uid="{00000000-0005-0000-0000-000086450000}"/>
    <cellStyle name="Normal 4 2 2 5 2 2 2 3" xfId="17611" xr:uid="{00000000-0005-0000-0000-000087450000}"/>
    <cellStyle name="Normal 4 2 2 5 2 2 2 4" xfId="17612" xr:uid="{00000000-0005-0000-0000-000088450000}"/>
    <cellStyle name="Normal 4 2 2 5 2 2 3" xfId="17613" xr:uid="{00000000-0005-0000-0000-000089450000}"/>
    <cellStyle name="Normal 4 2 2 5 2 2 4" xfId="17614" xr:uid="{00000000-0005-0000-0000-00008A450000}"/>
    <cellStyle name="Normal 4 2 2 5 2 2 5" xfId="17615" xr:uid="{00000000-0005-0000-0000-00008B450000}"/>
    <cellStyle name="Normal 4 2 2 5 2 3" xfId="17616" xr:uid="{00000000-0005-0000-0000-00008C450000}"/>
    <cellStyle name="Normal 4 2 2 5 2 3 2" xfId="17617" xr:uid="{00000000-0005-0000-0000-00008D450000}"/>
    <cellStyle name="Normal 4 2 2 5 2 3 3" xfId="17618" xr:uid="{00000000-0005-0000-0000-00008E450000}"/>
    <cellStyle name="Normal 4 2 2 5 2 3 4" xfId="17619" xr:uid="{00000000-0005-0000-0000-00008F450000}"/>
    <cellStyle name="Normal 4 2 2 5 2 4" xfId="17620" xr:uid="{00000000-0005-0000-0000-000090450000}"/>
    <cellStyle name="Normal 4 2 2 5 2 5" xfId="17621" xr:uid="{00000000-0005-0000-0000-000091450000}"/>
    <cellStyle name="Normal 4 2 2 5 2 6" xfId="17622" xr:uid="{00000000-0005-0000-0000-000092450000}"/>
    <cellStyle name="Normal 4 2 2 5 3" xfId="17623" xr:uid="{00000000-0005-0000-0000-000093450000}"/>
    <cellStyle name="Normal 4 2 2 5 3 2" xfId="17624" xr:uid="{00000000-0005-0000-0000-000094450000}"/>
    <cellStyle name="Normal 4 2 2 5 3 2 2" xfId="17625" xr:uid="{00000000-0005-0000-0000-000095450000}"/>
    <cellStyle name="Normal 4 2 2 5 3 2 2 2" xfId="17626" xr:uid="{00000000-0005-0000-0000-000096450000}"/>
    <cellStyle name="Normal 4 2 2 5 3 2 2 3" xfId="17627" xr:uid="{00000000-0005-0000-0000-000097450000}"/>
    <cellStyle name="Normal 4 2 2 5 3 2 2 4" xfId="17628" xr:uid="{00000000-0005-0000-0000-000098450000}"/>
    <cellStyle name="Normal 4 2 2 5 3 2 3" xfId="17629" xr:uid="{00000000-0005-0000-0000-000099450000}"/>
    <cellStyle name="Normal 4 2 2 5 3 2 4" xfId="17630" xr:uid="{00000000-0005-0000-0000-00009A450000}"/>
    <cellStyle name="Normal 4 2 2 5 3 2 5" xfId="17631" xr:uid="{00000000-0005-0000-0000-00009B450000}"/>
    <cellStyle name="Normal 4 2 2 5 3 3" xfId="17632" xr:uid="{00000000-0005-0000-0000-00009C450000}"/>
    <cellStyle name="Normal 4 2 2 5 3 3 2" xfId="17633" xr:uid="{00000000-0005-0000-0000-00009D450000}"/>
    <cellStyle name="Normal 4 2 2 5 3 3 3" xfId="17634" xr:uid="{00000000-0005-0000-0000-00009E450000}"/>
    <cellStyle name="Normal 4 2 2 5 3 3 4" xfId="17635" xr:uid="{00000000-0005-0000-0000-00009F450000}"/>
    <cellStyle name="Normal 4 2 2 5 3 4" xfId="17636" xr:uid="{00000000-0005-0000-0000-0000A0450000}"/>
    <cellStyle name="Normal 4 2 2 5 3 5" xfId="17637" xr:uid="{00000000-0005-0000-0000-0000A1450000}"/>
    <cellStyle name="Normal 4 2 2 5 3 6" xfId="17638" xr:uid="{00000000-0005-0000-0000-0000A2450000}"/>
    <cellStyle name="Normal 4 2 2 5 4" xfId="17639" xr:uid="{00000000-0005-0000-0000-0000A3450000}"/>
    <cellStyle name="Normal 4 2 2 5 4 2" xfId="17640" xr:uid="{00000000-0005-0000-0000-0000A4450000}"/>
    <cellStyle name="Normal 4 2 2 5 4 2 2" xfId="17641" xr:uid="{00000000-0005-0000-0000-0000A5450000}"/>
    <cellStyle name="Normal 4 2 2 5 4 2 3" xfId="17642" xr:uid="{00000000-0005-0000-0000-0000A6450000}"/>
    <cellStyle name="Normal 4 2 2 5 4 2 4" xfId="17643" xr:uid="{00000000-0005-0000-0000-0000A7450000}"/>
    <cellStyle name="Normal 4 2 2 5 4 3" xfId="17644" xr:uid="{00000000-0005-0000-0000-0000A8450000}"/>
    <cellStyle name="Normal 4 2 2 5 4 4" xfId="17645" xr:uid="{00000000-0005-0000-0000-0000A9450000}"/>
    <cellStyle name="Normal 4 2 2 5 4 5" xfId="17646" xr:uid="{00000000-0005-0000-0000-0000AA450000}"/>
    <cellStyle name="Normal 4 2 2 5 5" xfId="17647" xr:uid="{00000000-0005-0000-0000-0000AB450000}"/>
    <cellStyle name="Normal 4 2 2 5 5 2" xfId="17648" xr:uid="{00000000-0005-0000-0000-0000AC450000}"/>
    <cellStyle name="Normal 4 2 2 5 5 3" xfId="17649" xr:uid="{00000000-0005-0000-0000-0000AD450000}"/>
    <cellStyle name="Normal 4 2 2 5 5 4" xfId="17650" xr:uid="{00000000-0005-0000-0000-0000AE450000}"/>
    <cellStyle name="Normal 4 2 2 5 6" xfId="17651" xr:uid="{00000000-0005-0000-0000-0000AF450000}"/>
    <cellStyle name="Normal 4 2 2 5 7" xfId="17652" xr:uid="{00000000-0005-0000-0000-0000B0450000}"/>
    <cellStyle name="Normal 4 2 2 5 8" xfId="17653" xr:uid="{00000000-0005-0000-0000-0000B1450000}"/>
    <cellStyle name="Normal 4 2 2 6" xfId="17654" xr:uid="{00000000-0005-0000-0000-0000B2450000}"/>
    <cellStyle name="Normal 4 2 2 6 2" xfId="17655" xr:uid="{00000000-0005-0000-0000-0000B3450000}"/>
    <cellStyle name="Normal 4 2 2 6 2 2" xfId="17656" xr:uid="{00000000-0005-0000-0000-0000B4450000}"/>
    <cellStyle name="Normal 4 2 2 6 2 2 2" xfId="17657" xr:uid="{00000000-0005-0000-0000-0000B5450000}"/>
    <cellStyle name="Normal 4 2 2 6 2 2 2 2" xfId="17658" xr:uid="{00000000-0005-0000-0000-0000B6450000}"/>
    <cellStyle name="Normal 4 2 2 6 2 2 2 3" xfId="17659" xr:uid="{00000000-0005-0000-0000-0000B7450000}"/>
    <cellStyle name="Normal 4 2 2 6 2 2 2 4" xfId="17660" xr:uid="{00000000-0005-0000-0000-0000B8450000}"/>
    <cellStyle name="Normal 4 2 2 6 2 2 3" xfId="17661" xr:uid="{00000000-0005-0000-0000-0000B9450000}"/>
    <cellStyle name="Normal 4 2 2 6 2 2 4" xfId="17662" xr:uid="{00000000-0005-0000-0000-0000BA450000}"/>
    <cellStyle name="Normal 4 2 2 6 2 2 5" xfId="17663" xr:uid="{00000000-0005-0000-0000-0000BB450000}"/>
    <cellStyle name="Normal 4 2 2 6 2 3" xfId="17664" xr:uid="{00000000-0005-0000-0000-0000BC450000}"/>
    <cellStyle name="Normal 4 2 2 6 2 3 2" xfId="17665" xr:uid="{00000000-0005-0000-0000-0000BD450000}"/>
    <cellStyle name="Normal 4 2 2 6 2 3 3" xfId="17666" xr:uid="{00000000-0005-0000-0000-0000BE450000}"/>
    <cellStyle name="Normal 4 2 2 6 2 3 4" xfId="17667" xr:uid="{00000000-0005-0000-0000-0000BF450000}"/>
    <cellStyle name="Normal 4 2 2 6 2 4" xfId="17668" xr:uid="{00000000-0005-0000-0000-0000C0450000}"/>
    <cellStyle name="Normal 4 2 2 6 2 5" xfId="17669" xr:uid="{00000000-0005-0000-0000-0000C1450000}"/>
    <cellStyle name="Normal 4 2 2 6 2 6" xfId="17670" xr:uid="{00000000-0005-0000-0000-0000C2450000}"/>
    <cellStyle name="Normal 4 2 2 6 3" xfId="17671" xr:uid="{00000000-0005-0000-0000-0000C3450000}"/>
    <cellStyle name="Normal 4 2 2 6 3 2" xfId="17672" xr:uid="{00000000-0005-0000-0000-0000C4450000}"/>
    <cellStyle name="Normal 4 2 2 6 3 2 2" xfId="17673" xr:uid="{00000000-0005-0000-0000-0000C5450000}"/>
    <cellStyle name="Normal 4 2 2 6 3 2 2 2" xfId="17674" xr:uid="{00000000-0005-0000-0000-0000C6450000}"/>
    <cellStyle name="Normal 4 2 2 6 3 2 2 3" xfId="17675" xr:uid="{00000000-0005-0000-0000-0000C7450000}"/>
    <cellStyle name="Normal 4 2 2 6 3 2 2 4" xfId="17676" xr:uid="{00000000-0005-0000-0000-0000C8450000}"/>
    <cellStyle name="Normal 4 2 2 6 3 2 3" xfId="17677" xr:uid="{00000000-0005-0000-0000-0000C9450000}"/>
    <cellStyle name="Normal 4 2 2 6 3 2 4" xfId="17678" xr:uid="{00000000-0005-0000-0000-0000CA450000}"/>
    <cellStyle name="Normal 4 2 2 6 3 2 5" xfId="17679" xr:uid="{00000000-0005-0000-0000-0000CB450000}"/>
    <cellStyle name="Normal 4 2 2 6 3 3" xfId="17680" xr:uid="{00000000-0005-0000-0000-0000CC450000}"/>
    <cellStyle name="Normal 4 2 2 6 3 3 2" xfId="17681" xr:uid="{00000000-0005-0000-0000-0000CD450000}"/>
    <cellStyle name="Normal 4 2 2 6 3 3 3" xfId="17682" xr:uid="{00000000-0005-0000-0000-0000CE450000}"/>
    <cellStyle name="Normal 4 2 2 6 3 3 4" xfId="17683" xr:uid="{00000000-0005-0000-0000-0000CF450000}"/>
    <cellStyle name="Normal 4 2 2 6 3 4" xfId="17684" xr:uid="{00000000-0005-0000-0000-0000D0450000}"/>
    <cellStyle name="Normal 4 2 2 6 3 5" xfId="17685" xr:uid="{00000000-0005-0000-0000-0000D1450000}"/>
    <cellStyle name="Normal 4 2 2 6 3 6" xfId="17686" xr:uid="{00000000-0005-0000-0000-0000D2450000}"/>
    <cellStyle name="Normal 4 2 2 6 4" xfId="17687" xr:uid="{00000000-0005-0000-0000-0000D3450000}"/>
    <cellStyle name="Normal 4 2 2 6 4 2" xfId="17688" xr:uid="{00000000-0005-0000-0000-0000D4450000}"/>
    <cellStyle name="Normal 4 2 2 6 4 2 2" xfId="17689" xr:uid="{00000000-0005-0000-0000-0000D5450000}"/>
    <cellStyle name="Normal 4 2 2 6 4 2 3" xfId="17690" xr:uid="{00000000-0005-0000-0000-0000D6450000}"/>
    <cellStyle name="Normal 4 2 2 6 4 2 4" xfId="17691" xr:uid="{00000000-0005-0000-0000-0000D7450000}"/>
    <cellStyle name="Normal 4 2 2 6 4 3" xfId="17692" xr:uid="{00000000-0005-0000-0000-0000D8450000}"/>
    <cellStyle name="Normal 4 2 2 6 4 4" xfId="17693" xr:uid="{00000000-0005-0000-0000-0000D9450000}"/>
    <cellStyle name="Normal 4 2 2 6 4 5" xfId="17694" xr:uid="{00000000-0005-0000-0000-0000DA450000}"/>
    <cellStyle name="Normal 4 2 2 6 5" xfId="17695" xr:uid="{00000000-0005-0000-0000-0000DB450000}"/>
    <cellStyle name="Normal 4 2 2 6 5 2" xfId="17696" xr:uid="{00000000-0005-0000-0000-0000DC450000}"/>
    <cellStyle name="Normal 4 2 2 6 5 3" xfId="17697" xr:uid="{00000000-0005-0000-0000-0000DD450000}"/>
    <cellStyle name="Normal 4 2 2 6 5 4" xfId="17698" xr:uid="{00000000-0005-0000-0000-0000DE450000}"/>
    <cellStyle name="Normal 4 2 2 6 6" xfId="17699" xr:uid="{00000000-0005-0000-0000-0000DF450000}"/>
    <cellStyle name="Normal 4 2 2 6 7" xfId="17700" xr:uid="{00000000-0005-0000-0000-0000E0450000}"/>
    <cellStyle name="Normal 4 2 2 6 8" xfId="17701" xr:uid="{00000000-0005-0000-0000-0000E1450000}"/>
    <cellStyle name="Normal 4 2 2 7" xfId="17702" xr:uid="{00000000-0005-0000-0000-0000E2450000}"/>
    <cellStyle name="Normal 4 2 2 7 2" xfId="17703" xr:uid="{00000000-0005-0000-0000-0000E3450000}"/>
    <cellStyle name="Normal 4 2 2 7 2 2" xfId="17704" xr:uid="{00000000-0005-0000-0000-0000E4450000}"/>
    <cellStyle name="Normal 4 2 2 7 2 2 2" xfId="17705" xr:uid="{00000000-0005-0000-0000-0000E5450000}"/>
    <cellStyle name="Normal 4 2 2 7 2 2 3" xfId="17706" xr:uid="{00000000-0005-0000-0000-0000E6450000}"/>
    <cellStyle name="Normal 4 2 2 7 2 2 4" xfId="17707" xr:uid="{00000000-0005-0000-0000-0000E7450000}"/>
    <cellStyle name="Normal 4 2 2 7 2 3" xfId="17708" xr:uid="{00000000-0005-0000-0000-0000E8450000}"/>
    <cellStyle name="Normal 4 2 2 7 2 4" xfId="17709" xr:uid="{00000000-0005-0000-0000-0000E9450000}"/>
    <cellStyle name="Normal 4 2 2 7 2 5" xfId="17710" xr:uid="{00000000-0005-0000-0000-0000EA450000}"/>
    <cellStyle name="Normal 4 2 2 7 3" xfId="17711" xr:uid="{00000000-0005-0000-0000-0000EB450000}"/>
    <cellStyle name="Normal 4 2 2 7 3 2" xfId="17712" xr:uid="{00000000-0005-0000-0000-0000EC450000}"/>
    <cellStyle name="Normal 4 2 2 7 3 3" xfId="17713" xr:uid="{00000000-0005-0000-0000-0000ED450000}"/>
    <cellStyle name="Normal 4 2 2 7 3 4" xfId="17714" xr:uid="{00000000-0005-0000-0000-0000EE450000}"/>
    <cellStyle name="Normal 4 2 2 7 4" xfId="17715" xr:uid="{00000000-0005-0000-0000-0000EF450000}"/>
    <cellStyle name="Normal 4 2 2 7 5" xfId="17716" xr:uid="{00000000-0005-0000-0000-0000F0450000}"/>
    <cellStyle name="Normal 4 2 2 7 6" xfId="17717" xr:uid="{00000000-0005-0000-0000-0000F1450000}"/>
    <cellStyle name="Normal 4 2 2 8" xfId="17718" xr:uid="{00000000-0005-0000-0000-0000F2450000}"/>
    <cellStyle name="Normal 4 2 2 8 2" xfId="17719" xr:uid="{00000000-0005-0000-0000-0000F3450000}"/>
    <cellStyle name="Normal 4 2 2 8 2 2" xfId="17720" xr:uid="{00000000-0005-0000-0000-0000F4450000}"/>
    <cellStyle name="Normal 4 2 2 8 2 2 2" xfId="17721" xr:uid="{00000000-0005-0000-0000-0000F5450000}"/>
    <cellStyle name="Normal 4 2 2 8 2 2 3" xfId="17722" xr:uid="{00000000-0005-0000-0000-0000F6450000}"/>
    <cellStyle name="Normal 4 2 2 8 2 2 4" xfId="17723" xr:uid="{00000000-0005-0000-0000-0000F7450000}"/>
    <cellStyle name="Normal 4 2 2 8 2 3" xfId="17724" xr:uid="{00000000-0005-0000-0000-0000F8450000}"/>
    <cellStyle name="Normal 4 2 2 8 2 4" xfId="17725" xr:uid="{00000000-0005-0000-0000-0000F9450000}"/>
    <cellStyle name="Normal 4 2 2 8 2 5" xfId="17726" xr:uid="{00000000-0005-0000-0000-0000FA450000}"/>
    <cellStyle name="Normal 4 2 2 8 3" xfId="17727" xr:uid="{00000000-0005-0000-0000-0000FB450000}"/>
    <cellStyle name="Normal 4 2 2 8 3 2" xfId="17728" xr:uid="{00000000-0005-0000-0000-0000FC450000}"/>
    <cellStyle name="Normal 4 2 2 8 3 3" xfId="17729" xr:uid="{00000000-0005-0000-0000-0000FD450000}"/>
    <cellStyle name="Normal 4 2 2 8 3 4" xfId="17730" xr:uid="{00000000-0005-0000-0000-0000FE450000}"/>
    <cellStyle name="Normal 4 2 2 8 4" xfId="17731" xr:uid="{00000000-0005-0000-0000-0000FF450000}"/>
    <cellStyle name="Normal 4 2 2 8 5" xfId="17732" xr:uid="{00000000-0005-0000-0000-000000460000}"/>
    <cellStyle name="Normal 4 2 2 8 6" xfId="17733" xr:uid="{00000000-0005-0000-0000-000001460000}"/>
    <cellStyle name="Normal 4 2 2 9" xfId="17734" xr:uid="{00000000-0005-0000-0000-000002460000}"/>
    <cellStyle name="Normal 4 2 3" xfId="17735" xr:uid="{00000000-0005-0000-0000-000003460000}"/>
    <cellStyle name="Normal 4 2 3 10" xfId="17736" xr:uid="{00000000-0005-0000-0000-000004460000}"/>
    <cellStyle name="Normal 4 2 3 2" xfId="17737" xr:uid="{00000000-0005-0000-0000-000005460000}"/>
    <cellStyle name="Normal 4 2 3 2 2" xfId="17738" xr:uid="{00000000-0005-0000-0000-000006460000}"/>
    <cellStyle name="Normal 4 2 3 2 2 2" xfId="17739" xr:uid="{00000000-0005-0000-0000-000007460000}"/>
    <cellStyle name="Normal 4 2 3 2 2 2 2" xfId="17740" xr:uid="{00000000-0005-0000-0000-000008460000}"/>
    <cellStyle name="Normal 4 2 3 2 2 2 2 2" xfId="17741" xr:uid="{00000000-0005-0000-0000-000009460000}"/>
    <cellStyle name="Normal 4 2 3 2 2 2 2 3" xfId="17742" xr:uid="{00000000-0005-0000-0000-00000A460000}"/>
    <cellStyle name="Normal 4 2 3 2 2 2 2 4" xfId="17743" xr:uid="{00000000-0005-0000-0000-00000B460000}"/>
    <cellStyle name="Normal 4 2 3 2 2 2 3" xfId="17744" xr:uid="{00000000-0005-0000-0000-00000C460000}"/>
    <cellStyle name="Normal 4 2 3 2 2 2 4" xfId="17745" xr:uid="{00000000-0005-0000-0000-00000D460000}"/>
    <cellStyle name="Normal 4 2 3 2 2 2 5" xfId="17746" xr:uid="{00000000-0005-0000-0000-00000E460000}"/>
    <cellStyle name="Normal 4 2 3 2 2 3" xfId="17747" xr:uid="{00000000-0005-0000-0000-00000F460000}"/>
    <cellStyle name="Normal 4 2 3 2 2 3 2" xfId="17748" xr:uid="{00000000-0005-0000-0000-000010460000}"/>
    <cellStyle name="Normal 4 2 3 2 2 3 3" xfId="17749" xr:uid="{00000000-0005-0000-0000-000011460000}"/>
    <cellStyle name="Normal 4 2 3 2 2 3 4" xfId="17750" xr:uid="{00000000-0005-0000-0000-000012460000}"/>
    <cellStyle name="Normal 4 2 3 2 2 4" xfId="17751" xr:uid="{00000000-0005-0000-0000-000013460000}"/>
    <cellStyle name="Normal 4 2 3 2 2 5" xfId="17752" xr:uid="{00000000-0005-0000-0000-000014460000}"/>
    <cellStyle name="Normal 4 2 3 2 2 6" xfId="17753" xr:uid="{00000000-0005-0000-0000-000015460000}"/>
    <cellStyle name="Normal 4 2 3 2 3" xfId="17754" xr:uid="{00000000-0005-0000-0000-000016460000}"/>
    <cellStyle name="Normal 4 2 3 2 3 2" xfId="17755" xr:uid="{00000000-0005-0000-0000-000017460000}"/>
    <cellStyle name="Normal 4 2 3 2 3 2 2" xfId="17756" xr:uid="{00000000-0005-0000-0000-000018460000}"/>
    <cellStyle name="Normal 4 2 3 2 3 2 2 2" xfId="17757" xr:uid="{00000000-0005-0000-0000-000019460000}"/>
    <cellStyle name="Normal 4 2 3 2 3 2 2 3" xfId="17758" xr:uid="{00000000-0005-0000-0000-00001A460000}"/>
    <cellStyle name="Normal 4 2 3 2 3 2 2 4" xfId="17759" xr:uid="{00000000-0005-0000-0000-00001B460000}"/>
    <cellStyle name="Normal 4 2 3 2 3 2 3" xfId="17760" xr:uid="{00000000-0005-0000-0000-00001C460000}"/>
    <cellStyle name="Normal 4 2 3 2 3 2 4" xfId="17761" xr:uid="{00000000-0005-0000-0000-00001D460000}"/>
    <cellStyle name="Normal 4 2 3 2 3 2 5" xfId="17762" xr:uid="{00000000-0005-0000-0000-00001E460000}"/>
    <cellStyle name="Normal 4 2 3 2 3 3" xfId="17763" xr:uid="{00000000-0005-0000-0000-00001F460000}"/>
    <cellStyle name="Normal 4 2 3 2 3 3 2" xfId="17764" xr:uid="{00000000-0005-0000-0000-000020460000}"/>
    <cellStyle name="Normal 4 2 3 2 3 3 3" xfId="17765" xr:uid="{00000000-0005-0000-0000-000021460000}"/>
    <cellStyle name="Normal 4 2 3 2 3 3 4" xfId="17766" xr:uid="{00000000-0005-0000-0000-000022460000}"/>
    <cellStyle name="Normal 4 2 3 2 3 4" xfId="17767" xr:uid="{00000000-0005-0000-0000-000023460000}"/>
    <cellStyle name="Normal 4 2 3 2 3 5" xfId="17768" xr:uid="{00000000-0005-0000-0000-000024460000}"/>
    <cellStyle name="Normal 4 2 3 2 3 6" xfId="17769" xr:uid="{00000000-0005-0000-0000-000025460000}"/>
    <cellStyle name="Normal 4 2 3 2 4" xfId="17770" xr:uid="{00000000-0005-0000-0000-000026460000}"/>
    <cellStyle name="Normal 4 2 3 2 4 2" xfId="17771" xr:uid="{00000000-0005-0000-0000-000027460000}"/>
    <cellStyle name="Normal 4 2 3 2 4 2 2" xfId="17772" xr:uid="{00000000-0005-0000-0000-000028460000}"/>
    <cellStyle name="Normal 4 2 3 2 4 2 3" xfId="17773" xr:uid="{00000000-0005-0000-0000-000029460000}"/>
    <cellStyle name="Normal 4 2 3 2 4 2 4" xfId="17774" xr:uid="{00000000-0005-0000-0000-00002A460000}"/>
    <cellStyle name="Normal 4 2 3 2 4 3" xfId="17775" xr:uid="{00000000-0005-0000-0000-00002B460000}"/>
    <cellStyle name="Normal 4 2 3 2 4 4" xfId="17776" xr:uid="{00000000-0005-0000-0000-00002C460000}"/>
    <cellStyle name="Normal 4 2 3 2 4 5" xfId="17777" xr:uid="{00000000-0005-0000-0000-00002D460000}"/>
    <cellStyle name="Normal 4 2 3 2 5" xfId="17778" xr:uid="{00000000-0005-0000-0000-00002E460000}"/>
    <cellStyle name="Normal 4 2 3 2 5 2" xfId="17779" xr:uid="{00000000-0005-0000-0000-00002F460000}"/>
    <cellStyle name="Normal 4 2 3 2 5 3" xfId="17780" xr:uid="{00000000-0005-0000-0000-000030460000}"/>
    <cellStyle name="Normal 4 2 3 2 5 4" xfId="17781" xr:uid="{00000000-0005-0000-0000-000031460000}"/>
    <cellStyle name="Normal 4 2 3 2 6" xfId="17782" xr:uid="{00000000-0005-0000-0000-000032460000}"/>
    <cellStyle name="Normal 4 2 3 2 7" xfId="17783" xr:uid="{00000000-0005-0000-0000-000033460000}"/>
    <cellStyle name="Normal 4 2 3 2 8" xfId="17784" xr:uid="{00000000-0005-0000-0000-000034460000}"/>
    <cellStyle name="Normal 4 2 3 3" xfId="17785" xr:uid="{00000000-0005-0000-0000-000035460000}"/>
    <cellStyle name="Normal 4 2 3 3 2" xfId="17786" xr:uid="{00000000-0005-0000-0000-000036460000}"/>
    <cellStyle name="Normal 4 2 3 3 2 2" xfId="17787" xr:uid="{00000000-0005-0000-0000-000037460000}"/>
    <cellStyle name="Normal 4 2 3 3 2 2 2" xfId="17788" xr:uid="{00000000-0005-0000-0000-000038460000}"/>
    <cellStyle name="Normal 4 2 3 3 2 2 3" xfId="17789" xr:uid="{00000000-0005-0000-0000-000039460000}"/>
    <cellStyle name="Normal 4 2 3 3 2 2 4" xfId="17790" xr:uid="{00000000-0005-0000-0000-00003A460000}"/>
    <cellStyle name="Normal 4 2 3 3 2 3" xfId="17791" xr:uid="{00000000-0005-0000-0000-00003B460000}"/>
    <cellStyle name="Normal 4 2 3 3 2 3 2" xfId="17792" xr:uid="{00000000-0005-0000-0000-00003C460000}"/>
    <cellStyle name="Normal 4 2 3 3 2 3 3" xfId="17793" xr:uid="{00000000-0005-0000-0000-00003D460000}"/>
    <cellStyle name="Normal 4 2 3 3 2 3 4" xfId="17794" xr:uid="{00000000-0005-0000-0000-00003E460000}"/>
    <cellStyle name="Normal 4 2 3 3 2 4" xfId="17795" xr:uid="{00000000-0005-0000-0000-00003F460000}"/>
    <cellStyle name="Normal 4 2 3 3 2 5" xfId="17796" xr:uid="{00000000-0005-0000-0000-000040460000}"/>
    <cellStyle name="Normal 4 2 3 3 2 6" xfId="17797" xr:uid="{00000000-0005-0000-0000-000041460000}"/>
    <cellStyle name="Normal 4 2 3 3 3" xfId="17798" xr:uid="{00000000-0005-0000-0000-000042460000}"/>
    <cellStyle name="Normal 4 2 3 3 3 2" xfId="17799" xr:uid="{00000000-0005-0000-0000-000043460000}"/>
    <cellStyle name="Normal 4 2 3 3 3 3" xfId="17800" xr:uid="{00000000-0005-0000-0000-000044460000}"/>
    <cellStyle name="Normal 4 2 3 3 3 4" xfId="17801" xr:uid="{00000000-0005-0000-0000-000045460000}"/>
    <cellStyle name="Normal 4 2 3 3 4" xfId="17802" xr:uid="{00000000-0005-0000-0000-000046460000}"/>
    <cellStyle name="Normal 4 2 3 3 4 2" xfId="17803" xr:uid="{00000000-0005-0000-0000-000047460000}"/>
    <cellStyle name="Normal 4 2 3 3 4 3" xfId="17804" xr:uid="{00000000-0005-0000-0000-000048460000}"/>
    <cellStyle name="Normal 4 2 3 3 4 4" xfId="17805" xr:uid="{00000000-0005-0000-0000-000049460000}"/>
    <cellStyle name="Normal 4 2 3 3 5" xfId="17806" xr:uid="{00000000-0005-0000-0000-00004A460000}"/>
    <cellStyle name="Normal 4 2 3 3 6" xfId="17807" xr:uid="{00000000-0005-0000-0000-00004B460000}"/>
    <cellStyle name="Normal 4 2 3 3 7" xfId="17808" xr:uid="{00000000-0005-0000-0000-00004C460000}"/>
    <cellStyle name="Normal 4 2 3 4" xfId="17809" xr:uid="{00000000-0005-0000-0000-00004D460000}"/>
    <cellStyle name="Normal 4 2 3 4 2" xfId="17810" xr:uid="{00000000-0005-0000-0000-00004E460000}"/>
    <cellStyle name="Normal 4 2 3 4 2 2" xfId="17811" xr:uid="{00000000-0005-0000-0000-00004F460000}"/>
    <cellStyle name="Normal 4 2 3 4 2 2 2" xfId="17812" xr:uid="{00000000-0005-0000-0000-000050460000}"/>
    <cellStyle name="Normal 4 2 3 4 2 2 3" xfId="17813" xr:uid="{00000000-0005-0000-0000-000051460000}"/>
    <cellStyle name="Normal 4 2 3 4 2 2 4" xfId="17814" xr:uid="{00000000-0005-0000-0000-000052460000}"/>
    <cellStyle name="Normal 4 2 3 4 2 3" xfId="17815" xr:uid="{00000000-0005-0000-0000-000053460000}"/>
    <cellStyle name="Normal 4 2 3 4 2 4" xfId="17816" xr:uid="{00000000-0005-0000-0000-000054460000}"/>
    <cellStyle name="Normal 4 2 3 4 2 5" xfId="17817" xr:uid="{00000000-0005-0000-0000-000055460000}"/>
    <cellStyle name="Normal 4 2 3 4 3" xfId="17818" xr:uid="{00000000-0005-0000-0000-000056460000}"/>
    <cellStyle name="Normal 4 2 3 4 3 2" xfId="17819" xr:uid="{00000000-0005-0000-0000-000057460000}"/>
    <cellStyle name="Normal 4 2 3 4 3 3" xfId="17820" xr:uid="{00000000-0005-0000-0000-000058460000}"/>
    <cellStyle name="Normal 4 2 3 4 3 4" xfId="17821" xr:uid="{00000000-0005-0000-0000-000059460000}"/>
    <cellStyle name="Normal 4 2 3 4 4" xfId="17822" xr:uid="{00000000-0005-0000-0000-00005A460000}"/>
    <cellStyle name="Normal 4 2 3 4 5" xfId="17823" xr:uid="{00000000-0005-0000-0000-00005B460000}"/>
    <cellStyle name="Normal 4 2 3 4 6" xfId="17824" xr:uid="{00000000-0005-0000-0000-00005C460000}"/>
    <cellStyle name="Normal 4 2 3 5" xfId="17825" xr:uid="{00000000-0005-0000-0000-00005D460000}"/>
    <cellStyle name="Normal 4 2 3 5 2" xfId="17826" xr:uid="{00000000-0005-0000-0000-00005E460000}"/>
    <cellStyle name="Normal 4 2 3 5 2 2" xfId="17827" xr:uid="{00000000-0005-0000-0000-00005F460000}"/>
    <cellStyle name="Normal 4 2 3 5 2 2 2" xfId="17828" xr:uid="{00000000-0005-0000-0000-000060460000}"/>
    <cellStyle name="Normal 4 2 3 5 2 2 3" xfId="17829" xr:uid="{00000000-0005-0000-0000-000061460000}"/>
    <cellStyle name="Normal 4 2 3 5 2 2 4" xfId="17830" xr:uid="{00000000-0005-0000-0000-000062460000}"/>
    <cellStyle name="Normal 4 2 3 5 2 3" xfId="17831" xr:uid="{00000000-0005-0000-0000-000063460000}"/>
    <cellStyle name="Normal 4 2 3 5 2 4" xfId="17832" xr:uid="{00000000-0005-0000-0000-000064460000}"/>
    <cellStyle name="Normal 4 2 3 5 2 5" xfId="17833" xr:uid="{00000000-0005-0000-0000-000065460000}"/>
    <cellStyle name="Normal 4 2 3 5 3" xfId="17834" xr:uid="{00000000-0005-0000-0000-000066460000}"/>
    <cellStyle name="Normal 4 2 3 5 3 2" xfId="17835" xr:uid="{00000000-0005-0000-0000-000067460000}"/>
    <cellStyle name="Normal 4 2 3 5 3 3" xfId="17836" xr:uid="{00000000-0005-0000-0000-000068460000}"/>
    <cellStyle name="Normal 4 2 3 5 3 4" xfId="17837" xr:uid="{00000000-0005-0000-0000-000069460000}"/>
    <cellStyle name="Normal 4 2 3 5 4" xfId="17838" xr:uid="{00000000-0005-0000-0000-00006A460000}"/>
    <cellStyle name="Normal 4 2 3 5 4 2" xfId="17839" xr:uid="{00000000-0005-0000-0000-00006B460000}"/>
    <cellStyle name="Normal 4 2 3 5 4 3" xfId="17840" xr:uid="{00000000-0005-0000-0000-00006C460000}"/>
    <cellStyle name="Normal 4 2 3 5 4 4" xfId="17841" xr:uid="{00000000-0005-0000-0000-00006D460000}"/>
    <cellStyle name="Normal 4 2 3 5 5" xfId="17842" xr:uid="{00000000-0005-0000-0000-00006E460000}"/>
    <cellStyle name="Normal 4 2 3 5 6" xfId="17843" xr:uid="{00000000-0005-0000-0000-00006F460000}"/>
    <cellStyle name="Normal 4 2 3 5 7" xfId="17844" xr:uid="{00000000-0005-0000-0000-000070460000}"/>
    <cellStyle name="Normal 4 2 3 6" xfId="17845" xr:uid="{00000000-0005-0000-0000-000071460000}"/>
    <cellStyle name="Normal 4 2 3 6 2" xfId="17846" xr:uid="{00000000-0005-0000-0000-000072460000}"/>
    <cellStyle name="Normal 4 2 3 6 2 2" xfId="17847" xr:uid="{00000000-0005-0000-0000-000073460000}"/>
    <cellStyle name="Normal 4 2 3 6 2 3" xfId="17848" xr:uid="{00000000-0005-0000-0000-000074460000}"/>
    <cellStyle name="Normal 4 2 3 6 2 4" xfId="17849" xr:uid="{00000000-0005-0000-0000-000075460000}"/>
    <cellStyle name="Normal 4 2 3 6 3" xfId="17850" xr:uid="{00000000-0005-0000-0000-000076460000}"/>
    <cellStyle name="Normal 4 2 3 6 4" xfId="17851" xr:uid="{00000000-0005-0000-0000-000077460000}"/>
    <cellStyle name="Normal 4 2 3 6 5" xfId="17852" xr:uid="{00000000-0005-0000-0000-000078460000}"/>
    <cellStyle name="Normal 4 2 3 7" xfId="17853" xr:uid="{00000000-0005-0000-0000-000079460000}"/>
    <cellStyle name="Normal 4 2 3 7 2" xfId="17854" xr:uid="{00000000-0005-0000-0000-00007A460000}"/>
    <cellStyle name="Normal 4 2 3 7 3" xfId="17855" xr:uid="{00000000-0005-0000-0000-00007B460000}"/>
    <cellStyle name="Normal 4 2 3 7 4" xfId="17856" xr:uid="{00000000-0005-0000-0000-00007C460000}"/>
    <cellStyle name="Normal 4 2 3 8" xfId="17857" xr:uid="{00000000-0005-0000-0000-00007D460000}"/>
    <cellStyle name="Normal 4 2 3 9" xfId="17858" xr:uid="{00000000-0005-0000-0000-00007E460000}"/>
    <cellStyle name="Normal 4 2 4" xfId="17859" xr:uid="{00000000-0005-0000-0000-00007F460000}"/>
    <cellStyle name="Normal 4 2 4 10" xfId="17860" xr:uid="{00000000-0005-0000-0000-000080460000}"/>
    <cellStyle name="Normal 4 2 4 2" xfId="17861" xr:uid="{00000000-0005-0000-0000-000081460000}"/>
    <cellStyle name="Normal 4 2 4 2 2" xfId="17862" xr:uid="{00000000-0005-0000-0000-000082460000}"/>
    <cellStyle name="Normal 4 2 4 2 2 2" xfId="17863" xr:uid="{00000000-0005-0000-0000-000083460000}"/>
    <cellStyle name="Normal 4 2 4 2 2 2 2" xfId="17864" xr:uid="{00000000-0005-0000-0000-000084460000}"/>
    <cellStyle name="Normal 4 2 4 2 2 2 2 2" xfId="17865" xr:uid="{00000000-0005-0000-0000-000085460000}"/>
    <cellStyle name="Normal 4 2 4 2 2 2 2 3" xfId="17866" xr:uid="{00000000-0005-0000-0000-000086460000}"/>
    <cellStyle name="Normal 4 2 4 2 2 2 2 4" xfId="17867" xr:uid="{00000000-0005-0000-0000-000087460000}"/>
    <cellStyle name="Normal 4 2 4 2 2 2 3" xfId="17868" xr:uid="{00000000-0005-0000-0000-000088460000}"/>
    <cellStyle name="Normal 4 2 4 2 2 2 4" xfId="17869" xr:uid="{00000000-0005-0000-0000-000089460000}"/>
    <cellStyle name="Normal 4 2 4 2 2 2 5" xfId="17870" xr:uid="{00000000-0005-0000-0000-00008A460000}"/>
    <cellStyle name="Normal 4 2 4 2 2 3" xfId="17871" xr:uid="{00000000-0005-0000-0000-00008B460000}"/>
    <cellStyle name="Normal 4 2 4 2 2 3 2" xfId="17872" xr:uid="{00000000-0005-0000-0000-00008C460000}"/>
    <cellStyle name="Normal 4 2 4 2 2 3 3" xfId="17873" xr:uid="{00000000-0005-0000-0000-00008D460000}"/>
    <cellStyle name="Normal 4 2 4 2 2 3 4" xfId="17874" xr:uid="{00000000-0005-0000-0000-00008E460000}"/>
    <cellStyle name="Normal 4 2 4 2 2 4" xfId="17875" xr:uid="{00000000-0005-0000-0000-00008F460000}"/>
    <cellStyle name="Normal 4 2 4 2 2 5" xfId="17876" xr:uid="{00000000-0005-0000-0000-000090460000}"/>
    <cellStyle name="Normal 4 2 4 2 2 6" xfId="17877" xr:uid="{00000000-0005-0000-0000-000091460000}"/>
    <cellStyle name="Normal 4 2 4 2 3" xfId="17878" xr:uid="{00000000-0005-0000-0000-000092460000}"/>
    <cellStyle name="Normal 4 2 4 2 3 2" xfId="17879" xr:uid="{00000000-0005-0000-0000-000093460000}"/>
    <cellStyle name="Normal 4 2 4 2 3 2 2" xfId="17880" xr:uid="{00000000-0005-0000-0000-000094460000}"/>
    <cellStyle name="Normal 4 2 4 2 3 2 2 2" xfId="17881" xr:uid="{00000000-0005-0000-0000-000095460000}"/>
    <cellStyle name="Normal 4 2 4 2 3 2 2 3" xfId="17882" xr:uid="{00000000-0005-0000-0000-000096460000}"/>
    <cellStyle name="Normal 4 2 4 2 3 2 2 4" xfId="17883" xr:uid="{00000000-0005-0000-0000-000097460000}"/>
    <cellStyle name="Normal 4 2 4 2 3 2 3" xfId="17884" xr:uid="{00000000-0005-0000-0000-000098460000}"/>
    <cellStyle name="Normal 4 2 4 2 3 2 4" xfId="17885" xr:uid="{00000000-0005-0000-0000-000099460000}"/>
    <cellStyle name="Normal 4 2 4 2 3 2 5" xfId="17886" xr:uid="{00000000-0005-0000-0000-00009A460000}"/>
    <cellStyle name="Normal 4 2 4 2 3 3" xfId="17887" xr:uid="{00000000-0005-0000-0000-00009B460000}"/>
    <cellStyle name="Normal 4 2 4 2 3 3 2" xfId="17888" xr:uid="{00000000-0005-0000-0000-00009C460000}"/>
    <cellStyle name="Normal 4 2 4 2 3 3 3" xfId="17889" xr:uid="{00000000-0005-0000-0000-00009D460000}"/>
    <cellStyle name="Normal 4 2 4 2 3 3 4" xfId="17890" xr:uid="{00000000-0005-0000-0000-00009E460000}"/>
    <cellStyle name="Normal 4 2 4 2 3 4" xfId="17891" xr:uid="{00000000-0005-0000-0000-00009F460000}"/>
    <cellStyle name="Normal 4 2 4 2 3 5" xfId="17892" xr:uid="{00000000-0005-0000-0000-0000A0460000}"/>
    <cellStyle name="Normal 4 2 4 2 3 6" xfId="17893" xr:uid="{00000000-0005-0000-0000-0000A1460000}"/>
    <cellStyle name="Normal 4 2 4 2 4" xfId="17894" xr:uid="{00000000-0005-0000-0000-0000A2460000}"/>
    <cellStyle name="Normal 4 2 4 2 4 2" xfId="17895" xr:uid="{00000000-0005-0000-0000-0000A3460000}"/>
    <cellStyle name="Normal 4 2 4 2 4 2 2" xfId="17896" xr:uid="{00000000-0005-0000-0000-0000A4460000}"/>
    <cellStyle name="Normal 4 2 4 2 4 2 3" xfId="17897" xr:uid="{00000000-0005-0000-0000-0000A5460000}"/>
    <cellStyle name="Normal 4 2 4 2 4 2 4" xfId="17898" xr:uid="{00000000-0005-0000-0000-0000A6460000}"/>
    <cellStyle name="Normal 4 2 4 2 4 3" xfId="17899" xr:uid="{00000000-0005-0000-0000-0000A7460000}"/>
    <cellStyle name="Normal 4 2 4 2 4 4" xfId="17900" xr:uid="{00000000-0005-0000-0000-0000A8460000}"/>
    <cellStyle name="Normal 4 2 4 2 4 5" xfId="17901" xr:uid="{00000000-0005-0000-0000-0000A9460000}"/>
    <cellStyle name="Normal 4 2 4 2 5" xfId="17902" xr:uid="{00000000-0005-0000-0000-0000AA460000}"/>
    <cellStyle name="Normal 4 2 4 2 5 2" xfId="17903" xr:uid="{00000000-0005-0000-0000-0000AB460000}"/>
    <cellStyle name="Normal 4 2 4 2 5 3" xfId="17904" xr:uid="{00000000-0005-0000-0000-0000AC460000}"/>
    <cellStyle name="Normal 4 2 4 2 5 4" xfId="17905" xr:uid="{00000000-0005-0000-0000-0000AD460000}"/>
    <cellStyle name="Normal 4 2 4 2 6" xfId="17906" xr:uid="{00000000-0005-0000-0000-0000AE460000}"/>
    <cellStyle name="Normal 4 2 4 2 7" xfId="17907" xr:uid="{00000000-0005-0000-0000-0000AF460000}"/>
    <cellStyle name="Normal 4 2 4 2 8" xfId="17908" xr:uid="{00000000-0005-0000-0000-0000B0460000}"/>
    <cellStyle name="Normal 4 2 4 3" xfId="17909" xr:uid="{00000000-0005-0000-0000-0000B1460000}"/>
    <cellStyle name="Normal 4 2 4 3 2" xfId="17910" xr:uid="{00000000-0005-0000-0000-0000B2460000}"/>
    <cellStyle name="Normal 4 2 4 3 2 2" xfId="17911" xr:uid="{00000000-0005-0000-0000-0000B3460000}"/>
    <cellStyle name="Normal 4 2 4 3 2 2 2" xfId="17912" xr:uid="{00000000-0005-0000-0000-0000B4460000}"/>
    <cellStyle name="Normal 4 2 4 3 2 2 3" xfId="17913" xr:uid="{00000000-0005-0000-0000-0000B5460000}"/>
    <cellStyle name="Normal 4 2 4 3 2 2 4" xfId="17914" xr:uid="{00000000-0005-0000-0000-0000B6460000}"/>
    <cellStyle name="Normal 4 2 4 3 2 3" xfId="17915" xr:uid="{00000000-0005-0000-0000-0000B7460000}"/>
    <cellStyle name="Normal 4 2 4 3 2 4" xfId="17916" xr:uid="{00000000-0005-0000-0000-0000B8460000}"/>
    <cellStyle name="Normal 4 2 4 3 2 5" xfId="17917" xr:uid="{00000000-0005-0000-0000-0000B9460000}"/>
    <cellStyle name="Normal 4 2 4 3 3" xfId="17918" xr:uid="{00000000-0005-0000-0000-0000BA460000}"/>
    <cellStyle name="Normal 4 2 4 3 3 2" xfId="17919" xr:uid="{00000000-0005-0000-0000-0000BB460000}"/>
    <cellStyle name="Normal 4 2 4 3 3 3" xfId="17920" xr:uid="{00000000-0005-0000-0000-0000BC460000}"/>
    <cellStyle name="Normal 4 2 4 3 3 4" xfId="17921" xr:uid="{00000000-0005-0000-0000-0000BD460000}"/>
    <cellStyle name="Normal 4 2 4 3 4" xfId="17922" xr:uid="{00000000-0005-0000-0000-0000BE460000}"/>
    <cellStyle name="Normal 4 2 4 3 5" xfId="17923" xr:uid="{00000000-0005-0000-0000-0000BF460000}"/>
    <cellStyle name="Normal 4 2 4 3 6" xfId="17924" xr:uid="{00000000-0005-0000-0000-0000C0460000}"/>
    <cellStyle name="Normal 4 2 4 4" xfId="17925" xr:uid="{00000000-0005-0000-0000-0000C1460000}"/>
    <cellStyle name="Normal 4 2 4 4 2" xfId="17926" xr:uid="{00000000-0005-0000-0000-0000C2460000}"/>
    <cellStyle name="Normal 4 2 4 4 2 2" xfId="17927" xr:uid="{00000000-0005-0000-0000-0000C3460000}"/>
    <cellStyle name="Normal 4 2 4 4 2 2 2" xfId="17928" xr:uid="{00000000-0005-0000-0000-0000C4460000}"/>
    <cellStyle name="Normal 4 2 4 4 2 2 3" xfId="17929" xr:uid="{00000000-0005-0000-0000-0000C5460000}"/>
    <cellStyle name="Normal 4 2 4 4 2 2 4" xfId="17930" xr:uid="{00000000-0005-0000-0000-0000C6460000}"/>
    <cellStyle name="Normal 4 2 4 4 2 3" xfId="17931" xr:uid="{00000000-0005-0000-0000-0000C7460000}"/>
    <cellStyle name="Normal 4 2 4 4 2 4" xfId="17932" xr:uid="{00000000-0005-0000-0000-0000C8460000}"/>
    <cellStyle name="Normal 4 2 4 4 2 5" xfId="17933" xr:uid="{00000000-0005-0000-0000-0000C9460000}"/>
    <cellStyle name="Normal 4 2 4 4 3" xfId="17934" xr:uid="{00000000-0005-0000-0000-0000CA460000}"/>
    <cellStyle name="Normal 4 2 4 4 3 2" xfId="17935" xr:uid="{00000000-0005-0000-0000-0000CB460000}"/>
    <cellStyle name="Normal 4 2 4 4 3 3" xfId="17936" xr:uid="{00000000-0005-0000-0000-0000CC460000}"/>
    <cellStyle name="Normal 4 2 4 4 3 4" xfId="17937" xr:uid="{00000000-0005-0000-0000-0000CD460000}"/>
    <cellStyle name="Normal 4 2 4 4 4" xfId="17938" xr:uid="{00000000-0005-0000-0000-0000CE460000}"/>
    <cellStyle name="Normal 4 2 4 4 5" xfId="17939" xr:uid="{00000000-0005-0000-0000-0000CF460000}"/>
    <cellStyle name="Normal 4 2 4 4 6" xfId="17940" xr:uid="{00000000-0005-0000-0000-0000D0460000}"/>
    <cellStyle name="Normal 4 2 4 5" xfId="17941" xr:uid="{00000000-0005-0000-0000-0000D1460000}"/>
    <cellStyle name="Normal 4 2 4 5 2" xfId="17942" xr:uid="{00000000-0005-0000-0000-0000D2460000}"/>
    <cellStyle name="Normal 4 2 4 5 2 2" xfId="17943" xr:uid="{00000000-0005-0000-0000-0000D3460000}"/>
    <cellStyle name="Normal 4 2 4 5 2 2 2" xfId="17944" xr:uid="{00000000-0005-0000-0000-0000D4460000}"/>
    <cellStyle name="Normal 4 2 4 5 2 2 3" xfId="17945" xr:uid="{00000000-0005-0000-0000-0000D5460000}"/>
    <cellStyle name="Normal 4 2 4 5 2 2 4" xfId="17946" xr:uid="{00000000-0005-0000-0000-0000D6460000}"/>
    <cellStyle name="Normal 4 2 4 5 2 3" xfId="17947" xr:uid="{00000000-0005-0000-0000-0000D7460000}"/>
    <cellStyle name="Normal 4 2 4 5 2 4" xfId="17948" xr:uid="{00000000-0005-0000-0000-0000D8460000}"/>
    <cellStyle name="Normal 4 2 4 5 2 5" xfId="17949" xr:uid="{00000000-0005-0000-0000-0000D9460000}"/>
    <cellStyle name="Normal 4 2 4 5 3" xfId="17950" xr:uid="{00000000-0005-0000-0000-0000DA460000}"/>
    <cellStyle name="Normal 4 2 4 5 3 2" xfId="17951" xr:uid="{00000000-0005-0000-0000-0000DB460000}"/>
    <cellStyle name="Normal 4 2 4 5 3 3" xfId="17952" xr:uid="{00000000-0005-0000-0000-0000DC460000}"/>
    <cellStyle name="Normal 4 2 4 5 3 4" xfId="17953" xr:uid="{00000000-0005-0000-0000-0000DD460000}"/>
    <cellStyle name="Normal 4 2 4 5 4" xfId="17954" xr:uid="{00000000-0005-0000-0000-0000DE460000}"/>
    <cellStyle name="Normal 4 2 4 5 5" xfId="17955" xr:uid="{00000000-0005-0000-0000-0000DF460000}"/>
    <cellStyle name="Normal 4 2 4 5 6" xfId="17956" xr:uid="{00000000-0005-0000-0000-0000E0460000}"/>
    <cellStyle name="Normal 4 2 4 6" xfId="17957" xr:uid="{00000000-0005-0000-0000-0000E1460000}"/>
    <cellStyle name="Normal 4 2 4 6 2" xfId="17958" xr:uid="{00000000-0005-0000-0000-0000E2460000}"/>
    <cellStyle name="Normal 4 2 4 6 2 2" xfId="17959" xr:uid="{00000000-0005-0000-0000-0000E3460000}"/>
    <cellStyle name="Normal 4 2 4 6 2 3" xfId="17960" xr:uid="{00000000-0005-0000-0000-0000E4460000}"/>
    <cellStyle name="Normal 4 2 4 6 2 4" xfId="17961" xr:uid="{00000000-0005-0000-0000-0000E5460000}"/>
    <cellStyle name="Normal 4 2 4 6 3" xfId="17962" xr:uid="{00000000-0005-0000-0000-0000E6460000}"/>
    <cellStyle name="Normal 4 2 4 6 4" xfId="17963" xr:uid="{00000000-0005-0000-0000-0000E7460000}"/>
    <cellStyle name="Normal 4 2 4 6 5" xfId="17964" xr:uid="{00000000-0005-0000-0000-0000E8460000}"/>
    <cellStyle name="Normal 4 2 4 7" xfId="17965" xr:uid="{00000000-0005-0000-0000-0000E9460000}"/>
    <cellStyle name="Normal 4 2 4 7 2" xfId="17966" xr:uid="{00000000-0005-0000-0000-0000EA460000}"/>
    <cellStyle name="Normal 4 2 4 7 3" xfId="17967" xr:uid="{00000000-0005-0000-0000-0000EB460000}"/>
    <cellStyle name="Normal 4 2 4 7 4" xfId="17968" xr:uid="{00000000-0005-0000-0000-0000EC460000}"/>
    <cellStyle name="Normal 4 2 4 8" xfId="17969" xr:uid="{00000000-0005-0000-0000-0000ED460000}"/>
    <cellStyle name="Normal 4 2 4 9" xfId="17970" xr:uid="{00000000-0005-0000-0000-0000EE460000}"/>
    <cellStyle name="Normal 4 2 5" xfId="17971" xr:uid="{00000000-0005-0000-0000-0000EF460000}"/>
    <cellStyle name="Normal 4 2 5 2" xfId="17972" xr:uid="{00000000-0005-0000-0000-0000F0460000}"/>
    <cellStyle name="Normal 4 2 5 2 2" xfId="17973" xr:uid="{00000000-0005-0000-0000-0000F1460000}"/>
    <cellStyle name="Normal 4 2 5 2 2 2" xfId="17974" xr:uid="{00000000-0005-0000-0000-0000F2460000}"/>
    <cellStyle name="Normal 4 2 5 2 2 2 2" xfId="17975" xr:uid="{00000000-0005-0000-0000-0000F3460000}"/>
    <cellStyle name="Normal 4 2 5 2 2 2 2 2" xfId="17976" xr:uid="{00000000-0005-0000-0000-0000F4460000}"/>
    <cellStyle name="Normal 4 2 5 2 2 2 2 3" xfId="17977" xr:uid="{00000000-0005-0000-0000-0000F5460000}"/>
    <cellStyle name="Normal 4 2 5 2 2 2 2 4" xfId="17978" xr:uid="{00000000-0005-0000-0000-0000F6460000}"/>
    <cellStyle name="Normal 4 2 5 2 2 2 3" xfId="17979" xr:uid="{00000000-0005-0000-0000-0000F7460000}"/>
    <cellStyle name="Normal 4 2 5 2 2 2 4" xfId="17980" xr:uid="{00000000-0005-0000-0000-0000F8460000}"/>
    <cellStyle name="Normal 4 2 5 2 2 2 5" xfId="17981" xr:uid="{00000000-0005-0000-0000-0000F9460000}"/>
    <cellStyle name="Normal 4 2 5 2 2 3" xfId="17982" xr:uid="{00000000-0005-0000-0000-0000FA460000}"/>
    <cellStyle name="Normal 4 2 5 2 2 3 2" xfId="17983" xr:uid="{00000000-0005-0000-0000-0000FB460000}"/>
    <cellStyle name="Normal 4 2 5 2 2 3 3" xfId="17984" xr:uid="{00000000-0005-0000-0000-0000FC460000}"/>
    <cellStyle name="Normal 4 2 5 2 2 3 4" xfId="17985" xr:uid="{00000000-0005-0000-0000-0000FD460000}"/>
    <cellStyle name="Normal 4 2 5 2 2 4" xfId="17986" xr:uid="{00000000-0005-0000-0000-0000FE460000}"/>
    <cellStyle name="Normal 4 2 5 2 2 5" xfId="17987" xr:uid="{00000000-0005-0000-0000-0000FF460000}"/>
    <cellStyle name="Normal 4 2 5 2 2 6" xfId="17988" xr:uid="{00000000-0005-0000-0000-000000470000}"/>
    <cellStyle name="Normal 4 2 5 2 3" xfId="17989" xr:uid="{00000000-0005-0000-0000-000001470000}"/>
    <cellStyle name="Normal 4 2 5 2 3 2" xfId="17990" xr:uid="{00000000-0005-0000-0000-000002470000}"/>
    <cellStyle name="Normal 4 2 5 2 3 2 2" xfId="17991" xr:uid="{00000000-0005-0000-0000-000003470000}"/>
    <cellStyle name="Normal 4 2 5 2 3 2 2 2" xfId="17992" xr:uid="{00000000-0005-0000-0000-000004470000}"/>
    <cellStyle name="Normal 4 2 5 2 3 2 2 3" xfId="17993" xr:uid="{00000000-0005-0000-0000-000005470000}"/>
    <cellStyle name="Normal 4 2 5 2 3 2 2 4" xfId="17994" xr:uid="{00000000-0005-0000-0000-000006470000}"/>
    <cellStyle name="Normal 4 2 5 2 3 2 3" xfId="17995" xr:uid="{00000000-0005-0000-0000-000007470000}"/>
    <cellStyle name="Normal 4 2 5 2 3 2 4" xfId="17996" xr:uid="{00000000-0005-0000-0000-000008470000}"/>
    <cellStyle name="Normal 4 2 5 2 3 2 5" xfId="17997" xr:uid="{00000000-0005-0000-0000-000009470000}"/>
    <cellStyle name="Normal 4 2 5 2 3 3" xfId="17998" xr:uid="{00000000-0005-0000-0000-00000A470000}"/>
    <cellStyle name="Normal 4 2 5 2 3 3 2" xfId="17999" xr:uid="{00000000-0005-0000-0000-00000B470000}"/>
    <cellStyle name="Normal 4 2 5 2 3 3 3" xfId="18000" xr:uid="{00000000-0005-0000-0000-00000C470000}"/>
    <cellStyle name="Normal 4 2 5 2 3 3 4" xfId="18001" xr:uid="{00000000-0005-0000-0000-00000D470000}"/>
    <cellStyle name="Normal 4 2 5 2 3 4" xfId="18002" xr:uid="{00000000-0005-0000-0000-00000E470000}"/>
    <cellStyle name="Normal 4 2 5 2 3 5" xfId="18003" xr:uid="{00000000-0005-0000-0000-00000F470000}"/>
    <cellStyle name="Normal 4 2 5 2 3 6" xfId="18004" xr:uid="{00000000-0005-0000-0000-000010470000}"/>
    <cellStyle name="Normal 4 2 5 2 4" xfId="18005" xr:uid="{00000000-0005-0000-0000-000011470000}"/>
    <cellStyle name="Normal 4 2 5 2 4 2" xfId="18006" xr:uid="{00000000-0005-0000-0000-000012470000}"/>
    <cellStyle name="Normal 4 2 5 2 4 2 2" xfId="18007" xr:uid="{00000000-0005-0000-0000-000013470000}"/>
    <cellStyle name="Normal 4 2 5 2 4 2 3" xfId="18008" xr:uid="{00000000-0005-0000-0000-000014470000}"/>
    <cellStyle name="Normal 4 2 5 2 4 2 4" xfId="18009" xr:uid="{00000000-0005-0000-0000-000015470000}"/>
    <cellStyle name="Normal 4 2 5 2 4 3" xfId="18010" xr:uid="{00000000-0005-0000-0000-000016470000}"/>
    <cellStyle name="Normal 4 2 5 2 4 4" xfId="18011" xr:uid="{00000000-0005-0000-0000-000017470000}"/>
    <cellStyle name="Normal 4 2 5 2 4 5" xfId="18012" xr:uid="{00000000-0005-0000-0000-000018470000}"/>
    <cellStyle name="Normal 4 2 5 2 5" xfId="18013" xr:uid="{00000000-0005-0000-0000-000019470000}"/>
    <cellStyle name="Normal 4 2 5 2 5 2" xfId="18014" xr:uid="{00000000-0005-0000-0000-00001A470000}"/>
    <cellStyle name="Normal 4 2 5 2 5 3" xfId="18015" xr:uid="{00000000-0005-0000-0000-00001B470000}"/>
    <cellStyle name="Normal 4 2 5 2 5 4" xfId="18016" xr:uid="{00000000-0005-0000-0000-00001C470000}"/>
    <cellStyle name="Normal 4 2 5 2 6" xfId="18017" xr:uid="{00000000-0005-0000-0000-00001D470000}"/>
    <cellStyle name="Normal 4 2 5 2 7" xfId="18018" xr:uid="{00000000-0005-0000-0000-00001E470000}"/>
    <cellStyle name="Normal 4 2 5 2 8" xfId="18019" xr:uid="{00000000-0005-0000-0000-00001F470000}"/>
    <cellStyle name="Normal 4 2 5 3" xfId="18020" xr:uid="{00000000-0005-0000-0000-000020470000}"/>
    <cellStyle name="Normal 4 2 5 3 2" xfId="18021" xr:uid="{00000000-0005-0000-0000-000021470000}"/>
    <cellStyle name="Normal 4 2 5 3 2 2" xfId="18022" xr:uid="{00000000-0005-0000-0000-000022470000}"/>
    <cellStyle name="Normal 4 2 5 3 2 2 2" xfId="18023" xr:uid="{00000000-0005-0000-0000-000023470000}"/>
    <cellStyle name="Normal 4 2 5 3 2 2 3" xfId="18024" xr:uid="{00000000-0005-0000-0000-000024470000}"/>
    <cellStyle name="Normal 4 2 5 3 2 2 4" xfId="18025" xr:uid="{00000000-0005-0000-0000-000025470000}"/>
    <cellStyle name="Normal 4 2 5 3 2 3" xfId="18026" xr:uid="{00000000-0005-0000-0000-000026470000}"/>
    <cellStyle name="Normal 4 2 5 3 2 4" xfId="18027" xr:uid="{00000000-0005-0000-0000-000027470000}"/>
    <cellStyle name="Normal 4 2 5 3 2 5" xfId="18028" xr:uid="{00000000-0005-0000-0000-000028470000}"/>
    <cellStyle name="Normal 4 2 5 3 3" xfId="18029" xr:uid="{00000000-0005-0000-0000-000029470000}"/>
    <cellStyle name="Normal 4 2 5 3 3 2" xfId="18030" xr:uid="{00000000-0005-0000-0000-00002A470000}"/>
    <cellStyle name="Normal 4 2 5 3 3 3" xfId="18031" xr:uid="{00000000-0005-0000-0000-00002B470000}"/>
    <cellStyle name="Normal 4 2 5 3 3 4" xfId="18032" xr:uid="{00000000-0005-0000-0000-00002C470000}"/>
    <cellStyle name="Normal 4 2 5 3 4" xfId="18033" xr:uid="{00000000-0005-0000-0000-00002D470000}"/>
    <cellStyle name="Normal 4 2 5 3 5" xfId="18034" xr:uid="{00000000-0005-0000-0000-00002E470000}"/>
    <cellStyle name="Normal 4 2 5 3 6" xfId="18035" xr:uid="{00000000-0005-0000-0000-00002F470000}"/>
    <cellStyle name="Normal 4 2 5 4" xfId="18036" xr:uid="{00000000-0005-0000-0000-000030470000}"/>
    <cellStyle name="Normal 4 2 5 4 2" xfId="18037" xr:uid="{00000000-0005-0000-0000-000031470000}"/>
    <cellStyle name="Normal 4 2 5 4 2 2" xfId="18038" xr:uid="{00000000-0005-0000-0000-000032470000}"/>
    <cellStyle name="Normal 4 2 5 4 2 2 2" xfId="18039" xr:uid="{00000000-0005-0000-0000-000033470000}"/>
    <cellStyle name="Normal 4 2 5 4 2 2 3" xfId="18040" xr:uid="{00000000-0005-0000-0000-000034470000}"/>
    <cellStyle name="Normal 4 2 5 4 2 2 4" xfId="18041" xr:uid="{00000000-0005-0000-0000-000035470000}"/>
    <cellStyle name="Normal 4 2 5 4 2 3" xfId="18042" xr:uid="{00000000-0005-0000-0000-000036470000}"/>
    <cellStyle name="Normal 4 2 5 4 2 4" xfId="18043" xr:uid="{00000000-0005-0000-0000-000037470000}"/>
    <cellStyle name="Normal 4 2 5 4 2 5" xfId="18044" xr:uid="{00000000-0005-0000-0000-000038470000}"/>
    <cellStyle name="Normal 4 2 5 4 3" xfId="18045" xr:uid="{00000000-0005-0000-0000-000039470000}"/>
    <cellStyle name="Normal 4 2 5 4 3 2" xfId="18046" xr:uid="{00000000-0005-0000-0000-00003A470000}"/>
    <cellStyle name="Normal 4 2 5 4 3 3" xfId="18047" xr:uid="{00000000-0005-0000-0000-00003B470000}"/>
    <cellStyle name="Normal 4 2 5 4 3 4" xfId="18048" xr:uid="{00000000-0005-0000-0000-00003C470000}"/>
    <cellStyle name="Normal 4 2 5 4 4" xfId="18049" xr:uid="{00000000-0005-0000-0000-00003D470000}"/>
    <cellStyle name="Normal 4 2 5 4 5" xfId="18050" xr:uid="{00000000-0005-0000-0000-00003E470000}"/>
    <cellStyle name="Normal 4 2 5 4 6" xfId="18051" xr:uid="{00000000-0005-0000-0000-00003F470000}"/>
    <cellStyle name="Normal 4 2 5 5" xfId="18052" xr:uid="{00000000-0005-0000-0000-000040470000}"/>
    <cellStyle name="Normal 4 2 5 5 2" xfId="18053" xr:uid="{00000000-0005-0000-0000-000041470000}"/>
    <cellStyle name="Normal 4 2 5 5 2 2" xfId="18054" xr:uid="{00000000-0005-0000-0000-000042470000}"/>
    <cellStyle name="Normal 4 2 5 5 2 3" xfId="18055" xr:uid="{00000000-0005-0000-0000-000043470000}"/>
    <cellStyle name="Normal 4 2 5 5 2 4" xfId="18056" xr:uid="{00000000-0005-0000-0000-000044470000}"/>
    <cellStyle name="Normal 4 2 5 5 3" xfId="18057" xr:uid="{00000000-0005-0000-0000-000045470000}"/>
    <cellStyle name="Normal 4 2 5 5 4" xfId="18058" xr:uid="{00000000-0005-0000-0000-000046470000}"/>
    <cellStyle name="Normal 4 2 5 5 5" xfId="18059" xr:uid="{00000000-0005-0000-0000-000047470000}"/>
    <cellStyle name="Normal 4 2 5 6" xfId="18060" xr:uid="{00000000-0005-0000-0000-000048470000}"/>
    <cellStyle name="Normal 4 2 5 6 2" xfId="18061" xr:uid="{00000000-0005-0000-0000-000049470000}"/>
    <cellStyle name="Normal 4 2 5 6 3" xfId="18062" xr:uid="{00000000-0005-0000-0000-00004A470000}"/>
    <cellStyle name="Normal 4 2 5 6 4" xfId="18063" xr:uid="{00000000-0005-0000-0000-00004B470000}"/>
    <cellStyle name="Normal 4 2 5 7" xfId="18064" xr:uid="{00000000-0005-0000-0000-00004C470000}"/>
    <cellStyle name="Normal 4 2 5 8" xfId="18065" xr:uid="{00000000-0005-0000-0000-00004D470000}"/>
    <cellStyle name="Normal 4 2 5 9" xfId="18066" xr:uid="{00000000-0005-0000-0000-00004E470000}"/>
    <cellStyle name="Normal 4 2 6" xfId="18067" xr:uid="{00000000-0005-0000-0000-00004F470000}"/>
    <cellStyle name="Normal 4 2 6 2" xfId="18068" xr:uid="{00000000-0005-0000-0000-000050470000}"/>
    <cellStyle name="Normal 4 2 6 2 2" xfId="18069" xr:uid="{00000000-0005-0000-0000-000051470000}"/>
    <cellStyle name="Normal 4 2 6 2 2 2" xfId="18070" xr:uid="{00000000-0005-0000-0000-000052470000}"/>
    <cellStyle name="Normal 4 2 6 2 2 2 2" xfId="18071" xr:uid="{00000000-0005-0000-0000-000053470000}"/>
    <cellStyle name="Normal 4 2 6 2 2 2 3" xfId="18072" xr:uid="{00000000-0005-0000-0000-000054470000}"/>
    <cellStyle name="Normal 4 2 6 2 2 2 4" xfId="18073" xr:uid="{00000000-0005-0000-0000-000055470000}"/>
    <cellStyle name="Normal 4 2 6 2 2 3" xfId="18074" xr:uid="{00000000-0005-0000-0000-000056470000}"/>
    <cellStyle name="Normal 4 2 6 2 2 4" xfId="18075" xr:uid="{00000000-0005-0000-0000-000057470000}"/>
    <cellStyle name="Normal 4 2 6 2 2 5" xfId="18076" xr:uid="{00000000-0005-0000-0000-000058470000}"/>
    <cellStyle name="Normal 4 2 6 2 3" xfId="18077" xr:uid="{00000000-0005-0000-0000-000059470000}"/>
    <cellStyle name="Normal 4 2 6 2 3 2" xfId="18078" xr:uid="{00000000-0005-0000-0000-00005A470000}"/>
    <cellStyle name="Normal 4 2 6 2 3 3" xfId="18079" xr:uid="{00000000-0005-0000-0000-00005B470000}"/>
    <cellStyle name="Normal 4 2 6 2 3 4" xfId="18080" xr:uid="{00000000-0005-0000-0000-00005C470000}"/>
    <cellStyle name="Normal 4 2 6 2 4" xfId="18081" xr:uid="{00000000-0005-0000-0000-00005D470000}"/>
    <cellStyle name="Normal 4 2 6 2 5" xfId="18082" xr:uid="{00000000-0005-0000-0000-00005E470000}"/>
    <cellStyle name="Normal 4 2 6 2 6" xfId="18083" xr:uid="{00000000-0005-0000-0000-00005F470000}"/>
    <cellStyle name="Normal 4 2 6 3" xfId="18084" xr:uid="{00000000-0005-0000-0000-000060470000}"/>
    <cellStyle name="Normal 4 2 6 3 2" xfId="18085" xr:uid="{00000000-0005-0000-0000-000061470000}"/>
    <cellStyle name="Normal 4 2 6 3 2 2" xfId="18086" xr:uid="{00000000-0005-0000-0000-000062470000}"/>
    <cellStyle name="Normal 4 2 6 3 2 2 2" xfId="18087" xr:uid="{00000000-0005-0000-0000-000063470000}"/>
    <cellStyle name="Normal 4 2 6 3 2 2 3" xfId="18088" xr:uid="{00000000-0005-0000-0000-000064470000}"/>
    <cellStyle name="Normal 4 2 6 3 2 2 4" xfId="18089" xr:uid="{00000000-0005-0000-0000-000065470000}"/>
    <cellStyle name="Normal 4 2 6 3 2 3" xfId="18090" xr:uid="{00000000-0005-0000-0000-000066470000}"/>
    <cellStyle name="Normal 4 2 6 3 2 4" xfId="18091" xr:uid="{00000000-0005-0000-0000-000067470000}"/>
    <cellStyle name="Normal 4 2 6 3 2 5" xfId="18092" xr:uid="{00000000-0005-0000-0000-000068470000}"/>
    <cellStyle name="Normal 4 2 6 3 3" xfId="18093" xr:uid="{00000000-0005-0000-0000-000069470000}"/>
    <cellStyle name="Normal 4 2 6 3 3 2" xfId="18094" xr:uid="{00000000-0005-0000-0000-00006A470000}"/>
    <cellStyle name="Normal 4 2 6 3 3 3" xfId="18095" xr:uid="{00000000-0005-0000-0000-00006B470000}"/>
    <cellStyle name="Normal 4 2 6 3 3 4" xfId="18096" xr:uid="{00000000-0005-0000-0000-00006C470000}"/>
    <cellStyle name="Normal 4 2 6 3 4" xfId="18097" xr:uid="{00000000-0005-0000-0000-00006D470000}"/>
    <cellStyle name="Normal 4 2 6 3 5" xfId="18098" xr:uid="{00000000-0005-0000-0000-00006E470000}"/>
    <cellStyle name="Normal 4 2 6 3 6" xfId="18099" xr:uid="{00000000-0005-0000-0000-00006F470000}"/>
    <cellStyle name="Normal 4 2 6 4" xfId="18100" xr:uid="{00000000-0005-0000-0000-000070470000}"/>
    <cellStyle name="Normal 4 2 6 4 2" xfId="18101" xr:uid="{00000000-0005-0000-0000-000071470000}"/>
    <cellStyle name="Normal 4 2 6 4 2 2" xfId="18102" xr:uid="{00000000-0005-0000-0000-000072470000}"/>
    <cellStyle name="Normal 4 2 6 4 2 3" xfId="18103" xr:uid="{00000000-0005-0000-0000-000073470000}"/>
    <cellStyle name="Normal 4 2 6 4 2 4" xfId="18104" xr:uid="{00000000-0005-0000-0000-000074470000}"/>
    <cellStyle name="Normal 4 2 6 4 3" xfId="18105" xr:uid="{00000000-0005-0000-0000-000075470000}"/>
    <cellStyle name="Normal 4 2 6 4 4" xfId="18106" xr:uid="{00000000-0005-0000-0000-000076470000}"/>
    <cellStyle name="Normal 4 2 6 4 5" xfId="18107" xr:uid="{00000000-0005-0000-0000-000077470000}"/>
    <cellStyle name="Normal 4 2 6 5" xfId="18108" xr:uid="{00000000-0005-0000-0000-000078470000}"/>
    <cellStyle name="Normal 4 2 6 5 2" xfId="18109" xr:uid="{00000000-0005-0000-0000-000079470000}"/>
    <cellStyle name="Normal 4 2 6 5 3" xfId="18110" xr:uid="{00000000-0005-0000-0000-00007A470000}"/>
    <cellStyle name="Normal 4 2 6 5 4" xfId="18111" xr:uid="{00000000-0005-0000-0000-00007B470000}"/>
    <cellStyle name="Normal 4 2 6 6" xfId="18112" xr:uid="{00000000-0005-0000-0000-00007C470000}"/>
    <cellStyle name="Normal 4 2 6 7" xfId="18113" xr:uid="{00000000-0005-0000-0000-00007D470000}"/>
    <cellStyle name="Normal 4 2 6 8" xfId="18114" xr:uid="{00000000-0005-0000-0000-00007E470000}"/>
    <cellStyle name="Normal 4 2 7" xfId="18115" xr:uid="{00000000-0005-0000-0000-00007F470000}"/>
    <cellStyle name="Normal 4 2 7 2" xfId="18116" xr:uid="{00000000-0005-0000-0000-000080470000}"/>
    <cellStyle name="Normal 4 2 7 2 2" xfId="18117" xr:uid="{00000000-0005-0000-0000-000081470000}"/>
    <cellStyle name="Normal 4 2 7 2 2 2" xfId="18118" xr:uid="{00000000-0005-0000-0000-000082470000}"/>
    <cellStyle name="Normal 4 2 7 2 2 2 2" xfId="18119" xr:uid="{00000000-0005-0000-0000-000083470000}"/>
    <cellStyle name="Normal 4 2 7 2 2 2 3" xfId="18120" xr:uid="{00000000-0005-0000-0000-000084470000}"/>
    <cellStyle name="Normal 4 2 7 2 2 2 4" xfId="18121" xr:uid="{00000000-0005-0000-0000-000085470000}"/>
    <cellStyle name="Normal 4 2 7 2 2 3" xfId="18122" xr:uid="{00000000-0005-0000-0000-000086470000}"/>
    <cellStyle name="Normal 4 2 7 2 2 4" xfId="18123" xr:uid="{00000000-0005-0000-0000-000087470000}"/>
    <cellStyle name="Normal 4 2 7 2 2 5" xfId="18124" xr:uid="{00000000-0005-0000-0000-000088470000}"/>
    <cellStyle name="Normal 4 2 7 2 3" xfId="18125" xr:uid="{00000000-0005-0000-0000-000089470000}"/>
    <cellStyle name="Normal 4 2 7 2 3 2" xfId="18126" xr:uid="{00000000-0005-0000-0000-00008A470000}"/>
    <cellStyle name="Normal 4 2 7 2 3 3" xfId="18127" xr:uid="{00000000-0005-0000-0000-00008B470000}"/>
    <cellStyle name="Normal 4 2 7 2 3 4" xfId="18128" xr:uid="{00000000-0005-0000-0000-00008C470000}"/>
    <cellStyle name="Normal 4 2 7 2 4" xfId="18129" xr:uid="{00000000-0005-0000-0000-00008D470000}"/>
    <cellStyle name="Normal 4 2 7 2 5" xfId="18130" xr:uid="{00000000-0005-0000-0000-00008E470000}"/>
    <cellStyle name="Normal 4 2 7 2 6" xfId="18131" xr:uid="{00000000-0005-0000-0000-00008F470000}"/>
    <cellStyle name="Normal 4 2 7 3" xfId="18132" xr:uid="{00000000-0005-0000-0000-000090470000}"/>
    <cellStyle name="Normal 4 2 7 3 2" xfId="18133" xr:uid="{00000000-0005-0000-0000-000091470000}"/>
    <cellStyle name="Normal 4 2 7 3 2 2" xfId="18134" xr:uid="{00000000-0005-0000-0000-000092470000}"/>
    <cellStyle name="Normal 4 2 7 3 2 2 2" xfId="18135" xr:uid="{00000000-0005-0000-0000-000093470000}"/>
    <cellStyle name="Normal 4 2 7 3 2 2 3" xfId="18136" xr:uid="{00000000-0005-0000-0000-000094470000}"/>
    <cellStyle name="Normal 4 2 7 3 2 2 4" xfId="18137" xr:uid="{00000000-0005-0000-0000-000095470000}"/>
    <cellStyle name="Normal 4 2 7 3 2 3" xfId="18138" xr:uid="{00000000-0005-0000-0000-000096470000}"/>
    <cellStyle name="Normal 4 2 7 3 2 4" xfId="18139" xr:uid="{00000000-0005-0000-0000-000097470000}"/>
    <cellStyle name="Normal 4 2 7 3 2 5" xfId="18140" xr:uid="{00000000-0005-0000-0000-000098470000}"/>
    <cellStyle name="Normal 4 2 7 3 3" xfId="18141" xr:uid="{00000000-0005-0000-0000-000099470000}"/>
    <cellStyle name="Normal 4 2 7 3 3 2" xfId="18142" xr:uid="{00000000-0005-0000-0000-00009A470000}"/>
    <cellStyle name="Normal 4 2 7 3 3 3" xfId="18143" xr:uid="{00000000-0005-0000-0000-00009B470000}"/>
    <cellStyle name="Normal 4 2 7 3 3 4" xfId="18144" xr:uid="{00000000-0005-0000-0000-00009C470000}"/>
    <cellStyle name="Normal 4 2 7 3 4" xfId="18145" xr:uid="{00000000-0005-0000-0000-00009D470000}"/>
    <cellStyle name="Normal 4 2 7 3 5" xfId="18146" xr:uid="{00000000-0005-0000-0000-00009E470000}"/>
    <cellStyle name="Normal 4 2 7 3 6" xfId="18147" xr:uid="{00000000-0005-0000-0000-00009F470000}"/>
    <cellStyle name="Normal 4 2 7 4" xfId="18148" xr:uid="{00000000-0005-0000-0000-0000A0470000}"/>
    <cellStyle name="Normal 4 2 7 4 2" xfId="18149" xr:uid="{00000000-0005-0000-0000-0000A1470000}"/>
    <cellStyle name="Normal 4 2 7 4 2 2" xfId="18150" xr:uid="{00000000-0005-0000-0000-0000A2470000}"/>
    <cellStyle name="Normal 4 2 7 4 2 3" xfId="18151" xr:uid="{00000000-0005-0000-0000-0000A3470000}"/>
    <cellStyle name="Normal 4 2 7 4 2 4" xfId="18152" xr:uid="{00000000-0005-0000-0000-0000A4470000}"/>
    <cellStyle name="Normal 4 2 7 4 3" xfId="18153" xr:uid="{00000000-0005-0000-0000-0000A5470000}"/>
    <cellStyle name="Normal 4 2 7 4 4" xfId="18154" xr:uid="{00000000-0005-0000-0000-0000A6470000}"/>
    <cellStyle name="Normal 4 2 7 4 5" xfId="18155" xr:uid="{00000000-0005-0000-0000-0000A7470000}"/>
    <cellStyle name="Normal 4 2 7 5" xfId="18156" xr:uid="{00000000-0005-0000-0000-0000A8470000}"/>
    <cellStyle name="Normal 4 2 7 5 2" xfId="18157" xr:uid="{00000000-0005-0000-0000-0000A9470000}"/>
    <cellStyle name="Normal 4 2 7 5 3" xfId="18158" xr:uid="{00000000-0005-0000-0000-0000AA470000}"/>
    <cellStyle name="Normal 4 2 7 5 4" xfId="18159" xr:uid="{00000000-0005-0000-0000-0000AB470000}"/>
    <cellStyle name="Normal 4 2 7 6" xfId="18160" xr:uid="{00000000-0005-0000-0000-0000AC470000}"/>
    <cellStyle name="Normal 4 2 7 7" xfId="18161" xr:uid="{00000000-0005-0000-0000-0000AD470000}"/>
    <cellStyle name="Normal 4 2 7 8" xfId="18162" xr:uid="{00000000-0005-0000-0000-0000AE470000}"/>
    <cellStyle name="Normal 4 2 8" xfId="18163" xr:uid="{00000000-0005-0000-0000-0000AF470000}"/>
    <cellStyle name="Normal 4 2 8 2" xfId="18164" xr:uid="{00000000-0005-0000-0000-0000B0470000}"/>
    <cellStyle name="Normal 4 2 8 2 2" xfId="18165" xr:uid="{00000000-0005-0000-0000-0000B1470000}"/>
    <cellStyle name="Normal 4 2 8 2 2 2" xfId="18166" xr:uid="{00000000-0005-0000-0000-0000B2470000}"/>
    <cellStyle name="Normal 4 2 8 2 2 3" xfId="18167" xr:uid="{00000000-0005-0000-0000-0000B3470000}"/>
    <cellStyle name="Normal 4 2 8 2 2 4" xfId="18168" xr:uid="{00000000-0005-0000-0000-0000B4470000}"/>
    <cellStyle name="Normal 4 2 8 2 3" xfId="18169" xr:uid="{00000000-0005-0000-0000-0000B5470000}"/>
    <cellStyle name="Normal 4 2 8 2 4" xfId="18170" xr:uid="{00000000-0005-0000-0000-0000B6470000}"/>
    <cellStyle name="Normal 4 2 8 2 5" xfId="18171" xr:uid="{00000000-0005-0000-0000-0000B7470000}"/>
    <cellStyle name="Normal 4 2 8 3" xfId="18172" xr:uid="{00000000-0005-0000-0000-0000B8470000}"/>
    <cellStyle name="Normal 4 2 8 3 2" xfId="18173" xr:uid="{00000000-0005-0000-0000-0000B9470000}"/>
    <cellStyle name="Normal 4 2 8 3 3" xfId="18174" xr:uid="{00000000-0005-0000-0000-0000BA470000}"/>
    <cellStyle name="Normal 4 2 8 3 4" xfId="18175" xr:uid="{00000000-0005-0000-0000-0000BB470000}"/>
    <cellStyle name="Normal 4 2 8 4" xfId="18176" xr:uid="{00000000-0005-0000-0000-0000BC470000}"/>
    <cellStyle name="Normal 4 2 8 5" xfId="18177" xr:uid="{00000000-0005-0000-0000-0000BD470000}"/>
    <cellStyle name="Normal 4 2 8 6" xfId="18178" xr:uid="{00000000-0005-0000-0000-0000BE470000}"/>
    <cellStyle name="Normal 4 2 9" xfId="18179" xr:uid="{00000000-0005-0000-0000-0000BF470000}"/>
    <cellStyle name="Normal 4 2 9 2" xfId="18180" xr:uid="{00000000-0005-0000-0000-0000C0470000}"/>
    <cellStyle name="Normal 4 2 9 2 2" xfId="18181" xr:uid="{00000000-0005-0000-0000-0000C1470000}"/>
    <cellStyle name="Normal 4 2 9 2 2 2" xfId="18182" xr:uid="{00000000-0005-0000-0000-0000C2470000}"/>
    <cellStyle name="Normal 4 2 9 2 2 3" xfId="18183" xr:uid="{00000000-0005-0000-0000-0000C3470000}"/>
    <cellStyle name="Normal 4 2 9 2 2 4" xfId="18184" xr:uid="{00000000-0005-0000-0000-0000C4470000}"/>
    <cellStyle name="Normal 4 2 9 2 3" xfId="18185" xr:uid="{00000000-0005-0000-0000-0000C5470000}"/>
    <cellStyle name="Normal 4 2 9 2 4" xfId="18186" xr:uid="{00000000-0005-0000-0000-0000C6470000}"/>
    <cellStyle name="Normal 4 2 9 2 5" xfId="18187" xr:uid="{00000000-0005-0000-0000-0000C7470000}"/>
    <cellStyle name="Normal 4 2 9 3" xfId="18188" xr:uid="{00000000-0005-0000-0000-0000C8470000}"/>
    <cellStyle name="Normal 4 2 9 3 2" xfId="18189" xr:uid="{00000000-0005-0000-0000-0000C9470000}"/>
    <cellStyle name="Normal 4 2 9 3 3" xfId="18190" xr:uid="{00000000-0005-0000-0000-0000CA470000}"/>
    <cellStyle name="Normal 4 2 9 3 4" xfId="18191" xr:uid="{00000000-0005-0000-0000-0000CB470000}"/>
    <cellStyle name="Normal 4 2 9 4" xfId="18192" xr:uid="{00000000-0005-0000-0000-0000CC470000}"/>
    <cellStyle name="Normal 4 2 9 5" xfId="18193" xr:uid="{00000000-0005-0000-0000-0000CD470000}"/>
    <cellStyle name="Normal 4 2 9 6" xfId="18194" xr:uid="{00000000-0005-0000-0000-0000CE470000}"/>
    <cellStyle name="Normal 4 3" xfId="18195" xr:uid="{00000000-0005-0000-0000-0000CF470000}"/>
    <cellStyle name="Normal 4 3 10" xfId="18196" xr:uid="{00000000-0005-0000-0000-0000D0470000}"/>
    <cellStyle name="Normal 4 3 11" xfId="18197" xr:uid="{00000000-0005-0000-0000-0000D1470000}"/>
    <cellStyle name="Normal 4 3 2" xfId="18198" xr:uid="{00000000-0005-0000-0000-0000D2470000}"/>
    <cellStyle name="Normal 4 3 2 10" xfId="18199" xr:uid="{00000000-0005-0000-0000-0000D3470000}"/>
    <cellStyle name="Normal 4 3 2 2" xfId="18200" xr:uid="{00000000-0005-0000-0000-0000D4470000}"/>
    <cellStyle name="Normal 4 3 2 2 2" xfId="18201" xr:uid="{00000000-0005-0000-0000-0000D5470000}"/>
    <cellStyle name="Normal 4 3 2 2 2 2" xfId="18202" xr:uid="{00000000-0005-0000-0000-0000D6470000}"/>
    <cellStyle name="Normal 4 3 2 2 2 2 2" xfId="18203" xr:uid="{00000000-0005-0000-0000-0000D7470000}"/>
    <cellStyle name="Normal 4 3 2 2 2 2 3" xfId="18204" xr:uid="{00000000-0005-0000-0000-0000D8470000}"/>
    <cellStyle name="Normal 4 3 2 2 2 2 4" xfId="18205" xr:uid="{00000000-0005-0000-0000-0000D9470000}"/>
    <cellStyle name="Normal 4 3 2 2 2 3" xfId="18206" xr:uid="{00000000-0005-0000-0000-0000DA470000}"/>
    <cellStyle name="Normal 4 3 2 2 2 3 2" xfId="18207" xr:uid="{00000000-0005-0000-0000-0000DB470000}"/>
    <cellStyle name="Normal 4 3 2 2 2 3 3" xfId="18208" xr:uid="{00000000-0005-0000-0000-0000DC470000}"/>
    <cellStyle name="Normal 4 3 2 2 2 3 4" xfId="18209" xr:uid="{00000000-0005-0000-0000-0000DD470000}"/>
    <cellStyle name="Normal 4 3 2 2 2 4" xfId="18210" xr:uid="{00000000-0005-0000-0000-0000DE470000}"/>
    <cellStyle name="Normal 4 3 2 2 2 5" xfId="18211" xr:uid="{00000000-0005-0000-0000-0000DF470000}"/>
    <cellStyle name="Normal 4 3 2 2 2 6" xfId="18212" xr:uid="{00000000-0005-0000-0000-0000E0470000}"/>
    <cellStyle name="Normal 4 3 2 2 3" xfId="18213" xr:uid="{00000000-0005-0000-0000-0000E1470000}"/>
    <cellStyle name="Normal 4 3 2 2 3 2" xfId="18214" xr:uid="{00000000-0005-0000-0000-0000E2470000}"/>
    <cellStyle name="Normal 4 3 2 2 3 3" xfId="18215" xr:uid="{00000000-0005-0000-0000-0000E3470000}"/>
    <cellStyle name="Normal 4 3 2 2 3 4" xfId="18216" xr:uid="{00000000-0005-0000-0000-0000E4470000}"/>
    <cellStyle name="Normal 4 3 2 2 4" xfId="18217" xr:uid="{00000000-0005-0000-0000-0000E5470000}"/>
    <cellStyle name="Normal 4 3 2 2 4 2" xfId="18218" xr:uid="{00000000-0005-0000-0000-0000E6470000}"/>
    <cellStyle name="Normal 4 3 2 2 4 3" xfId="18219" xr:uid="{00000000-0005-0000-0000-0000E7470000}"/>
    <cellStyle name="Normal 4 3 2 2 4 4" xfId="18220" xr:uid="{00000000-0005-0000-0000-0000E8470000}"/>
    <cellStyle name="Normal 4 3 2 2 5" xfId="18221" xr:uid="{00000000-0005-0000-0000-0000E9470000}"/>
    <cellStyle name="Normal 4 3 2 2 6" xfId="18222" xr:uid="{00000000-0005-0000-0000-0000EA470000}"/>
    <cellStyle name="Normal 4 3 2 2 7" xfId="18223" xr:uid="{00000000-0005-0000-0000-0000EB470000}"/>
    <cellStyle name="Normal 4 3 2 3" xfId="18224" xr:uid="{00000000-0005-0000-0000-0000EC470000}"/>
    <cellStyle name="Normal 4 3 2 3 2" xfId="18225" xr:uid="{00000000-0005-0000-0000-0000ED470000}"/>
    <cellStyle name="Normal 4 3 2 3 2 2" xfId="18226" xr:uid="{00000000-0005-0000-0000-0000EE470000}"/>
    <cellStyle name="Normal 4 3 2 3 2 2 2" xfId="18227" xr:uid="{00000000-0005-0000-0000-0000EF470000}"/>
    <cellStyle name="Normal 4 3 2 3 2 2 3" xfId="18228" xr:uid="{00000000-0005-0000-0000-0000F0470000}"/>
    <cellStyle name="Normal 4 3 2 3 2 2 4" xfId="18229" xr:uid="{00000000-0005-0000-0000-0000F1470000}"/>
    <cellStyle name="Normal 4 3 2 3 2 3" xfId="18230" xr:uid="{00000000-0005-0000-0000-0000F2470000}"/>
    <cellStyle name="Normal 4 3 2 3 2 3 2" xfId="18231" xr:uid="{00000000-0005-0000-0000-0000F3470000}"/>
    <cellStyle name="Normal 4 3 2 3 2 3 3" xfId="18232" xr:uid="{00000000-0005-0000-0000-0000F4470000}"/>
    <cellStyle name="Normal 4 3 2 3 2 3 4" xfId="18233" xr:uid="{00000000-0005-0000-0000-0000F5470000}"/>
    <cellStyle name="Normal 4 3 2 3 2 4" xfId="18234" xr:uid="{00000000-0005-0000-0000-0000F6470000}"/>
    <cellStyle name="Normal 4 3 2 3 2 5" xfId="18235" xr:uid="{00000000-0005-0000-0000-0000F7470000}"/>
    <cellStyle name="Normal 4 3 2 3 2 6" xfId="18236" xr:uid="{00000000-0005-0000-0000-0000F8470000}"/>
    <cellStyle name="Normal 4 3 2 3 3" xfId="18237" xr:uid="{00000000-0005-0000-0000-0000F9470000}"/>
    <cellStyle name="Normal 4 3 2 3 3 2" xfId="18238" xr:uid="{00000000-0005-0000-0000-0000FA470000}"/>
    <cellStyle name="Normal 4 3 2 3 3 3" xfId="18239" xr:uid="{00000000-0005-0000-0000-0000FB470000}"/>
    <cellStyle name="Normal 4 3 2 3 3 4" xfId="18240" xr:uid="{00000000-0005-0000-0000-0000FC470000}"/>
    <cellStyle name="Normal 4 3 2 3 4" xfId="18241" xr:uid="{00000000-0005-0000-0000-0000FD470000}"/>
    <cellStyle name="Normal 4 3 2 3 4 2" xfId="18242" xr:uid="{00000000-0005-0000-0000-0000FE470000}"/>
    <cellStyle name="Normal 4 3 2 3 4 3" xfId="18243" xr:uid="{00000000-0005-0000-0000-0000FF470000}"/>
    <cellStyle name="Normal 4 3 2 3 4 4" xfId="18244" xr:uid="{00000000-0005-0000-0000-000000480000}"/>
    <cellStyle name="Normal 4 3 2 3 5" xfId="18245" xr:uid="{00000000-0005-0000-0000-000001480000}"/>
    <cellStyle name="Normal 4 3 2 3 6" xfId="18246" xr:uid="{00000000-0005-0000-0000-000002480000}"/>
    <cellStyle name="Normal 4 3 2 3 7" xfId="18247" xr:uid="{00000000-0005-0000-0000-000003480000}"/>
    <cellStyle name="Normal 4 3 2 4" xfId="18248" xr:uid="{00000000-0005-0000-0000-000004480000}"/>
    <cellStyle name="Normal 4 3 2 4 2" xfId="18249" xr:uid="{00000000-0005-0000-0000-000005480000}"/>
    <cellStyle name="Normal 4 3 2 4 2 2" xfId="18250" xr:uid="{00000000-0005-0000-0000-000006480000}"/>
    <cellStyle name="Normal 4 3 2 4 2 3" xfId="18251" xr:uid="{00000000-0005-0000-0000-000007480000}"/>
    <cellStyle name="Normal 4 3 2 4 2 4" xfId="18252" xr:uid="{00000000-0005-0000-0000-000008480000}"/>
    <cellStyle name="Normal 4 3 2 4 3" xfId="18253" xr:uid="{00000000-0005-0000-0000-000009480000}"/>
    <cellStyle name="Normal 4 3 2 4 3 2" xfId="18254" xr:uid="{00000000-0005-0000-0000-00000A480000}"/>
    <cellStyle name="Normal 4 3 2 4 3 3" xfId="18255" xr:uid="{00000000-0005-0000-0000-00000B480000}"/>
    <cellStyle name="Normal 4 3 2 4 3 4" xfId="18256" xr:uid="{00000000-0005-0000-0000-00000C480000}"/>
    <cellStyle name="Normal 4 3 2 5" xfId="18257" xr:uid="{00000000-0005-0000-0000-00000D480000}"/>
    <cellStyle name="Normal 4 3 2 5 2" xfId="18258" xr:uid="{00000000-0005-0000-0000-00000E480000}"/>
    <cellStyle name="Normal 4 3 2 5 2 2" xfId="18259" xr:uid="{00000000-0005-0000-0000-00000F480000}"/>
    <cellStyle name="Normal 4 3 2 5 2 3" xfId="18260" xr:uid="{00000000-0005-0000-0000-000010480000}"/>
    <cellStyle name="Normal 4 3 2 5 2 4" xfId="18261" xr:uid="{00000000-0005-0000-0000-000011480000}"/>
    <cellStyle name="Normal 4 3 2 5 3" xfId="18262" xr:uid="{00000000-0005-0000-0000-000012480000}"/>
    <cellStyle name="Normal 4 3 2 5 4" xfId="18263" xr:uid="{00000000-0005-0000-0000-000013480000}"/>
    <cellStyle name="Normal 4 3 2 5 5" xfId="18264" xr:uid="{00000000-0005-0000-0000-000014480000}"/>
    <cellStyle name="Normal 4 3 2 6" xfId="18265" xr:uid="{00000000-0005-0000-0000-000015480000}"/>
    <cellStyle name="Normal 4 3 2 6 2" xfId="18266" xr:uid="{00000000-0005-0000-0000-000016480000}"/>
    <cellStyle name="Normal 4 3 2 6 3" xfId="18267" xr:uid="{00000000-0005-0000-0000-000017480000}"/>
    <cellStyle name="Normal 4 3 2 6 4" xfId="18268" xr:uid="{00000000-0005-0000-0000-000018480000}"/>
    <cellStyle name="Normal 4 3 2 7" xfId="18269" xr:uid="{00000000-0005-0000-0000-000019480000}"/>
    <cellStyle name="Normal 4 3 2 8" xfId="18270" xr:uid="{00000000-0005-0000-0000-00001A480000}"/>
    <cellStyle name="Normal 4 3 2 9" xfId="18271" xr:uid="{00000000-0005-0000-0000-00001B480000}"/>
    <cellStyle name="Normal 4 3 3" xfId="18272" xr:uid="{00000000-0005-0000-0000-00001C480000}"/>
    <cellStyle name="Normal 4 3 3 2" xfId="18273" xr:uid="{00000000-0005-0000-0000-00001D480000}"/>
    <cellStyle name="Normal 4 3 3 2 2" xfId="18274" xr:uid="{00000000-0005-0000-0000-00001E480000}"/>
    <cellStyle name="Normal 4 3 3 2 2 2" xfId="18275" xr:uid="{00000000-0005-0000-0000-00001F480000}"/>
    <cellStyle name="Normal 4 3 3 2 2 2 2" xfId="18276" xr:uid="{00000000-0005-0000-0000-000020480000}"/>
    <cellStyle name="Normal 4 3 3 2 2 2 3" xfId="18277" xr:uid="{00000000-0005-0000-0000-000021480000}"/>
    <cellStyle name="Normal 4 3 3 2 2 2 4" xfId="18278" xr:uid="{00000000-0005-0000-0000-000022480000}"/>
    <cellStyle name="Normal 4 3 3 2 2 3" xfId="18279" xr:uid="{00000000-0005-0000-0000-000023480000}"/>
    <cellStyle name="Normal 4 3 3 2 2 3 2" xfId="18280" xr:uid="{00000000-0005-0000-0000-000024480000}"/>
    <cellStyle name="Normal 4 3 3 2 2 3 3" xfId="18281" xr:uid="{00000000-0005-0000-0000-000025480000}"/>
    <cellStyle name="Normal 4 3 3 2 2 3 4" xfId="18282" xr:uid="{00000000-0005-0000-0000-000026480000}"/>
    <cellStyle name="Normal 4 3 3 2 2 4" xfId="18283" xr:uid="{00000000-0005-0000-0000-000027480000}"/>
    <cellStyle name="Normal 4 3 3 2 2 4 2" xfId="18284" xr:uid="{00000000-0005-0000-0000-000028480000}"/>
    <cellStyle name="Normal 4 3 3 2 2 4 3" xfId="18285" xr:uid="{00000000-0005-0000-0000-000029480000}"/>
    <cellStyle name="Normal 4 3 3 2 2 4 4" xfId="18286" xr:uid="{00000000-0005-0000-0000-00002A480000}"/>
    <cellStyle name="Normal 4 3 3 2 2 5" xfId="18287" xr:uid="{00000000-0005-0000-0000-00002B480000}"/>
    <cellStyle name="Normal 4 3 3 2 2 6" xfId="18288" xr:uid="{00000000-0005-0000-0000-00002C480000}"/>
    <cellStyle name="Normal 4 3 3 2 2 7" xfId="18289" xr:uid="{00000000-0005-0000-0000-00002D480000}"/>
    <cellStyle name="Normal 4 3 3 2 3" xfId="18290" xr:uid="{00000000-0005-0000-0000-00002E480000}"/>
    <cellStyle name="Normal 4 3 3 2 3 2" xfId="18291" xr:uid="{00000000-0005-0000-0000-00002F480000}"/>
    <cellStyle name="Normal 4 3 3 2 3 3" xfId="18292" xr:uid="{00000000-0005-0000-0000-000030480000}"/>
    <cellStyle name="Normal 4 3 3 2 3 4" xfId="18293" xr:uid="{00000000-0005-0000-0000-000031480000}"/>
    <cellStyle name="Normal 4 3 3 2 4" xfId="18294" xr:uid="{00000000-0005-0000-0000-000032480000}"/>
    <cellStyle name="Normal 4 3 3 2 4 2" xfId="18295" xr:uid="{00000000-0005-0000-0000-000033480000}"/>
    <cellStyle name="Normal 4 3 3 2 4 3" xfId="18296" xr:uid="{00000000-0005-0000-0000-000034480000}"/>
    <cellStyle name="Normal 4 3 3 2 4 4" xfId="18297" xr:uid="{00000000-0005-0000-0000-000035480000}"/>
    <cellStyle name="Normal 4 3 3 2 5" xfId="18298" xr:uid="{00000000-0005-0000-0000-000036480000}"/>
    <cellStyle name="Normal 4 3 3 2 5 2" xfId="18299" xr:uid="{00000000-0005-0000-0000-000037480000}"/>
    <cellStyle name="Normal 4 3 3 2 5 3" xfId="18300" xr:uid="{00000000-0005-0000-0000-000038480000}"/>
    <cellStyle name="Normal 4 3 3 2 5 4" xfId="18301" xr:uid="{00000000-0005-0000-0000-000039480000}"/>
    <cellStyle name="Normal 4 3 3 2 6" xfId="18302" xr:uid="{00000000-0005-0000-0000-00003A480000}"/>
    <cellStyle name="Normal 4 3 3 2 7" xfId="18303" xr:uid="{00000000-0005-0000-0000-00003B480000}"/>
    <cellStyle name="Normal 4 3 3 2 8" xfId="18304" xr:uid="{00000000-0005-0000-0000-00003C480000}"/>
    <cellStyle name="Normal 4 3 3 3" xfId="18305" xr:uid="{00000000-0005-0000-0000-00003D480000}"/>
    <cellStyle name="Normal 4 3 3 3 2" xfId="18306" xr:uid="{00000000-0005-0000-0000-00003E480000}"/>
    <cellStyle name="Normal 4 3 3 3 2 2" xfId="18307" xr:uid="{00000000-0005-0000-0000-00003F480000}"/>
    <cellStyle name="Normal 4 3 3 3 2 2 2" xfId="18308" xr:uid="{00000000-0005-0000-0000-000040480000}"/>
    <cellStyle name="Normal 4 3 3 3 2 2 3" xfId="18309" xr:uid="{00000000-0005-0000-0000-000041480000}"/>
    <cellStyle name="Normal 4 3 3 3 2 2 4" xfId="18310" xr:uid="{00000000-0005-0000-0000-000042480000}"/>
    <cellStyle name="Normal 4 3 3 3 2 3" xfId="18311" xr:uid="{00000000-0005-0000-0000-000043480000}"/>
    <cellStyle name="Normal 4 3 3 3 2 4" xfId="18312" xr:uid="{00000000-0005-0000-0000-000044480000}"/>
    <cellStyle name="Normal 4 3 3 3 2 5" xfId="18313" xr:uid="{00000000-0005-0000-0000-000045480000}"/>
    <cellStyle name="Normal 4 3 3 3 3" xfId="18314" xr:uid="{00000000-0005-0000-0000-000046480000}"/>
    <cellStyle name="Normal 4 3 3 3 3 2" xfId="18315" xr:uid="{00000000-0005-0000-0000-000047480000}"/>
    <cellStyle name="Normal 4 3 3 3 3 3" xfId="18316" xr:uid="{00000000-0005-0000-0000-000048480000}"/>
    <cellStyle name="Normal 4 3 3 3 3 4" xfId="18317" xr:uid="{00000000-0005-0000-0000-000049480000}"/>
    <cellStyle name="Normal 4 3 3 3 4" xfId="18318" xr:uid="{00000000-0005-0000-0000-00004A480000}"/>
    <cellStyle name="Normal 4 3 3 3 4 2" xfId="18319" xr:uid="{00000000-0005-0000-0000-00004B480000}"/>
    <cellStyle name="Normal 4 3 3 3 4 3" xfId="18320" xr:uid="{00000000-0005-0000-0000-00004C480000}"/>
    <cellStyle name="Normal 4 3 3 3 4 4" xfId="18321" xr:uid="{00000000-0005-0000-0000-00004D480000}"/>
    <cellStyle name="Normal 4 3 3 3 5" xfId="18322" xr:uid="{00000000-0005-0000-0000-00004E480000}"/>
    <cellStyle name="Normal 4 3 3 3 6" xfId="18323" xr:uid="{00000000-0005-0000-0000-00004F480000}"/>
    <cellStyle name="Normal 4 3 3 3 7" xfId="18324" xr:uid="{00000000-0005-0000-0000-000050480000}"/>
    <cellStyle name="Normal 4 3 3 4" xfId="18325" xr:uid="{00000000-0005-0000-0000-000051480000}"/>
    <cellStyle name="Normal 4 3 3 4 2" xfId="18326" xr:uid="{00000000-0005-0000-0000-000052480000}"/>
    <cellStyle name="Normal 4 3 3 4 2 2" xfId="18327" xr:uid="{00000000-0005-0000-0000-000053480000}"/>
    <cellStyle name="Normal 4 3 3 4 2 3" xfId="18328" xr:uid="{00000000-0005-0000-0000-000054480000}"/>
    <cellStyle name="Normal 4 3 3 4 2 4" xfId="18329" xr:uid="{00000000-0005-0000-0000-000055480000}"/>
    <cellStyle name="Normal 4 3 3 4 3" xfId="18330" xr:uid="{00000000-0005-0000-0000-000056480000}"/>
    <cellStyle name="Normal 4 3 3 4 4" xfId="18331" xr:uid="{00000000-0005-0000-0000-000057480000}"/>
    <cellStyle name="Normal 4 3 3 4 5" xfId="18332" xr:uid="{00000000-0005-0000-0000-000058480000}"/>
    <cellStyle name="Normal 4 3 3 5" xfId="18333" xr:uid="{00000000-0005-0000-0000-000059480000}"/>
    <cellStyle name="Normal 4 3 3 5 2" xfId="18334" xr:uid="{00000000-0005-0000-0000-00005A480000}"/>
    <cellStyle name="Normal 4 3 3 5 3" xfId="18335" xr:uid="{00000000-0005-0000-0000-00005B480000}"/>
    <cellStyle name="Normal 4 3 3 5 4" xfId="18336" xr:uid="{00000000-0005-0000-0000-00005C480000}"/>
    <cellStyle name="Normal 4 3 3 6" xfId="18337" xr:uid="{00000000-0005-0000-0000-00005D480000}"/>
    <cellStyle name="Normal 4 3 3 6 2" xfId="18338" xr:uid="{00000000-0005-0000-0000-00005E480000}"/>
    <cellStyle name="Normal 4 3 3 6 3" xfId="18339" xr:uid="{00000000-0005-0000-0000-00005F480000}"/>
    <cellStyle name="Normal 4 3 3 6 4" xfId="18340" xr:uid="{00000000-0005-0000-0000-000060480000}"/>
    <cellStyle name="Normal 4 3 3 7" xfId="18341" xr:uid="{00000000-0005-0000-0000-000061480000}"/>
    <cellStyle name="Normal 4 3 3 8" xfId="18342" xr:uid="{00000000-0005-0000-0000-000062480000}"/>
    <cellStyle name="Normal 4 3 3 9" xfId="18343" xr:uid="{00000000-0005-0000-0000-000063480000}"/>
    <cellStyle name="Normal 4 3 4" xfId="18344" xr:uid="{00000000-0005-0000-0000-000064480000}"/>
    <cellStyle name="Normal 4 3 4 2" xfId="18345" xr:uid="{00000000-0005-0000-0000-000065480000}"/>
    <cellStyle name="Normal 4 3 4 2 2" xfId="18346" xr:uid="{00000000-0005-0000-0000-000066480000}"/>
    <cellStyle name="Normal 4 3 4 2 2 2" xfId="18347" xr:uid="{00000000-0005-0000-0000-000067480000}"/>
    <cellStyle name="Normal 4 3 4 2 2 3" xfId="18348" xr:uid="{00000000-0005-0000-0000-000068480000}"/>
    <cellStyle name="Normal 4 3 4 2 2 4" xfId="18349" xr:uid="{00000000-0005-0000-0000-000069480000}"/>
    <cellStyle name="Normal 4 3 4 2 3" xfId="18350" xr:uid="{00000000-0005-0000-0000-00006A480000}"/>
    <cellStyle name="Normal 4 3 4 2 3 2" xfId="18351" xr:uid="{00000000-0005-0000-0000-00006B480000}"/>
    <cellStyle name="Normal 4 3 4 2 3 3" xfId="18352" xr:uid="{00000000-0005-0000-0000-00006C480000}"/>
    <cellStyle name="Normal 4 3 4 2 3 4" xfId="18353" xr:uid="{00000000-0005-0000-0000-00006D480000}"/>
    <cellStyle name="Normal 4 3 4 2 4" xfId="18354" xr:uid="{00000000-0005-0000-0000-00006E480000}"/>
    <cellStyle name="Normal 4 3 4 2 5" xfId="18355" xr:uid="{00000000-0005-0000-0000-00006F480000}"/>
    <cellStyle name="Normal 4 3 4 2 6" xfId="18356" xr:uid="{00000000-0005-0000-0000-000070480000}"/>
    <cellStyle name="Normal 4 3 4 3" xfId="18357" xr:uid="{00000000-0005-0000-0000-000071480000}"/>
    <cellStyle name="Normal 4 3 4 3 2" xfId="18358" xr:uid="{00000000-0005-0000-0000-000072480000}"/>
    <cellStyle name="Normal 4 3 4 3 3" xfId="18359" xr:uid="{00000000-0005-0000-0000-000073480000}"/>
    <cellStyle name="Normal 4 3 4 3 4" xfId="18360" xr:uid="{00000000-0005-0000-0000-000074480000}"/>
    <cellStyle name="Normal 4 3 4 4" xfId="18361" xr:uid="{00000000-0005-0000-0000-000075480000}"/>
    <cellStyle name="Normal 4 3 4 4 2" xfId="18362" xr:uid="{00000000-0005-0000-0000-000076480000}"/>
    <cellStyle name="Normal 4 3 4 4 3" xfId="18363" xr:uid="{00000000-0005-0000-0000-000077480000}"/>
    <cellStyle name="Normal 4 3 4 4 4" xfId="18364" xr:uid="{00000000-0005-0000-0000-000078480000}"/>
    <cellStyle name="Normal 4 3 4 5" xfId="18365" xr:uid="{00000000-0005-0000-0000-000079480000}"/>
    <cellStyle name="Normal 4 3 4 6" xfId="18366" xr:uid="{00000000-0005-0000-0000-00007A480000}"/>
    <cellStyle name="Normal 4 3 4 7" xfId="18367" xr:uid="{00000000-0005-0000-0000-00007B480000}"/>
    <cellStyle name="Normal 4 3 5" xfId="18368" xr:uid="{00000000-0005-0000-0000-00007C480000}"/>
    <cellStyle name="Normal 4 3 5 2" xfId="18369" xr:uid="{00000000-0005-0000-0000-00007D480000}"/>
    <cellStyle name="Normal 4 3 5 2 2" xfId="18370" xr:uid="{00000000-0005-0000-0000-00007E480000}"/>
    <cellStyle name="Normal 4 3 5 2 2 2" xfId="18371" xr:uid="{00000000-0005-0000-0000-00007F480000}"/>
    <cellStyle name="Normal 4 3 5 2 2 3" xfId="18372" xr:uid="{00000000-0005-0000-0000-000080480000}"/>
    <cellStyle name="Normal 4 3 5 2 2 4" xfId="18373" xr:uid="{00000000-0005-0000-0000-000081480000}"/>
    <cellStyle name="Normal 4 3 5 2 3" xfId="18374" xr:uid="{00000000-0005-0000-0000-000082480000}"/>
    <cellStyle name="Normal 4 3 5 2 3 2" xfId="18375" xr:uid="{00000000-0005-0000-0000-000083480000}"/>
    <cellStyle name="Normal 4 3 5 2 3 3" xfId="18376" xr:uid="{00000000-0005-0000-0000-000084480000}"/>
    <cellStyle name="Normal 4 3 5 2 3 4" xfId="18377" xr:uid="{00000000-0005-0000-0000-000085480000}"/>
    <cellStyle name="Normal 4 3 5 2 4" xfId="18378" xr:uid="{00000000-0005-0000-0000-000086480000}"/>
    <cellStyle name="Normal 4 3 5 2 4 2" xfId="18379" xr:uid="{00000000-0005-0000-0000-000087480000}"/>
    <cellStyle name="Normal 4 3 5 2 4 3" xfId="18380" xr:uid="{00000000-0005-0000-0000-000088480000}"/>
    <cellStyle name="Normal 4 3 5 2 4 4" xfId="18381" xr:uid="{00000000-0005-0000-0000-000089480000}"/>
    <cellStyle name="Normal 4 3 5 2 5" xfId="18382" xr:uid="{00000000-0005-0000-0000-00008A480000}"/>
    <cellStyle name="Normal 4 3 5 2 6" xfId="18383" xr:uid="{00000000-0005-0000-0000-00008B480000}"/>
    <cellStyle name="Normal 4 3 5 2 7" xfId="18384" xr:uid="{00000000-0005-0000-0000-00008C480000}"/>
    <cellStyle name="Normal 4 3 5 3" xfId="18385" xr:uid="{00000000-0005-0000-0000-00008D480000}"/>
    <cellStyle name="Normal 4 3 5 3 2" xfId="18386" xr:uid="{00000000-0005-0000-0000-00008E480000}"/>
    <cellStyle name="Normal 4 3 5 3 3" xfId="18387" xr:uid="{00000000-0005-0000-0000-00008F480000}"/>
    <cellStyle name="Normal 4 3 5 3 4" xfId="18388" xr:uid="{00000000-0005-0000-0000-000090480000}"/>
    <cellStyle name="Normal 4 3 5 4" xfId="18389" xr:uid="{00000000-0005-0000-0000-000091480000}"/>
    <cellStyle name="Normal 4 3 5 4 2" xfId="18390" xr:uid="{00000000-0005-0000-0000-000092480000}"/>
    <cellStyle name="Normal 4 3 5 4 3" xfId="18391" xr:uid="{00000000-0005-0000-0000-000093480000}"/>
    <cellStyle name="Normal 4 3 5 4 4" xfId="18392" xr:uid="{00000000-0005-0000-0000-000094480000}"/>
    <cellStyle name="Normal 4 3 5 5" xfId="18393" xr:uid="{00000000-0005-0000-0000-000095480000}"/>
    <cellStyle name="Normal 4 3 5 5 2" xfId="18394" xr:uid="{00000000-0005-0000-0000-000096480000}"/>
    <cellStyle name="Normal 4 3 5 5 3" xfId="18395" xr:uid="{00000000-0005-0000-0000-000097480000}"/>
    <cellStyle name="Normal 4 3 5 5 4" xfId="18396" xr:uid="{00000000-0005-0000-0000-000098480000}"/>
    <cellStyle name="Normal 4 3 5 6" xfId="18397" xr:uid="{00000000-0005-0000-0000-000099480000}"/>
    <cellStyle name="Normal 4 3 5 7" xfId="18398" xr:uid="{00000000-0005-0000-0000-00009A480000}"/>
    <cellStyle name="Normal 4 3 5 8" xfId="18399" xr:uid="{00000000-0005-0000-0000-00009B480000}"/>
    <cellStyle name="Normal 4 3 6" xfId="18400" xr:uid="{00000000-0005-0000-0000-00009C480000}"/>
    <cellStyle name="Normal 4 3 6 2" xfId="18401" xr:uid="{00000000-0005-0000-0000-00009D480000}"/>
    <cellStyle name="Normal 4 3 6 2 2" xfId="18402" xr:uid="{00000000-0005-0000-0000-00009E480000}"/>
    <cellStyle name="Normal 4 3 6 2 3" xfId="18403" xr:uid="{00000000-0005-0000-0000-00009F480000}"/>
    <cellStyle name="Normal 4 3 6 2 4" xfId="18404" xr:uid="{00000000-0005-0000-0000-0000A0480000}"/>
    <cellStyle name="Normal 4 3 6 3" xfId="18405" xr:uid="{00000000-0005-0000-0000-0000A1480000}"/>
    <cellStyle name="Normal 4 3 6 3 2" xfId="18406" xr:uid="{00000000-0005-0000-0000-0000A2480000}"/>
    <cellStyle name="Normal 4 3 6 3 3" xfId="18407" xr:uid="{00000000-0005-0000-0000-0000A3480000}"/>
    <cellStyle name="Normal 4 3 6 3 4" xfId="18408" xr:uid="{00000000-0005-0000-0000-0000A4480000}"/>
    <cellStyle name="Normal 4 3 6 4" xfId="18409" xr:uid="{00000000-0005-0000-0000-0000A5480000}"/>
    <cellStyle name="Normal 4 3 6 5" xfId="18410" xr:uid="{00000000-0005-0000-0000-0000A6480000}"/>
    <cellStyle name="Normal 4 3 6 6" xfId="18411" xr:uid="{00000000-0005-0000-0000-0000A7480000}"/>
    <cellStyle name="Normal 4 3 7" xfId="18412" xr:uid="{00000000-0005-0000-0000-0000A8480000}"/>
    <cellStyle name="Normal 4 3 7 2" xfId="18413" xr:uid="{00000000-0005-0000-0000-0000A9480000}"/>
    <cellStyle name="Normal 4 3 7 3" xfId="18414" xr:uid="{00000000-0005-0000-0000-0000AA480000}"/>
    <cellStyle name="Normal 4 3 7 4" xfId="18415" xr:uid="{00000000-0005-0000-0000-0000AB480000}"/>
    <cellStyle name="Normal 4 3 8" xfId="18416" xr:uid="{00000000-0005-0000-0000-0000AC480000}"/>
    <cellStyle name="Normal 4 3 8 2" xfId="18417" xr:uid="{00000000-0005-0000-0000-0000AD480000}"/>
    <cellStyle name="Normal 4 3 8 3" xfId="18418" xr:uid="{00000000-0005-0000-0000-0000AE480000}"/>
    <cellStyle name="Normal 4 3 8 4" xfId="18419" xr:uid="{00000000-0005-0000-0000-0000AF480000}"/>
    <cellStyle name="Normal 4 3 9" xfId="18420" xr:uid="{00000000-0005-0000-0000-0000B0480000}"/>
    <cellStyle name="Normal 4 4" xfId="18421" xr:uid="{00000000-0005-0000-0000-0000B1480000}"/>
    <cellStyle name="Normal 4 4 2" xfId="18422" xr:uid="{00000000-0005-0000-0000-0000B2480000}"/>
    <cellStyle name="Normal 4 4 2 2" xfId="18423" xr:uid="{00000000-0005-0000-0000-0000B3480000}"/>
    <cellStyle name="Normal 4 4 2 2 2" xfId="18424" xr:uid="{00000000-0005-0000-0000-0000B4480000}"/>
    <cellStyle name="Normal 4 4 2 2 2 2" xfId="18425" xr:uid="{00000000-0005-0000-0000-0000B5480000}"/>
    <cellStyle name="Normal 4 4 2 2 2 3" xfId="18426" xr:uid="{00000000-0005-0000-0000-0000B6480000}"/>
    <cellStyle name="Normal 4 4 2 2 2 4" xfId="18427" xr:uid="{00000000-0005-0000-0000-0000B7480000}"/>
    <cellStyle name="Normal 4 4 2 2 3" xfId="18428" xr:uid="{00000000-0005-0000-0000-0000B8480000}"/>
    <cellStyle name="Normal 4 4 2 2 3 2" xfId="18429" xr:uid="{00000000-0005-0000-0000-0000B9480000}"/>
    <cellStyle name="Normal 4 4 2 2 3 3" xfId="18430" xr:uid="{00000000-0005-0000-0000-0000BA480000}"/>
    <cellStyle name="Normal 4 4 2 2 3 4" xfId="18431" xr:uid="{00000000-0005-0000-0000-0000BB480000}"/>
    <cellStyle name="Normal 4 4 2 2 4" xfId="18432" xr:uid="{00000000-0005-0000-0000-0000BC480000}"/>
    <cellStyle name="Normal 4 4 2 2 5" xfId="18433" xr:uid="{00000000-0005-0000-0000-0000BD480000}"/>
    <cellStyle name="Normal 4 4 2 2 6" xfId="18434" xr:uid="{00000000-0005-0000-0000-0000BE480000}"/>
    <cellStyle name="Normal 4 4 2 3" xfId="18435" xr:uid="{00000000-0005-0000-0000-0000BF480000}"/>
    <cellStyle name="Normal 4 4 2 3 2" xfId="18436" xr:uid="{00000000-0005-0000-0000-0000C0480000}"/>
    <cellStyle name="Normal 4 4 2 3 3" xfId="18437" xr:uid="{00000000-0005-0000-0000-0000C1480000}"/>
    <cellStyle name="Normal 4 4 2 3 4" xfId="18438" xr:uid="{00000000-0005-0000-0000-0000C2480000}"/>
    <cellStyle name="Normal 4 4 2 4" xfId="18439" xr:uid="{00000000-0005-0000-0000-0000C3480000}"/>
    <cellStyle name="Normal 4 4 2 4 2" xfId="18440" xr:uid="{00000000-0005-0000-0000-0000C4480000}"/>
    <cellStyle name="Normal 4 4 2 4 3" xfId="18441" xr:uid="{00000000-0005-0000-0000-0000C5480000}"/>
    <cellStyle name="Normal 4 4 2 4 4" xfId="18442" xr:uid="{00000000-0005-0000-0000-0000C6480000}"/>
    <cellStyle name="Normal 4 4 2 5" xfId="18443" xr:uid="{00000000-0005-0000-0000-0000C7480000}"/>
    <cellStyle name="Normal 4 4 2 6" xfId="18444" xr:uid="{00000000-0005-0000-0000-0000C8480000}"/>
    <cellStyle name="Normal 4 4 2 7" xfId="18445" xr:uid="{00000000-0005-0000-0000-0000C9480000}"/>
    <cellStyle name="Normal 4 4 2 8" xfId="18446" xr:uid="{00000000-0005-0000-0000-0000CA480000}"/>
    <cellStyle name="Normal 4 4 3" xfId="18447" xr:uid="{00000000-0005-0000-0000-0000CB480000}"/>
    <cellStyle name="Normal 4 4 3 2" xfId="18448" xr:uid="{00000000-0005-0000-0000-0000CC480000}"/>
    <cellStyle name="Normal 4 4 3 2 2" xfId="18449" xr:uid="{00000000-0005-0000-0000-0000CD480000}"/>
    <cellStyle name="Normal 4 4 3 2 2 2" xfId="18450" xr:uid="{00000000-0005-0000-0000-0000CE480000}"/>
    <cellStyle name="Normal 4 4 3 2 2 3" xfId="18451" xr:uid="{00000000-0005-0000-0000-0000CF480000}"/>
    <cellStyle name="Normal 4 4 3 2 2 4" xfId="18452" xr:uid="{00000000-0005-0000-0000-0000D0480000}"/>
    <cellStyle name="Normal 4 4 3 2 3" xfId="18453" xr:uid="{00000000-0005-0000-0000-0000D1480000}"/>
    <cellStyle name="Normal 4 4 3 2 4" xfId="18454" xr:uid="{00000000-0005-0000-0000-0000D2480000}"/>
    <cellStyle name="Normal 4 4 3 2 5" xfId="18455" xr:uid="{00000000-0005-0000-0000-0000D3480000}"/>
    <cellStyle name="Normal 4 4 3 3" xfId="18456" xr:uid="{00000000-0005-0000-0000-0000D4480000}"/>
    <cellStyle name="Normal 4 4 3 3 2" xfId="18457" xr:uid="{00000000-0005-0000-0000-0000D5480000}"/>
    <cellStyle name="Normal 4 4 3 3 3" xfId="18458" xr:uid="{00000000-0005-0000-0000-0000D6480000}"/>
    <cellStyle name="Normal 4 4 3 3 4" xfId="18459" xr:uid="{00000000-0005-0000-0000-0000D7480000}"/>
    <cellStyle name="Normal 4 4 3 4" xfId="18460" xr:uid="{00000000-0005-0000-0000-0000D8480000}"/>
    <cellStyle name="Normal 4 4 3 5" xfId="18461" xr:uid="{00000000-0005-0000-0000-0000D9480000}"/>
    <cellStyle name="Normal 4 4 3 6" xfId="18462" xr:uid="{00000000-0005-0000-0000-0000DA480000}"/>
    <cellStyle name="Normal 4 4 4" xfId="18463" xr:uid="{00000000-0005-0000-0000-0000DB480000}"/>
    <cellStyle name="Normal 4 4 4 2" xfId="18464" xr:uid="{00000000-0005-0000-0000-0000DC480000}"/>
    <cellStyle name="Normal 4 4 4 2 2" xfId="18465" xr:uid="{00000000-0005-0000-0000-0000DD480000}"/>
    <cellStyle name="Normal 4 4 4 2 3" xfId="18466" xr:uid="{00000000-0005-0000-0000-0000DE480000}"/>
    <cellStyle name="Normal 4 4 4 2 4" xfId="18467" xr:uid="{00000000-0005-0000-0000-0000DF480000}"/>
    <cellStyle name="Normal 4 4 4 3" xfId="18468" xr:uid="{00000000-0005-0000-0000-0000E0480000}"/>
    <cellStyle name="Normal 4 4 4 4" xfId="18469" xr:uid="{00000000-0005-0000-0000-0000E1480000}"/>
    <cellStyle name="Normal 4 4 4 5" xfId="18470" xr:uid="{00000000-0005-0000-0000-0000E2480000}"/>
    <cellStyle name="Normal 4 4 5" xfId="18471" xr:uid="{00000000-0005-0000-0000-0000E3480000}"/>
    <cellStyle name="Normal 4 4 5 2" xfId="18472" xr:uid="{00000000-0005-0000-0000-0000E4480000}"/>
    <cellStyle name="Normal 4 4 5 3" xfId="18473" xr:uid="{00000000-0005-0000-0000-0000E5480000}"/>
    <cellStyle name="Normal 4 4 5 4" xfId="18474" xr:uid="{00000000-0005-0000-0000-0000E6480000}"/>
    <cellStyle name="Normal 4 4 6" xfId="18475" xr:uid="{00000000-0005-0000-0000-0000E7480000}"/>
    <cellStyle name="Normal 4 4 6 2" xfId="18476" xr:uid="{00000000-0005-0000-0000-0000E8480000}"/>
    <cellStyle name="Normal 4 4 6 3" xfId="18477" xr:uid="{00000000-0005-0000-0000-0000E9480000}"/>
    <cellStyle name="Normal 4 4 6 4" xfId="18478" xr:uid="{00000000-0005-0000-0000-0000EA480000}"/>
    <cellStyle name="Normal 4 5" xfId="18479" xr:uid="{00000000-0005-0000-0000-0000EB480000}"/>
    <cellStyle name="Normal 4 5 10" xfId="18480" xr:uid="{00000000-0005-0000-0000-0000EC480000}"/>
    <cellStyle name="Normal 4 5 11" xfId="18481" xr:uid="{00000000-0005-0000-0000-0000ED480000}"/>
    <cellStyle name="Normal 4 5 12" xfId="18482" xr:uid="{00000000-0005-0000-0000-0000EE480000}"/>
    <cellStyle name="Normal 4 5 13" xfId="18483" xr:uid="{00000000-0005-0000-0000-0000EF480000}"/>
    <cellStyle name="Normal 4 5 14" xfId="18484" xr:uid="{00000000-0005-0000-0000-0000F0480000}"/>
    <cellStyle name="Normal 4 5 15" xfId="18485" xr:uid="{00000000-0005-0000-0000-0000F1480000}"/>
    <cellStyle name="Normal 4 5 16" xfId="18486" xr:uid="{00000000-0005-0000-0000-0000F2480000}"/>
    <cellStyle name="Normal 4 5 17" xfId="18487" xr:uid="{00000000-0005-0000-0000-0000F3480000}"/>
    <cellStyle name="Normal 4 5 18" xfId="18488" xr:uid="{00000000-0005-0000-0000-0000F4480000}"/>
    <cellStyle name="Normal 4 5 19" xfId="18489" xr:uid="{00000000-0005-0000-0000-0000F5480000}"/>
    <cellStyle name="Normal 4 5 2" xfId="18490" xr:uid="{00000000-0005-0000-0000-0000F6480000}"/>
    <cellStyle name="Normal 4 5 2 2" xfId="18491" xr:uid="{00000000-0005-0000-0000-0000F7480000}"/>
    <cellStyle name="Normal 4 5 2 2 2" xfId="18492" xr:uid="{00000000-0005-0000-0000-0000F8480000}"/>
    <cellStyle name="Normal 4 5 2 2 2 2" xfId="18493" xr:uid="{00000000-0005-0000-0000-0000F9480000}"/>
    <cellStyle name="Normal 4 5 2 2 2 3" xfId="18494" xr:uid="{00000000-0005-0000-0000-0000FA480000}"/>
    <cellStyle name="Normal 4 5 2 2 2 4" xfId="18495" xr:uid="{00000000-0005-0000-0000-0000FB480000}"/>
    <cellStyle name="Normal 4 5 2 2 3" xfId="18496" xr:uid="{00000000-0005-0000-0000-0000FC480000}"/>
    <cellStyle name="Normal 4 5 2 2 4" xfId="18497" xr:uid="{00000000-0005-0000-0000-0000FD480000}"/>
    <cellStyle name="Normal 4 5 2 2 5" xfId="18498" xr:uid="{00000000-0005-0000-0000-0000FE480000}"/>
    <cellStyle name="Normal 4 5 2 3" xfId="18499" xr:uid="{00000000-0005-0000-0000-0000FF480000}"/>
    <cellStyle name="Normal 4 5 2 3 2" xfId="18500" xr:uid="{00000000-0005-0000-0000-000000490000}"/>
    <cellStyle name="Normal 4 5 2 3 3" xfId="18501" xr:uid="{00000000-0005-0000-0000-000001490000}"/>
    <cellStyle name="Normal 4 5 2 3 4" xfId="18502" xr:uid="{00000000-0005-0000-0000-000002490000}"/>
    <cellStyle name="Normal 4 5 2 4" xfId="18503" xr:uid="{00000000-0005-0000-0000-000003490000}"/>
    <cellStyle name="Normal 4 5 2 4 2" xfId="18504" xr:uid="{00000000-0005-0000-0000-000004490000}"/>
    <cellStyle name="Normal 4 5 2 4 3" xfId="18505" xr:uid="{00000000-0005-0000-0000-000005490000}"/>
    <cellStyle name="Normal 4 5 2 4 4" xfId="18506" xr:uid="{00000000-0005-0000-0000-000006490000}"/>
    <cellStyle name="Normal 4 5 20" xfId="18507" xr:uid="{00000000-0005-0000-0000-000007490000}"/>
    <cellStyle name="Normal 4 5 21" xfId="18508" xr:uid="{00000000-0005-0000-0000-000008490000}"/>
    <cellStyle name="Normal 4 5 22" xfId="18509" xr:uid="{00000000-0005-0000-0000-000009490000}"/>
    <cellStyle name="Normal 4 5 23" xfId="18510" xr:uid="{00000000-0005-0000-0000-00000A490000}"/>
    <cellStyle name="Normal 4 5 24" xfId="18511" xr:uid="{00000000-0005-0000-0000-00000B490000}"/>
    <cellStyle name="Normal 4 5 25" xfId="18512" xr:uid="{00000000-0005-0000-0000-00000C490000}"/>
    <cellStyle name="Normal 4 5 26" xfId="18513" xr:uid="{00000000-0005-0000-0000-00000D490000}"/>
    <cellStyle name="Normal 4 5 27" xfId="18514" xr:uid="{00000000-0005-0000-0000-00000E490000}"/>
    <cellStyle name="Normal 4 5 28" xfId="18515" xr:uid="{00000000-0005-0000-0000-00000F490000}"/>
    <cellStyle name="Normal 4 5 29" xfId="18516" xr:uid="{00000000-0005-0000-0000-000010490000}"/>
    <cellStyle name="Normal 4 5 3" xfId="18517" xr:uid="{00000000-0005-0000-0000-000011490000}"/>
    <cellStyle name="Normal 4 5 3 2" xfId="18518" xr:uid="{00000000-0005-0000-0000-000012490000}"/>
    <cellStyle name="Normal 4 5 3 2 2" xfId="18519" xr:uid="{00000000-0005-0000-0000-000013490000}"/>
    <cellStyle name="Normal 4 5 3 2 2 2" xfId="18520" xr:uid="{00000000-0005-0000-0000-000014490000}"/>
    <cellStyle name="Normal 4 5 3 2 2 3" xfId="18521" xr:uid="{00000000-0005-0000-0000-000015490000}"/>
    <cellStyle name="Normal 4 5 3 2 2 4" xfId="18522" xr:uid="{00000000-0005-0000-0000-000016490000}"/>
    <cellStyle name="Normal 4 5 3 2 3" xfId="18523" xr:uid="{00000000-0005-0000-0000-000017490000}"/>
    <cellStyle name="Normal 4 5 3 2 4" xfId="18524" xr:uid="{00000000-0005-0000-0000-000018490000}"/>
    <cellStyle name="Normal 4 5 3 2 5" xfId="18525" xr:uid="{00000000-0005-0000-0000-000019490000}"/>
    <cellStyle name="Normal 4 5 3 3" xfId="18526" xr:uid="{00000000-0005-0000-0000-00001A490000}"/>
    <cellStyle name="Normal 4 5 3 3 2" xfId="18527" xr:uid="{00000000-0005-0000-0000-00001B490000}"/>
    <cellStyle name="Normal 4 5 3 3 3" xfId="18528" xr:uid="{00000000-0005-0000-0000-00001C490000}"/>
    <cellStyle name="Normal 4 5 3 3 4" xfId="18529" xr:uid="{00000000-0005-0000-0000-00001D490000}"/>
    <cellStyle name="Normal 4 5 3 4" xfId="18530" xr:uid="{00000000-0005-0000-0000-00001E490000}"/>
    <cellStyle name="Normal 4 5 3 4 2" xfId="18531" xr:uid="{00000000-0005-0000-0000-00001F490000}"/>
    <cellStyle name="Normal 4 5 3 4 3" xfId="18532" xr:uid="{00000000-0005-0000-0000-000020490000}"/>
    <cellStyle name="Normal 4 5 3 4 4" xfId="18533" xr:uid="{00000000-0005-0000-0000-000021490000}"/>
    <cellStyle name="Normal 4 5 30" xfId="18534" xr:uid="{00000000-0005-0000-0000-000022490000}"/>
    <cellStyle name="Normal 4 5 31" xfId="18535" xr:uid="{00000000-0005-0000-0000-000023490000}"/>
    <cellStyle name="Normal 4 5 32" xfId="18536" xr:uid="{00000000-0005-0000-0000-000024490000}"/>
    <cellStyle name="Normal 4 5 33" xfId="18537" xr:uid="{00000000-0005-0000-0000-000025490000}"/>
    <cellStyle name="Normal 4 5 34" xfId="18538" xr:uid="{00000000-0005-0000-0000-000026490000}"/>
    <cellStyle name="Normal 4 5 35" xfId="18539" xr:uid="{00000000-0005-0000-0000-000027490000}"/>
    <cellStyle name="Normal 4 5 36" xfId="18540" xr:uid="{00000000-0005-0000-0000-000028490000}"/>
    <cellStyle name="Normal 4 5 37" xfId="18541" xr:uid="{00000000-0005-0000-0000-000029490000}"/>
    <cellStyle name="Normal 4 5 38" xfId="18542" xr:uid="{00000000-0005-0000-0000-00002A490000}"/>
    <cellStyle name="Normal 4 5 39" xfId="18543" xr:uid="{00000000-0005-0000-0000-00002B490000}"/>
    <cellStyle name="Normal 4 5 4" xfId="18544" xr:uid="{00000000-0005-0000-0000-00002C490000}"/>
    <cellStyle name="Normal 4 5 4 2" xfId="18545" xr:uid="{00000000-0005-0000-0000-00002D490000}"/>
    <cellStyle name="Normal 4 5 4 2 2" xfId="18546" xr:uid="{00000000-0005-0000-0000-00002E490000}"/>
    <cellStyle name="Normal 4 5 4 2 3" xfId="18547" xr:uid="{00000000-0005-0000-0000-00002F490000}"/>
    <cellStyle name="Normal 4 5 4 2 4" xfId="18548" xr:uid="{00000000-0005-0000-0000-000030490000}"/>
    <cellStyle name="Normal 4 5 4 3" xfId="18549" xr:uid="{00000000-0005-0000-0000-000031490000}"/>
    <cellStyle name="Normal 4 5 4 3 2" xfId="18550" xr:uid="{00000000-0005-0000-0000-000032490000}"/>
    <cellStyle name="Normal 4 5 4 3 3" xfId="18551" xr:uid="{00000000-0005-0000-0000-000033490000}"/>
    <cellStyle name="Normal 4 5 4 3 4" xfId="18552" xr:uid="{00000000-0005-0000-0000-000034490000}"/>
    <cellStyle name="Normal 4 5 40" xfId="18553" xr:uid="{00000000-0005-0000-0000-000035490000}"/>
    <cellStyle name="Normal 4 5 41" xfId="18554" xr:uid="{00000000-0005-0000-0000-000036490000}"/>
    <cellStyle name="Normal 4 5 42" xfId="18555" xr:uid="{00000000-0005-0000-0000-000037490000}"/>
    <cellStyle name="Normal 4 5 43" xfId="18556" xr:uid="{00000000-0005-0000-0000-000038490000}"/>
    <cellStyle name="Normal 4 5 44" xfId="18557" xr:uid="{00000000-0005-0000-0000-000039490000}"/>
    <cellStyle name="Normal 4 5 45" xfId="18558" xr:uid="{00000000-0005-0000-0000-00003A490000}"/>
    <cellStyle name="Normal 4 5 46" xfId="18559" xr:uid="{00000000-0005-0000-0000-00003B490000}"/>
    <cellStyle name="Normal 4 5 47" xfId="18560" xr:uid="{00000000-0005-0000-0000-00003C490000}"/>
    <cellStyle name="Normal 4 5 48" xfId="18561" xr:uid="{00000000-0005-0000-0000-00003D490000}"/>
    <cellStyle name="Normal 4 5 49" xfId="18562" xr:uid="{00000000-0005-0000-0000-00003E490000}"/>
    <cellStyle name="Normal 4 5 5" xfId="18563" xr:uid="{00000000-0005-0000-0000-00003F490000}"/>
    <cellStyle name="Normal 4 5 5 2" xfId="18564" xr:uid="{00000000-0005-0000-0000-000040490000}"/>
    <cellStyle name="Normal 4 5 5 2 2" xfId="18565" xr:uid="{00000000-0005-0000-0000-000041490000}"/>
    <cellStyle name="Normal 4 5 5 2 3" xfId="18566" xr:uid="{00000000-0005-0000-0000-000042490000}"/>
    <cellStyle name="Normal 4 5 5 2 4" xfId="18567" xr:uid="{00000000-0005-0000-0000-000043490000}"/>
    <cellStyle name="Normal 4 5 50" xfId="18568" xr:uid="{00000000-0005-0000-0000-000044490000}"/>
    <cellStyle name="Normal 4 5 51" xfId="18569" xr:uid="{00000000-0005-0000-0000-000045490000}"/>
    <cellStyle name="Normal 4 5 52" xfId="18570" xr:uid="{00000000-0005-0000-0000-000046490000}"/>
    <cellStyle name="Normal 4 5 53" xfId="18571" xr:uid="{00000000-0005-0000-0000-000047490000}"/>
    <cellStyle name="Normal 4 5 54" xfId="18572" xr:uid="{00000000-0005-0000-0000-000048490000}"/>
    <cellStyle name="Normal 4 5 55" xfId="18573" xr:uid="{00000000-0005-0000-0000-000049490000}"/>
    <cellStyle name="Normal 4 5 56" xfId="18574" xr:uid="{00000000-0005-0000-0000-00004A490000}"/>
    <cellStyle name="Normal 4 5 57" xfId="18575" xr:uid="{00000000-0005-0000-0000-00004B490000}"/>
    <cellStyle name="Normal 4 5 58" xfId="18576" xr:uid="{00000000-0005-0000-0000-00004C490000}"/>
    <cellStyle name="Normal 4 5 59" xfId="18577" xr:uid="{00000000-0005-0000-0000-00004D490000}"/>
    <cellStyle name="Normal 4 5 6" xfId="18578" xr:uid="{00000000-0005-0000-0000-00004E490000}"/>
    <cellStyle name="Normal 4 5 60" xfId="18579" xr:uid="{00000000-0005-0000-0000-00004F490000}"/>
    <cellStyle name="Normal 4 5 61" xfId="18580" xr:uid="{00000000-0005-0000-0000-000050490000}"/>
    <cellStyle name="Normal 4 5 62" xfId="18581" xr:uid="{00000000-0005-0000-0000-000051490000}"/>
    <cellStyle name="Normal 4 5 63" xfId="18582" xr:uid="{00000000-0005-0000-0000-000052490000}"/>
    <cellStyle name="Normal 4 5 64" xfId="18583" xr:uid="{00000000-0005-0000-0000-000053490000}"/>
    <cellStyle name="Normal 4 5 65" xfId="18584" xr:uid="{00000000-0005-0000-0000-000054490000}"/>
    <cellStyle name="Normal 4 5 66" xfId="18585" xr:uid="{00000000-0005-0000-0000-000055490000}"/>
    <cellStyle name="Normal 4 5 67" xfId="18586" xr:uid="{00000000-0005-0000-0000-000056490000}"/>
    <cellStyle name="Normal 4 5 68" xfId="18587" xr:uid="{00000000-0005-0000-0000-000057490000}"/>
    <cellStyle name="Normal 4 5 69" xfId="18588" xr:uid="{00000000-0005-0000-0000-000058490000}"/>
    <cellStyle name="Normal 4 5 7" xfId="18589" xr:uid="{00000000-0005-0000-0000-000059490000}"/>
    <cellStyle name="Normal 4 5 70" xfId="18590" xr:uid="{00000000-0005-0000-0000-00005A490000}"/>
    <cellStyle name="Normal 4 5 71" xfId="18591" xr:uid="{00000000-0005-0000-0000-00005B490000}"/>
    <cellStyle name="Normal 4 5 72" xfId="18592" xr:uid="{00000000-0005-0000-0000-00005C490000}"/>
    <cellStyle name="Normal 4 5 73" xfId="18593" xr:uid="{00000000-0005-0000-0000-00005D490000}"/>
    <cellStyle name="Normal 4 5 74" xfId="18594" xr:uid="{00000000-0005-0000-0000-00005E490000}"/>
    <cellStyle name="Normal 4 5 75" xfId="18595" xr:uid="{00000000-0005-0000-0000-00005F490000}"/>
    <cellStyle name="Normal 4 5 76" xfId="18596" xr:uid="{00000000-0005-0000-0000-000060490000}"/>
    <cellStyle name="Normal 4 5 77" xfId="18597" xr:uid="{00000000-0005-0000-0000-000061490000}"/>
    <cellStyle name="Normal 4 5 78" xfId="18598" xr:uid="{00000000-0005-0000-0000-000062490000}"/>
    <cellStyle name="Normal 4 5 79" xfId="18599" xr:uid="{00000000-0005-0000-0000-000063490000}"/>
    <cellStyle name="Normal 4 5 8" xfId="18600" xr:uid="{00000000-0005-0000-0000-000064490000}"/>
    <cellStyle name="Normal 4 5 80" xfId="18601" xr:uid="{00000000-0005-0000-0000-000065490000}"/>
    <cellStyle name="Normal 4 5 81" xfId="18602" xr:uid="{00000000-0005-0000-0000-000066490000}"/>
    <cellStyle name="Normal 4 5 82" xfId="18603" xr:uid="{00000000-0005-0000-0000-000067490000}"/>
    <cellStyle name="Normal 4 5 83" xfId="18604" xr:uid="{00000000-0005-0000-0000-000068490000}"/>
    <cellStyle name="Normal 4 5 84" xfId="18605" xr:uid="{00000000-0005-0000-0000-000069490000}"/>
    <cellStyle name="Normal 4 5 85" xfId="18606" xr:uid="{00000000-0005-0000-0000-00006A490000}"/>
    <cellStyle name="Normal 4 5 86" xfId="18607" xr:uid="{00000000-0005-0000-0000-00006B490000}"/>
    <cellStyle name="Normal 4 5 87" xfId="18608" xr:uid="{00000000-0005-0000-0000-00006C490000}"/>
    <cellStyle name="Normal 4 5 88" xfId="18609" xr:uid="{00000000-0005-0000-0000-00006D490000}"/>
    <cellStyle name="Normal 4 5 89" xfId="18610" xr:uid="{00000000-0005-0000-0000-00006E490000}"/>
    <cellStyle name="Normal 4 5 9" xfId="18611" xr:uid="{00000000-0005-0000-0000-00006F490000}"/>
    <cellStyle name="Normal 4 5 90" xfId="18612" xr:uid="{00000000-0005-0000-0000-000070490000}"/>
    <cellStyle name="Normal 4 5 91" xfId="18613" xr:uid="{00000000-0005-0000-0000-000071490000}"/>
    <cellStyle name="Normal 4 5 92" xfId="18614" xr:uid="{00000000-0005-0000-0000-000072490000}"/>
    <cellStyle name="Normal 4 5 93" xfId="18615" xr:uid="{00000000-0005-0000-0000-000073490000}"/>
    <cellStyle name="Normal 4 5 94" xfId="18616" xr:uid="{00000000-0005-0000-0000-000074490000}"/>
    <cellStyle name="Normal 4 5 94 2" xfId="18617" xr:uid="{00000000-0005-0000-0000-000075490000}"/>
    <cellStyle name="Normal 4 5 94 3" xfId="18618" xr:uid="{00000000-0005-0000-0000-000076490000}"/>
    <cellStyle name="Normal 4 5 94 4" xfId="18619" xr:uid="{00000000-0005-0000-0000-000077490000}"/>
    <cellStyle name="Normal 4 6" xfId="18620" xr:uid="{00000000-0005-0000-0000-000078490000}"/>
    <cellStyle name="Normal 4 6 2" xfId="18621" xr:uid="{00000000-0005-0000-0000-000079490000}"/>
    <cellStyle name="Normal 4 6 2 2" xfId="18622" xr:uid="{00000000-0005-0000-0000-00007A490000}"/>
    <cellStyle name="Normal 4 6 2 2 2" xfId="18623" xr:uid="{00000000-0005-0000-0000-00007B490000}"/>
    <cellStyle name="Normal 4 6 2 2 3" xfId="18624" xr:uid="{00000000-0005-0000-0000-00007C490000}"/>
    <cellStyle name="Normal 4 6 2 2 4" xfId="18625" xr:uid="{00000000-0005-0000-0000-00007D490000}"/>
    <cellStyle name="Normal 4 6 2 3" xfId="18626" xr:uid="{00000000-0005-0000-0000-00007E490000}"/>
    <cellStyle name="Normal 4 6 2 3 2" xfId="18627" xr:uid="{00000000-0005-0000-0000-00007F490000}"/>
    <cellStyle name="Normal 4 6 2 3 3" xfId="18628" xr:uid="{00000000-0005-0000-0000-000080490000}"/>
    <cellStyle name="Normal 4 6 2 3 4" xfId="18629" xr:uid="{00000000-0005-0000-0000-000081490000}"/>
    <cellStyle name="Normal 4 6 3" xfId="18630" xr:uid="{00000000-0005-0000-0000-000082490000}"/>
    <cellStyle name="Normal 4 6 3 2" xfId="18631" xr:uid="{00000000-0005-0000-0000-000083490000}"/>
    <cellStyle name="Normal 4 6 3 3" xfId="18632" xr:uid="{00000000-0005-0000-0000-000084490000}"/>
    <cellStyle name="Normal 4 6 3 4" xfId="18633" xr:uid="{00000000-0005-0000-0000-000085490000}"/>
    <cellStyle name="Normal 4 6 4" xfId="18634" xr:uid="{00000000-0005-0000-0000-000086490000}"/>
    <cellStyle name="Normal 4 6 4 2" xfId="18635" xr:uid="{00000000-0005-0000-0000-000087490000}"/>
    <cellStyle name="Normal 4 6 4 3" xfId="18636" xr:uid="{00000000-0005-0000-0000-000088490000}"/>
    <cellStyle name="Normal 4 6 4 4" xfId="18637" xr:uid="{00000000-0005-0000-0000-000089490000}"/>
    <cellStyle name="Normal 4 7" xfId="18638" xr:uid="{00000000-0005-0000-0000-00008A490000}"/>
    <cellStyle name="Normal 4 7 2" xfId="18639" xr:uid="{00000000-0005-0000-0000-00008B490000}"/>
    <cellStyle name="Normal 4 7 2 2" xfId="18640" xr:uid="{00000000-0005-0000-0000-00008C490000}"/>
    <cellStyle name="Normal 4 7 2 2 2" xfId="18641" xr:uid="{00000000-0005-0000-0000-00008D490000}"/>
    <cellStyle name="Normal 4 7 2 2 3" xfId="18642" xr:uid="{00000000-0005-0000-0000-00008E490000}"/>
    <cellStyle name="Normal 4 7 2 2 4" xfId="18643" xr:uid="{00000000-0005-0000-0000-00008F490000}"/>
    <cellStyle name="Normal 4 7 2 3" xfId="18644" xr:uid="{00000000-0005-0000-0000-000090490000}"/>
    <cellStyle name="Normal 4 7 2 3 2" xfId="18645" xr:uid="{00000000-0005-0000-0000-000091490000}"/>
    <cellStyle name="Normal 4 7 2 3 3" xfId="18646" xr:uid="{00000000-0005-0000-0000-000092490000}"/>
    <cellStyle name="Normal 4 7 2 3 4" xfId="18647" xr:uid="{00000000-0005-0000-0000-000093490000}"/>
    <cellStyle name="Normal 4 7 3" xfId="18648" xr:uid="{00000000-0005-0000-0000-000094490000}"/>
    <cellStyle name="Normal 4 7 3 2" xfId="18649" xr:uid="{00000000-0005-0000-0000-000095490000}"/>
    <cellStyle name="Normal 4 7 3 3" xfId="18650" xr:uid="{00000000-0005-0000-0000-000096490000}"/>
    <cellStyle name="Normal 4 7 3 4" xfId="18651" xr:uid="{00000000-0005-0000-0000-000097490000}"/>
    <cellStyle name="Normal 4 7 4" xfId="18652" xr:uid="{00000000-0005-0000-0000-000098490000}"/>
    <cellStyle name="Normal 4 7 4 2" xfId="18653" xr:uid="{00000000-0005-0000-0000-000099490000}"/>
    <cellStyle name="Normal 4 7 4 3" xfId="18654" xr:uid="{00000000-0005-0000-0000-00009A490000}"/>
    <cellStyle name="Normal 4 7 4 4" xfId="18655" xr:uid="{00000000-0005-0000-0000-00009B490000}"/>
    <cellStyle name="Normal 4 8" xfId="18656" xr:uid="{00000000-0005-0000-0000-00009C490000}"/>
    <cellStyle name="Normal 4 8 2" xfId="18657" xr:uid="{00000000-0005-0000-0000-00009D490000}"/>
    <cellStyle name="Normal 4 8 2 2" xfId="18658" xr:uid="{00000000-0005-0000-0000-00009E490000}"/>
    <cellStyle name="Normal 4 8 2 2 2" xfId="18659" xr:uid="{00000000-0005-0000-0000-00009F490000}"/>
    <cellStyle name="Normal 4 8 2 2 3" xfId="18660" xr:uid="{00000000-0005-0000-0000-0000A0490000}"/>
    <cellStyle name="Normal 4 8 2 2 4" xfId="18661" xr:uid="{00000000-0005-0000-0000-0000A1490000}"/>
    <cellStyle name="Normal 4 8 3" xfId="18662" xr:uid="{00000000-0005-0000-0000-0000A2490000}"/>
    <cellStyle name="Normal 4 8 3 2" xfId="18663" xr:uid="{00000000-0005-0000-0000-0000A3490000}"/>
    <cellStyle name="Normal 4 8 3 3" xfId="18664" xr:uid="{00000000-0005-0000-0000-0000A4490000}"/>
    <cellStyle name="Normal 4 8 3 4" xfId="18665" xr:uid="{00000000-0005-0000-0000-0000A5490000}"/>
    <cellStyle name="Normal 4 9" xfId="18666" xr:uid="{00000000-0005-0000-0000-0000A6490000}"/>
    <cellStyle name="Normal 4 9 2" xfId="18667" xr:uid="{00000000-0005-0000-0000-0000A7490000}"/>
    <cellStyle name="Normal 4 9 2 2" xfId="18668" xr:uid="{00000000-0005-0000-0000-0000A8490000}"/>
    <cellStyle name="Normal 4 9 2 3" xfId="18669" xr:uid="{00000000-0005-0000-0000-0000A9490000}"/>
    <cellStyle name="Normal 4 9 2 4" xfId="18670" xr:uid="{00000000-0005-0000-0000-0000AA490000}"/>
    <cellStyle name="Normal 4 9 3" xfId="18671" xr:uid="{00000000-0005-0000-0000-0000AB490000}"/>
    <cellStyle name="Normal 40" xfId="18672" xr:uid="{00000000-0005-0000-0000-0000AC490000}"/>
    <cellStyle name="Normal 40 2" xfId="18673" xr:uid="{00000000-0005-0000-0000-0000AD490000}"/>
    <cellStyle name="Normal 40 3" xfId="18674" xr:uid="{00000000-0005-0000-0000-0000AE490000}"/>
    <cellStyle name="Normal 40 3 2" xfId="18675" xr:uid="{00000000-0005-0000-0000-0000AF490000}"/>
    <cellStyle name="Normal 40 3 2 2" xfId="18676" xr:uid="{00000000-0005-0000-0000-0000B0490000}"/>
    <cellStyle name="Normal 40 3 2 2 2" xfId="18677" xr:uid="{00000000-0005-0000-0000-0000B1490000}"/>
    <cellStyle name="Normal 40 3 2 2 3" xfId="18678" xr:uid="{00000000-0005-0000-0000-0000B2490000}"/>
    <cellStyle name="Normal 40 3 2 2 4" xfId="18679" xr:uid="{00000000-0005-0000-0000-0000B3490000}"/>
    <cellStyle name="Normal 40 3 2 3" xfId="18680" xr:uid="{00000000-0005-0000-0000-0000B4490000}"/>
    <cellStyle name="Normal 40 3 2 4" xfId="18681" xr:uid="{00000000-0005-0000-0000-0000B5490000}"/>
    <cellStyle name="Normal 40 3 2 5" xfId="18682" xr:uid="{00000000-0005-0000-0000-0000B6490000}"/>
    <cellStyle name="Normal 40 3 3" xfId="18683" xr:uid="{00000000-0005-0000-0000-0000B7490000}"/>
    <cellStyle name="Normal 40 3 3 2" xfId="18684" xr:uid="{00000000-0005-0000-0000-0000B8490000}"/>
    <cellStyle name="Normal 40 3 3 3" xfId="18685" xr:uid="{00000000-0005-0000-0000-0000B9490000}"/>
    <cellStyle name="Normal 40 3 3 4" xfId="18686" xr:uid="{00000000-0005-0000-0000-0000BA490000}"/>
    <cellStyle name="Normal 40 3 4" xfId="18687" xr:uid="{00000000-0005-0000-0000-0000BB490000}"/>
    <cellStyle name="Normal 40 3 5" xfId="18688" xr:uid="{00000000-0005-0000-0000-0000BC490000}"/>
    <cellStyle name="Normal 40 3 6" xfId="18689" xr:uid="{00000000-0005-0000-0000-0000BD490000}"/>
    <cellStyle name="Normal 41" xfId="18690" xr:uid="{00000000-0005-0000-0000-0000BE490000}"/>
    <cellStyle name="Normal 41 2" xfId="18691" xr:uid="{00000000-0005-0000-0000-0000BF490000}"/>
    <cellStyle name="Normal 41 3" xfId="18692" xr:uid="{00000000-0005-0000-0000-0000C0490000}"/>
    <cellStyle name="Normal 41 3 2" xfId="18693" xr:uid="{00000000-0005-0000-0000-0000C1490000}"/>
    <cellStyle name="Normal 41 3 2 2" xfId="18694" xr:uid="{00000000-0005-0000-0000-0000C2490000}"/>
    <cellStyle name="Normal 41 3 2 2 2" xfId="18695" xr:uid="{00000000-0005-0000-0000-0000C3490000}"/>
    <cellStyle name="Normal 41 3 2 2 3" xfId="18696" xr:uid="{00000000-0005-0000-0000-0000C4490000}"/>
    <cellStyle name="Normal 41 3 2 2 4" xfId="18697" xr:uid="{00000000-0005-0000-0000-0000C5490000}"/>
    <cellStyle name="Normal 41 3 2 3" xfId="18698" xr:uid="{00000000-0005-0000-0000-0000C6490000}"/>
    <cellStyle name="Normal 41 3 2 4" xfId="18699" xr:uid="{00000000-0005-0000-0000-0000C7490000}"/>
    <cellStyle name="Normal 41 3 2 5" xfId="18700" xr:uid="{00000000-0005-0000-0000-0000C8490000}"/>
    <cellStyle name="Normal 41 3 3" xfId="18701" xr:uid="{00000000-0005-0000-0000-0000C9490000}"/>
    <cellStyle name="Normal 41 3 3 2" xfId="18702" xr:uid="{00000000-0005-0000-0000-0000CA490000}"/>
    <cellStyle name="Normal 41 3 3 3" xfId="18703" xr:uid="{00000000-0005-0000-0000-0000CB490000}"/>
    <cellStyle name="Normal 41 3 3 4" xfId="18704" xr:uid="{00000000-0005-0000-0000-0000CC490000}"/>
    <cellStyle name="Normal 41 3 4" xfId="18705" xr:uid="{00000000-0005-0000-0000-0000CD490000}"/>
    <cellStyle name="Normal 41 3 5" xfId="18706" xr:uid="{00000000-0005-0000-0000-0000CE490000}"/>
    <cellStyle name="Normal 41 3 6" xfId="18707" xr:uid="{00000000-0005-0000-0000-0000CF490000}"/>
    <cellStyle name="Normal 42" xfId="18708" xr:uid="{00000000-0005-0000-0000-0000D0490000}"/>
    <cellStyle name="Normal 42 2" xfId="18709" xr:uid="{00000000-0005-0000-0000-0000D1490000}"/>
    <cellStyle name="Normal 42 3" xfId="18710" xr:uid="{00000000-0005-0000-0000-0000D2490000}"/>
    <cellStyle name="Normal 42 3 2" xfId="18711" xr:uid="{00000000-0005-0000-0000-0000D3490000}"/>
    <cellStyle name="Normal 42 3 2 2" xfId="18712" xr:uid="{00000000-0005-0000-0000-0000D4490000}"/>
    <cellStyle name="Normal 42 3 2 2 2" xfId="18713" xr:uid="{00000000-0005-0000-0000-0000D5490000}"/>
    <cellStyle name="Normal 42 3 2 2 3" xfId="18714" xr:uid="{00000000-0005-0000-0000-0000D6490000}"/>
    <cellStyle name="Normal 42 3 2 2 4" xfId="18715" xr:uid="{00000000-0005-0000-0000-0000D7490000}"/>
    <cellStyle name="Normal 42 3 2 3" xfId="18716" xr:uid="{00000000-0005-0000-0000-0000D8490000}"/>
    <cellStyle name="Normal 42 3 2 4" xfId="18717" xr:uid="{00000000-0005-0000-0000-0000D9490000}"/>
    <cellStyle name="Normal 42 3 2 5" xfId="18718" xr:uid="{00000000-0005-0000-0000-0000DA490000}"/>
    <cellStyle name="Normal 42 3 3" xfId="18719" xr:uid="{00000000-0005-0000-0000-0000DB490000}"/>
    <cellStyle name="Normal 42 3 3 2" xfId="18720" xr:uid="{00000000-0005-0000-0000-0000DC490000}"/>
    <cellStyle name="Normal 42 3 3 3" xfId="18721" xr:uid="{00000000-0005-0000-0000-0000DD490000}"/>
    <cellStyle name="Normal 42 3 3 4" xfId="18722" xr:uid="{00000000-0005-0000-0000-0000DE490000}"/>
    <cellStyle name="Normal 42 3 4" xfId="18723" xr:uid="{00000000-0005-0000-0000-0000DF490000}"/>
    <cellStyle name="Normal 42 3 5" xfId="18724" xr:uid="{00000000-0005-0000-0000-0000E0490000}"/>
    <cellStyle name="Normal 42 3 6" xfId="18725" xr:uid="{00000000-0005-0000-0000-0000E1490000}"/>
    <cellStyle name="Normal 43" xfId="18726" xr:uid="{00000000-0005-0000-0000-0000E2490000}"/>
    <cellStyle name="Normal 43 2" xfId="18727" xr:uid="{00000000-0005-0000-0000-0000E3490000}"/>
    <cellStyle name="Normal 43 3" xfId="18728" xr:uid="{00000000-0005-0000-0000-0000E4490000}"/>
    <cellStyle name="Normal 43 3 2" xfId="18729" xr:uid="{00000000-0005-0000-0000-0000E5490000}"/>
    <cellStyle name="Normal 43 3 2 2" xfId="18730" xr:uid="{00000000-0005-0000-0000-0000E6490000}"/>
    <cellStyle name="Normal 43 3 2 2 2" xfId="18731" xr:uid="{00000000-0005-0000-0000-0000E7490000}"/>
    <cellStyle name="Normal 43 3 2 2 3" xfId="18732" xr:uid="{00000000-0005-0000-0000-0000E8490000}"/>
    <cellStyle name="Normal 43 3 2 2 4" xfId="18733" xr:uid="{00000000-0005-0000-0000-0000E9490000}"/>
    <cellStyle name="Normal 43 3 2 3" xfId="18734" xr:uid="{00000000-0005-0000-0000-0000EA490000}"/>
    <cellStyle name="Normal 43 3 2 4" xfId="18735" xr:uid="{00000000-0005-0000-0000-0000EB490000}"/>
    <cellStyle name="Normal 43 3 2 5" xfId="18736" xr:uid="{00000000-0005-0000-0000-0000EC490000}"/>
    <cellStyle name="Normal 43 3 3" xfId="18737" xr:uid="{00000000-0005-0000-0000-0000ED490000}"/>
    <cellStyle name="Normal 43 3 3 2" xfId="18738" xr:uid="{00000000-0005-0000-0000-0000EE490000}"/>
    <cellStyle name="Normal 43 3 3 3" xfId="18739" xr:uid="{00000000-0005-0000-0000-0000EF490000}"/>
    <cellStyle name="Normal 43 3 3 4" xfId="18740" xr:uid="{00000000-0005-0000-0000-0000F0490000}"/>
    <cellStyle name="Normal 43 3 4" xfId="18741" xr:uid="{00000000-0005-0000-0000-0000F1490000}"/>
    <cellStyle name="Normal 43 3 5" xfId="18742" xr:uid="{00000000-0005-0000-0000-0000F2490000}"/>
    <cellStyle name="Normal 43 3 6" xfId="18743" xr:uid="{00000000-0005-0000-0000-0000F3490000}"/>
    <cellStyle name="Normal 44" xfId="18744" xr:uid="{00000000-0005-0000-0000-0000F4490000}"/>
    <cellStyle name="Normal 44 2" xfId="18745" xr:uid="{00000000-0005-0000-0000-0000F5490000}"/>
    <cellStyle name="Normal 44 2 2" xfId="18746" xr:uid="{00000000-0005-0000-0000-0000F6490000}"/>
    <cellStyle name="Normal 44 2 2 2" xfId="18747" xr:uid="{00000000-0005-0000-0000-0000F7490000}"/>
    <cellStyle name="Normal 44 2 2 2 2" xfId="18748" xr:uid="{00000000-0005-0000-0000-0000F8490000}"/>
    <cellStyle name="Normal 44 2 2 2 2 2" xfId="18749" xr:uid="{00000000-0005-0000-0000-0000F9490000}"/>
    <cellStyle name="Normal 44 2 2 2 2 3" xfId="18750" xr:uid="{00000000-0005-0000-0000-0000FA490000}"/>
    <cellStyle name="Normal 44 2 2 2 2 4" xfId="18751" xr:uid="{00000000-0005-0000-0000-0000FB490000}"/>
    <cellStyle name="Normal 44 2 2 2 3" xfId="18752" xr:uid="{00000000-0005-0000-0000-0000FC490000}"/>
    <cellStyle name="Normal 44 2 2 2 4" xfId="18753" xr:uid="{00000000-0005-0000-0000-0000FD490000}"/>
    <cellStyle name="Normal 44 2 2 2 5" xfId="18754" xr:uid="{00000000-0005-0000-0000-0000FE490000}"/>
    <cellStyle name="Normal 44 2 2 3" xfId="18755" xr:uid="{00000000-0005-0000-0000-0000FF490000}"/>
    <cellStyle name="Normal 44 2 2 3 2" xfId="18756" xr:uid="{00000000-0005-0000-0000-0000004A0000}"/>
    <cellStyle name="Normal 44 2 2 3 3" xfId="18757" xr:uid="{00000000-0005-0000-0000-0000014A0000}"/>
    <cellStyle name="Normal 44 2 2 3 4" xfId="18758" xr:uid="{00000000-0005-0000-0000-0000024A0000}"/>
    <cellStyle name="Normal 44 2 2 4" xfId="18759" xr:uid="{00000000-0005-0000-0000-0000034A0000}"/>
    <cellStyle name="Normal 44 2 2 5" xfId="18760" xr:uid="{00000000-0005-0000-0000-0000044A0000}"/>
    <cellStyle name="Normal 44 2 2 6" xfId="18761" xr:uid="{00000000-0005-0000-0000-0000054A0000}"/>
    <cellStyle name="Normal 44 3" xfId="18762" xr:uid="{00000000-0005-0000-0000-0000064A0000}"/>
    <cellStyle name="Normal 44 3 2" xfId="18763" xr:uid="{00000000-0005-0000-0000-0000074A0000}"/>
    <cellStyle name="Normal 44 3 2 2" xfId="18764" xr:uid="{00000000-0005-0000-0000-0000084A0000}"/>
    <cellStyle name="Normal 44 3 2 2 2" xfId="18765" xr:uid="{00000000-0005-0000-0000-0000094A0000}"/>
    <cellStyle name="Normal 44 3 2 2 3" xfId="18766" xr:uid="{00000000-0005-0000-0000-00000A4A0000}"/>
    <cellStyle name="Normal 44 3 2 2 4" xfId="18767" xr:uid="{00000000-0005-0000-0000-00000B4A0000}"/>
    <cellStyle name="Normal 44 3 2 3" xfId="18768" xr:uid="{00000000-0005-0000-0000-00000C4A0000}"/>
    <cellStyle name="Normal 44 3 2 4" xfId="18769" xr:uid="{00000000-0005-0000-0000-00000D4A0000}"/>
    <cellStyle name="Normal 44 3 2 5" xfId="18770" xr:uid="{00000000-0005-0000-0000-00000E4A0000}"/>
    <cellStyle name="Normal 44 3 3" xfId="18771" xr:uid="{00000000-0005-0000-0000-00000F4A0000}"/>
    <cellStyle name="Normal 44 3 3 2" xfId="18772" xr:uid="{00000000-0005-0000-0000-0000104A0000}"/>
    <cellStyle name="Normal 44 3 3 3" xfId="18773" xr:uid="{00000000-0005-0000-0000-0000114A0000}"/>
    <cellStyle name="Normal 44 3 3 4" xfId="18774" xr:uid="{00000000-0005-0000-0000-0000124A0000}"/>
    <cellStyle name="Normal 44 3 4" xfId="18775" xr:uid="{00000000-0005-0000-0000-0000134A0000}"/>
    <cellStyle name="Normal 44 3 5" xfId="18776" xr:uid="{00000000-0005-0000-0000-0000144A0000}"/>
    <cellStyle name="Normal 44 3 6" xfId="18777" xr:uid="{00000000-0005-0000-0000-0000154A0000}"/>
    <cellStyle name="Normal 44 4" xfId="18778" xr:uid="{00000000-0005-0000-0000-0000164A0000}"/>
    <cellStyle name="Normal 44 4 2" xfId="18779" xr:uid="{00000000-0005-0000-0000-0000174A0000}"/>
    <cellStyle name="Normal 44 4 2 2" xfId="18780" xr:uid="{00000000-0005-0000-0000-0000184A0000}"/>
    <cellStyle name="Normal 44 4 2 2 2" xfId="18781" xr:uid="{00000000-0005-0000-0000-0000194A0000}"/>
    <cellStyle name="Normal 44 4 2 2 3" xfId="18782" xr:uid="{00000000-0005-0000-0000-00001A4A0000}"/>
    <cellStyle name="Normal 44 4 2 2 4" xfId="18783" xr:uid="{00000000-0005-0000-0000-00001B4A0000}"/>
    <cellStyle name="Normal 44 4 2 3" xfId="18784" xr:uid="{00000000-0005-0000-0000-00001C4A0000}"/>
    <cellStyle name="Normal 44 4 2 4" xfId="18785" xr:uid="{00000000-0005-0000-0000-00001D4A0000}"/>
    <cellStyle name="Normal 44 4 2 5" xfId="18786" xr:uid="{00000000-0005-0000-0000-00001E4A0000}"/>
    <cellStyle name="Normal 44 4 3" xfId="18787" xr:uid="{00000000-0005-0000-0000-00001F4A0000}"/>
    <cellStyle name="Normal 44 4 3 2" xfId="18788" xr:uid="{00000000-0005-0000-0000-0000204A0000}"/>
    <cellStyle name="Normal 44 4 3 3" xfId="18789" xr:uid="{00000000-0005-0000-0000-0000214A0000}"/>
    <cellStyle name="Normal 44 4 3 4" xfId="18790" xr:uid="{00000000-0005-0000-0000-0000224A0000}"/>
    <cellStyle name="Normal 44 4 4" xfId="18791" xr:uid="{00000000-0005-0000-0000-0000234A0000}"/>
    <cellStyle name="Normal 44 4 5" xfId="18792" xr:uid="{00000000-0005-0000-0000-0000244A0000}"/>
    <cellStyle name="Normal 44 4 6" xfId="18793" xr:uid="{00000000-0005-0000-0000-0000254A0000}"/>
    <cellStyle name="Normal 44 5" xfId="18794" xr:uid="{00000000-0005-0000-0000-0000264A0000}"/>
    <cellStyle name="Normal 44 5 2" xfId="18795" xr:uid="{00000000-0005-0000-0000-0000274A0000}"/>
    <cellStyle name="Normal 44 5 2 2" xfId="18796" xr:uid="{00000000-0005-0000-0000-0000284A0000}"/>
    <cellStyle name="Normal 44 5 2 2 2" xfId="18797" xr:uid="{00000000-0005-0000-0000-0000294A0000}"/>
    <cellStyle name="Normal 44 5 2 2 3" xfId="18798" xr:uid="{00000000-0005-0000-0000-00002A4A0000}"/>
    <cellStyle name="Normal 44 5 2 2 4" xfId="18799" xr:uid="{00000000-0005-0000-0000-00002B4A0000}"/>
    <cellStyle name="Normal 44 5 2 3" xfId="18800" xr:uid="{00000000-0005-0000-0000-00002C4A0000}"/>
    <cellStyle name="Normal 44 5 2 4" xfId="18801" xr:uid="{00000000-0005-0000-0000-00002D4A0000}"/>
    <cellStyle name="Normal 44 5 2 5" xfId="18802" xr:uid="{00000000-0005-0000-0000-00002E4A0000}"/>
    <cellStyle name="Normal 44 5 3" xfId="18803" xr:uid="{00000000-0005-0000-0000-00002F4A0000}"/>
    <cellStyle name="Normal 44 5 3 2" xfId="18804" xr:uid="{00000000-0005-0000-0000-0000304A0000}"/>
    <cellStyle name="Normal 44 5 3 3" xfId="18805" xr:uid="{00000000-0005-0000-0000-0000314A0000}"/>
    <cellStyle name="Normal 44 5 3 4" xfId="18806" xr:uid="{00000000-0005-0000-0000-0000324A0000}"/>
    <cellStyle name="Normal 44 5 4" xfId="18807" xr:uid="{00000000-0005-0000-0000-0000334A0000}"/>
    <cellStyle name="Normal 44 5 5" xfId="18808" xr:uid="{00000000-0005-0000-0000-0000344A0000}"/>
    <cellStyle name="Normal 44 5 6" xfId="18809" xr:uid="{00000000-0005-0000-0000-0000354A0000}"/>
    <cellStyle name="Normal 45" xfId="18810" xr:uid="{00000000-0005-0000-0000-0000364A0000}"/>
    <cellStyle name="Normal 45 2" xfId="18811" xr:uid="{00000000-0005-0000-0000-0000374A0000}"/>
    <cellStyle name="Normal 45 2 2" xfId="18812" xr:uid="{00000000-0005-0000-0000-0000384A0000}"/>
    <cellStyle name="Normal 45 2 2 2" xfId="18813" xr:uid="{00000000-0005-0000-0000-0000394A0000}"/>
    <cellStyle name="Normal 45 2 2 3" xfId="18814" xr:uid="{00000000-0005-0000-0000-00003A4A0000}"/>
    <cellStyle name="Normal 45 2 2 4" xfId="18815" xr:uid="{00000000-0005-0000-0000-00003B4A0000}"/>
    <cellStyle name="Normal 45 2 3" xfId="18816" xr:uid="{00000000-0005-0000-0000-00003C4A0000}"/>
    <cellStyle name="Normal 45 2 4" xfId="18817" xr:uid="{00000000-0005-0000-0000-00003D4A0000}"/>
    <cellStyle name="Normal 45 2 5" xfId="18818" xr:uid="{00000000-0005-0000-0000-00003E4A0000}"/>
    <cellStyle name="Normal 45 3" xfId="18819" xr:uid="{00000000-0005-0000-0000-00003F4A0000}"/>
    <cellStyle name="Normal 45 4" xfId="18820" xr:uid="{00000000-0005-0000-0000-0000404A0000}"/>
    <cellStyle name="Normal 45 4 2" xfId="18821" xr:uid="{00000000-0005-0000-0000-0000414A0000}"/>
    <cellStyle name="Normal 45 4 3" xfId="18822" xr:uid="{00000000-0005-0000-0000-0000424A0000}"/>
    <cellStyle name="Normal 45 4 4" xfId="18823" xr:uid="{00000000-0005-0000-0000-0000434A0000}"/>
    <cellStyle name="Normal 45 5" xfId="18824" xr:uid="{00000000-0005-0000-0000-0000444A0000}"/>
    <cellStyle name="Normal 45 6" xfId="18825" xr:uid="{00000000-0005-0000-0000-0000454A0000}"/>
    <cellStyle name="Normal 45 7" xfId="18826" xr:uid="{00000000-0005-0000-0000-0000464A0000}"/>
    <cellStyle name="Normal 46" xfId="18827" xr:uid="{00000000-0005-0000-0000-0000474A0000}"/>
    <cellStyle name="Normal 46 2" xfId="18828" xr:uid="{00000000-0005-0000-0000-0000484A0000}"/>
    <cellStyle name="Normal 46 2 2" xfId="18829" xr:uid="{00000000-0005-0000-0000-0000494A0000}"/>
    <cellStyle name="Normal 46 2 2 2" xfId="18830" xr:uid="{00000000-0005-0000-0000-00004A4A0000}"/>
    <cellStyle name="Normal 46 2 2 3" xfId="18831" xr:uid="{00000000-0005-0000-0000-00004B4A0000}"/>
    <cellStyle name="Normal 46 2 2 4" xfId="18832" xr:uid="{00000000-0005-0000-0000-00004C4A0000}"/>
    <cellStyle name="Normal 46 2 3" xfId="18833" xr:uid="{00000000-0005-0000-0000-00004D4A0000}"/>
    <cellStyle name="Normal 46 2 4" xfId="18834" xr:uid="{00000000-0005-0000-0000-00004E4A0000}"/>
    <cellStyle name="Normal 46 2 5" xfId="18835" xr:uid="{00000000-0005-0000-0000-00004F4A0000}"/>
    <cellStyle name="Normal 46 3" xfId="18836" xr:uid="{00000000-0005-0000-0000-0000504A0000}"/>
    <cellStyle name="Normal 46 4" xfId="18837" xr:uid="{00000000-0005-0000-0000-0000514A0000}"/>
    <cellStyle name="Normal 46 4 2" xfId="18838" xr:uid="{00000000-0005-0000-0000-0000524A0000}"/>
    <cellStyle name="Normal 46 4 3" xfId="18839" xr:uid="{00000000-0005-0000-0000-0000534A0000}"/>
    <cellStyle name="Normal 46 4 4" xfId="18840" xr:uid="{00000000-0005-0000-0000-0000544A0000}"/>
    <cellStyle name="Normal 46 5" xfId="18841" xr:uid="{00000000-0005-0000-0000-0000554A0000}"/>
    <cellStyle name="Normal 46 6" xfId="18842" xr:uid="{00000000-0005-0000-0000-0000564A0000}"/>
    <cellStyle name="Normal 46 7" xfId="18843" xr:uid="{00000000-0005-0000-0000-0000574A0000}"/>
    <cellStyle name="Normal 47" xfId="18844" xr:uid="{00000000-0005-0000-0000-0000584A0000}"/>
    <cellStyle name="Normal 47 2" xfId="18845" xr:uid="{00000000-0005-0000-0000-0000594A0000}"/>
    <cellStyle name="Normal 47 2 2" xfId="18846" xr:uid="{00000000-0005-0000-0000-00005A4A0000}"/>
    <cellStyle name="Normal 47 2 2 2" xfId="18847" xr:uid="{00000000-0005-0000-0000-00005B4A0000}"/>
    <cellStyle name="Normal 47 2 2 3" xfId="18848" xr:uid="{00000000-0005-0000-0000-00005C4A0000}"/>
    <cellStyle name="Normal 47 2 2 4" xfId="18849" xr:uid="{00000000-0005-0000-0000-00005D4A0000}"/>
    <cellStyle name="Normal 47 2 3" xfId="18850" xr:uid="{00000000-0005-0000-0000-00005E4A0000}"/>
    <cellStyle name="Normal 47 2 4" xfId="18851" xr:uid="{00000000-0005-0000-0000-00005F4A0000}"/>
    <cellStyle name="Normal 47 2 5" xfId="18852" xr:uid="{00000000-0005-0000-0000-0000604A0000}"/>
    <cellStyle name="Normal 47 3" xfId="18853" xr:uid="{00000000-0005-0000-0000-0000614A0000}"/>
    <cellStyle name="Normal 47 4" xfId="18854" xr:uid="{00000000-0005-0000-0000-0000624A0000}"/>
    <cellStyle name="Normal 47 4 2" xfId="18855" xr:uid="{00000000-0005-0000-0000-0000634A0000}"/>
    <cellStyle name="Normal 47 4 3" xfId="18856" xr:uid="{00000000-0005-0000-0000-0000644A0000}"/>
    <cellStyle name="Normal 47 4 4" xfId="18857" xr:uid="{00000000-0005-0000-0000-0000654A0000}"/>
    <cellStyle name="Normal 47 5" xfId="18858" xr:uid="{00000000-0005-0000-0000-0000664A0000}"/>
    <cellStyle name="Normal 47 6" xfId="18859" xr:uid="{00000000-0005-0000-0000-0000674A0000}"/>
    <cellStyle name="Normal 47 7" xfId="18860" xr:uid="{00000000-0005-0000-0000-0000684A0000}"/>
    <cellStyle name="Normal 48" xfId="18861" xr:uid="{00000000-0005-0000-0000-0000694A0000}"/>
    <cellStyle name="Normal 48 2" xfId="18862" xr:uid="{00000000-0005-0000-0000-00006A4A0000}"/>
    <cellStyle name="Normal 48 2 2" xfId="18863" xr:uid="{00000000-0005-0000-0000-00006B4A0000}"/>
    <cellStyle name="Normal 48 2 2 2" xfId="18864" xr:uid="{00000000-0005-0000-0000-00006C4A0000}"/>
    <cellStyle name="Normal 48 2 2 3" xfId="18865" xr:uid="{00000000-0005-0000-0000-00006D4A0000}"/>
    <cellStyle name="Normal 48 2 2 4" xfId="18866" xr:uid="{00000000-0005-0000-0000-00006E4A0000}"/>
    <cellStyle name="Normal 48 2 3" xfId="18867" xr:uid="{00000000-0005-0000-0000-00006F4A0000}"/>
    <cellStyle name="Normal 48 2 4" xfId="18868" xr:uid="{00000000-0005-0000-0000-0000704A0000}"/>
    <cellStyle name="Normal 48 2 5" xfId="18869" xr:uid="{00000000-0005-0000-0000-0000714A0000}"/>
    <cellStyle name="Normal 48 3" xfId="18870" xr:uid="{00000000-0005-0000-0000-0000724A0000}"/>
    <cellStyle name="Normal 48 4" xfId="18871" xr:uid="{00000000-0005-0000-0000-0000734A0000}"/>
    <cellStyle name="Normal 48 4 2" xfId="18872" xr:uid="{00000000-0005-0000-0000-0000744A0000}"/>
    <cellStyle name="Normal 48 4 3" xfId="18873" xr:uid="{00000000-0005-0000-0000-0000754A0000}"/>
    <cellStyle name="Normal 48 4 4" xfId="18874" xr:uid="{00000000-0005-0000-0000-0000764A0000}"/>
    <cellStyle name="Normal 48 5" xfId="18875" xr:uid="{00000000-0005-0000-0000-0000774A0000}"/>
    <cellStyle name="Normal 48 6" xfId="18876" xr:uid="{00000000-0005-0000-0000-0000784A0000}"/>
    <cellStyle name="Normal 48 7" xfId="18877" xr:uid="{00000000-0005-0000-0000-0000794A0000}"/>
    <cellStyle name="Normal 49" xfId="18878" xr:uid="{00000000-0005-0000-0000-00007A4A0000}"/>
    <cellStyle name="Normal 49 2" xfId="18879" xr:uid="{00000000-0005-0000-0000-00007B4A0000}"/>
    <cellStyle name="Normal 49 2 2" xfId="18880" xr:uid="{00000000-0005-0000-0000-00007C4A0000}"/>
    <cellStyle name="Normal 49 2 2 2" xfId="18881" xr:uid="{00000000-0005-0000-0000-00007D4A0000}"/>
    <cellStyle name="Normal 49 2 2 3" xfId="18882" xr:uid="{00000000-0005-0000-0000-00007E4A0000}"/>
    <cellStyle name="Normal 49 2 2 4" xfId="18883" xr:uid="{00000000-0005-0000-0000-00007F4A0000}"/>
    <cellStyle name="Normal 49 2 3" xfId="18884" xr:uid="{00000000-0005-0000-0000-0000804A0000}"/>
    <cellStyle name="Normal 49 2 4" xfId="18885" xr:uid="{00000000-0005-0000-0000-0000814A0000}"/>
    <cellStyle name="Normal 49 2 5" xfId="18886" xr:uid="{00000000-0005-0000-0000-0000824A0000}"/>
    <cellStyle name="Normal 49 3" xfId="18887" xr:uid="{00000000-0005-0000-0000-0000834A0000}"/>
    <cellStyle name="Normal 49 4" xfId="18888" xr:uid="{00000000-0005-0000-0000-0000844A0000}"/>
    <cellStyle name="Normal 49 4 2" xfId="18889" xr:uid="{00000000-0005-0000-0000-0000854A0000}"/>
    <cellStyle name="Normal 49 4 3" xfId="18890" xr:uid="{00000000-0005-0000-0000-0000864A0000}"/>
    <cellStyle name="Normal 49 4 4" xfId="18891" xr:uid="{00000000-0005-0000-0000-0000874A0000}"/>
    <cellStyle name="Normal 49 5" xfId="18892" xr:uid="{00000000-0005-0000-0000-0000884A0000}"/>
    <cellStyle name="Normal 49 6" xfId="18893" xr:uid="{00000000-0005-0000-0000-0000894A0000}"/>
    <cellStyle name="Normal 49 7" xfId="18894" xr:uid="{00000000-0005-0000-0000-00008A4A0000}"/>
    <cellStyle name="Normal 5" xfId="18895" xr:uid="{00000000-0005-0000-0000-00008B4A0000}"/>
    <cellStyle name="Normal 5 10" xfId="18896" xr:uid="{00000000-0005-0000-0000-00008C4A0000}"/>
    <cellStyle name="Normal 5 10 2" xfId="18897" xr:uid="{00000000-0005-0000-0000-00008D4A0000}"/>
    <cellStyle name="Normal 5 100" xfId="18898" xr:uid="{00000000-0005-0000-0000-00008E4A0000}"/>
    <cellStyle name="Normal 5 101" xfId="18899" xr:uid="{00000000-0005-0000-0000-00008F4A0000}"/>
    <cellStyle name="Normal 5 102" xfId="18900" xr:uid="{00000000-0005-0000-0000-0000904A0000}"/>
    <cellStyle name="Normal 5 103" xfId="18901" xr:uid="{00000000-0005-0000-0000-0000914A0000}"/>
    <cellStyle name="Normal 5 104" xfId="18902" xr:uid="{00000000-0005-0000-0000-0000924A0000}"/>
    <cellStyle name="Normal 5 105" xfId="18903" xr:uid="{00000000-0005-0000-0000-0000934A0000}"/>
    <cellStyle name="Normal 5 106" xfId="18904" xr:uid="{00000000-0005-0000-0000-0000944A0000}"/>
    <cellStyle name="Normal 5 107" xfId="18905" xr:uid="{00000000-0005-0000-0000-0000954A0000}"/>
    <cellStyle name="Normal 5 108" xfId="18906" xr:uid="{00000000-0005-0000-0000-0000964A0000}"/>
    <cellStyle name="Normal 5 109" xfId="18907" xr:uid="{00000000-0005-0000-0000-0000974A0000}"/>
    <cellStyle name="Normal 5 11" xfId="18908" xr:uid="{00000000-0005-0000-0000-0000984A0000}"/>
    <cellStyle name="Normal 5 11 2" xfId="18909" xr:uid="{00000000-0005-0000-0000-0000994A0000}"/>
    <cellStyle name="Normal 5 11 3" xfId="18910" xr:uid="{00000000-0005-0000-0000-00009A4A0000}"/>
    <cellStyle name="Normal 5 11 3 2" xfId="18911" xr:uid="{00000000-0005-0000-0000-00009B4A0000}"/>
    <cellStyle name="Normal 5 11 3 3" xfId="18912" xr:uid="{00000000-0005-0000-0000-00009C4A0000}"/>
    <cellStyle name="Normal 5 11 3 4" xfId="18913" xr:uid="{00000000-0005-0000-0000-00009D4A0000}"/>
    <cellStyle name="Normal 5 110" xfId="18914" xr:uid="{00000000-0005-0000-0000-00009E4A0000}"/>
    <cellStyle name="Normal 5 111" xfId="18915" xr:uid="{00000000-0005-0000-0000-00009F4A0000}"/>
    <cellStyle name="Normal 5 112" xfId="18916" xr:uid="{00000000-0005-0000-0000-0000A04A0000}"/>
    <cellStyle name="Normal 5 113" xfId="18917" xr:uid="{00000000-0005-0000-0000-0000A14A0000}"/>
    <cellStyle name="Normal 5 12" xfId="18918" xr:uid="{00000000-0005-0000-0000-0000A24A0000}"/>
    <cellStyle name="Normal 5 12 2" xfId="18919" xr:uid="{00000000-0005-0000-0000-0000A34A0000}"/>
    <cellStyle name="Normal 5 12 3" xfId="18920" xr:uid="{00000000-0005-0000-0000-0000A44A0000}"/>
    <cellStyle name="Normal 5 12 3 2" xfId="18921" xr:uid="{00000000-0005-0000-0000-0000A54A0000}"/>
    <cellStyle name="Normal 5 12 3 3" xfId="18922" xr:uid="{00000000-0005-0000-0000-0000A64A0000}"/>
    <cellStyle name="Normal 5 12 3 4" xfId="18923" xr:uid="{00000000-0005-0000-0000-0000A74A0000}"/>
    <cellStyle name="Normal 5 13" xfId="18924" xr:uid="{00000000-0005-0000-0000-0000A84A0000}"/>
    <cellStyle name="Normal 5 13 2" xfId="18925" xr:uid="{00000000-0005-0000-0000-0000A94A0000}"/>
    <cellStyle name="Normal 5 13 3" xfId="18926" xr:uid="{00000000-0005-0000-0000-0000AA4A0000}"/>
    <cellStyle name="Normal 5 13 4" xfId="18927" xr:uid="{00000000-0005-0000-0000-0000AB4A0000}"/>
    <cellStyle name="Normal 5 13 5" xfId="18928" xr:uid="{00000000-0005-0000-0000-0000AC4A0000}"/>
    <cellStyle name="Normal 5 14" xfId="18929" xr:uid="{00000000-0005-0000-0000-0000AD4A0000}"/>
    <cellStyle name="Normal 5 14 2" xfId="18930" xr:uid="{00000000-0005-0000-0000-0000AE4A0000}"/>
    <cellStyle name="Normal 5 15" xfId="18931" xr:uid="{00000000-0005-0000-0000-0000AF4A0000}"/>
    <cellStyle name="Normal 5 15 2" xfId="18932" xr:uid="{00000000-0005-0000-0000-0000B04A0000}"/>
    <cellStyle name="Normal 5 16" xfId="18933" xr:uid="{00000000-0005-0000-0000-0000B14A0000}"/>
    <cellStyle name="Normal 5 16 2" xfId="18934" xr:uid="{00000000-0005-0000-0000-0000B24A0000}"/>
    <cellStyle name="Normal 5 17" xfId="18935" xr:uid="{00000000-0005-0000-0000-0000B34A0000}"/>
    <cellStyle name="Normal 5 17 2" xfId="18936" xr:uid="{00000000-0005-0000-0000-0000B44A0000}"/>
    <cellStyle name="Normal 5 18" xfId="18937" xr:uid="{00000000-0005-0000-0000-0000B54A0000}"/>
    <cellStyle name="Normal 5 18 2" xfId="18938" xr:uid="{00000000-0005-0000-0000-0000B64A0000}"/>
    <cellStyle name="Normal 5 19" xfId="18939" xr:uid="{00000000-0005-0000-0000-0000B74A0000}"/>
    <cellStyle name="Normal 5 19 2" xfId="18940" xr:uid="{00000000-0005-0000-0000-0000B84A0000}"/>
    <cellStyle name="Normal 5 2" xfId="18941" xr:uid="{00000000-0005-0000-0000-0000B94A0000}"/>
    <cellStyle name="Normal 5 2 2" xfId="18942" xr:uid="{00000000-0005-0000-0000-0000BA4A0000}"/>
    <cellStyle name="Normal 5 2 2 2" xfId="18943" xr:uid="{00000000-0005-0000-0000-0000BB4A0000}"/>
    <cellStyle name="Normal 5 2 2 3" xfId="18944" xr:uid="{00000000-0005-0000-0000-0000BC4A0000}"/>
    <cellStyle name="Normal 5 2 3" xfId="18945" xr:uid="{00000000-0005-0000-0000-0000BD4A0000}"/>
    <cellStyle name="Normal 5 2 3 2" xfId="18946" xr:uid="{00000000-0005-0000-0000-0000BE4A0000}"/>
    <cellStyle name="Normal 5 2 4" xfId="18947" xr:uid="{00000000-0005-0000-0000-0000BF4A0000}"/>
    <cellStyle name="Normal 5 20" xfId="18948" xr:uid="{00000000-0005-0000-0000-0000C04A0000}"/>
    <cellStyle name="Normal 5 20 2" xfId="18949" xr:uid="{00000000-0005-0000-0000-0000C14A0000}"/>
    <cellStyle name="Normal 5 21" xfId="18950" xr:uid="{00000000-0005-0000-0000-0000C24A0000}"/>
    <cellStyle name="Normal 5 21 2" xfId="18951" xr:uid="{00000000-0005-0000-0000-0000C34A0000}"/>
    <cellStyle name="Normal 5 22" xfId="18952" xr:uid="{00000000-0005-0000-0000-0000C44A0000}"/>
    <cellStyle name="Normal 5 22 2" xfId="18953" xr:uid="{00000000-0005-0000-0000-0000C54A0000}"/>
    <cellStyle name="Normal 5 23" xfId="18954" xr:uid="{00000000-0005-0000-0000-0000C64A0000}"/>
    <cellStyle name="Normal 5 23 2" xfId="18955" xr:uid="{00000000-0005-0000-0000-0000C74A0000}"/>
    <cellStyle name="Normal 5 24" xfId="18956" xr:uid="{00000000-0005-0000-0000-0000C84A0000}"/>
    <cellStyle name="Normal 5 24 2" xfId="18957" xr:uid="{00000000-0005-0000-0000-0000C94A0000}"/>
    <cellStyle name="Normal 5 25" xfId="18958" xr:uid="{00000000-0005-0000-0000-0000CA4A0000}"/>
    <cellStyle name="Normal 5 25 2" xfId="18959" xr:uid="{00000000-0005-0000-0000-0000CB4A0000}"/>
    <cellStyle name="Normal 5 26" xfId="18960" xr:uid="{00000000-0005-0000-0000-0000CC4A0000}"/>
    <cellStyle name="Normal 5 26 2" xfId="18961" xr:uid="{00000000-0005-0000-0000-0000CD4A0000}"/>
    <cellStyle name="Normal 5 27" xfId="18962" xr:uid="{00000000-0005-0000-0000-0000CE4A0000}"/>
    <cellStyle name="Normal 5 27 2" xfId="18963" xr:uid="{00000000-0005-0000-0000-0000CF4A0000}"/>
    <cellStyle name="Normal 5 28" xfId="18964" xr:uid="{00000000-0005-0000-0000-0000D04A0000}"/>
    <cellStyle name="Normal 5 28 2" xfId="18965" xr:uid="{00000000-0005-0000-0000-0000D14A0000}"/>
    <cellStyle name="Normal 5 29" xfId="18966" xr:uid="{00000000-0005-0000-0000-0000D24A0000}"/>
    <cellStyle name="Normal 5 29 2" xfId="18967" xr:uid="{00000000-0005-0000-0000-0000D34A0000}"/>
    <cellStyle name="Normal 5 3" xfId="18968" xr:uid="{00000000-0005-0000-0000-0000D44A0000}"/>
    <cellStyle name="Normal 5 3 2" xfId="18969" xr:uid="{00000000-0005-0000-0000-0000D54A0000}"/>
    <cellStyle name="Normal 5 3 2 2" xfId="18970" xr:uid="{00000000-0005-0000-0000-0000D64A0000}"/>
    <cellStyle name="Normal 5 3 2 2 2" xfId="18971" xr:uid="{00000000-0005-0000-0000-0000D74A0000}"/>
    <cellStyle name="Normal 5 3 2 2 3" xfId="18972" xr:uid="{00000000-0005-0000-0000-0000D84A0000}"/>
    <cellStyle name="Normal 5 3 2 2 3 2" xfId="18973" xr:uid="{00000000-0005-0000-0000-0000D94A0000}"/>
    <cellStyle name="Normal 5 3 2 2 3 3" xfId="18974" xr:uid="{00000000-0005-0000-0000-0000DA4A0000}"/>
    <cellStyle name="Normal 5 3 2 2 3 4" xfId="18975" xr:uid="{00000000-0005-0000-0000-0000DB4A0000}"/>
    <cellStyle name="Normal 5 3 2 2 4" xfId="18976" xr:uid="{00000000-0005-0000-0000-0000DC4A0000}"/>
    <cellStyle name="Normal 5 3 2 2 5" xfId="18977" xr:uid="{00000000-0005-0000-0000-0000DD4A0000}"/>
    <cellStyle name="Normal 5 3 2 2 6" xfId="18978" xr:uid="{00000000-0005-0000-0000-0000DE4A0000}"/>
    <cellStyle name="Normal 5 3 2 3" xfId="18979" xr:uid="{00000000-0005-0000-0000-0000DF4A0000}"/>
    <cellStyle name="Normal 5 3 2 4" xfId="18980" xr:uid="{00000000-0005-0000-0000-0000E04A0000}"/>
    <cellStyle name="Normal 5 3 2 4 2" xfId="18981" xr:uid="{00000000-0005-0000-0000-0000E14A0000}"/>
    <cellStyle name="Normal 5 3 2 4 3" xfId="18982" xr:uid="{00000000-0005-0000-0000-0000E24A0000}"/>
    <cellStyle name="Normal 5 3 2 4 4" xfId="18983" xr:uid="{00000000-0005-0000-0000-0000E34A0000}"/>
    <cellStyle name="Normal 5 3 2 5" xfId="18984" xr:uid="{00000000-0005-0000-0000-0000E44A0000}"/>
    <cellStyle name="Normal 5 3 2 6" xfId="18985" xr:uid="{00000000-0005-0000-0000-0000E54A0000}"/>
    <cellStyle name="Normal 5 3 2 7" xfId="18986" xr:uid="{00000000-0005-0000-0000-0000E64A0000}"/>
    <cellStyle name="Normal 5 3 3" xfId="18987" xr:uid="{00000000-0005-0000-0000-0000E74A0000}"/>
    <cellStyle name="Normal 5 3 3 2" xfId="18988" xr:uid="{00000000-0005-0000-0000-0000E84A0000}"/>
    <cellStyle name="Normal 5 3 3 2 2" xfId="18989" xr:uid="{00000000-0005-0000-0000-0000E94A0000}"/>
    <cellStyle name="Normal 5 3 3 2 2 2" xfId="18990" xr:uid="{00000000-0005-0000-0000-0000EA4A0000}"/>
    <cellStyle name="Normal 5 3 3 2 2 3" xfId="18991" xr:uid="{00000000-0005-0000-0000-0000EB4A0000}"/>
    <cellStyle name="Normal 5 3 3 2 2 4" xfId="18992" xr:uid="{00000000-0005-0000-0000-0000EC4A0000}"/>
    <cellStyle name="Normal 5 3 3 2 3" xfId="18993" xr:uid="{00000000-0005-0000-0000-0000ED4A0000}"/>
    <cellStyle name="Normal 5 3 3 2 4" xfId="18994" xr:uid="{00000000-0005-0000-0000-0000EE4A0000}"/>
    <cellStyle name="Normal 5 3 3 2 5" xfId="18995" xr:uid="{00000000-0005-0000-0000-0000EF4A0000}"/>
    <cellStyle name="Normal 5 3 3 3" xfId="18996" xr:uid="{00000000-0005-0000-0000-0000F04A0000}"/>
    <cellStyle name="Normal 5 3 3 4" xfId="18997" xr:uid="{00000000-0005-0000-0000-0000F14A0000}"/>
    <cellStyle name="Normal 5 3 3 4 2" xfId="18998" xr:uid="{00000000-0005-0000-0000-0000F24A0000}"/>
    <cellStyle name="Normal 5 3 3 4 3" xfId="18999" xr:uid="{00000000-0005-0000-0000-0000F34A0000}"/>
    <cellStyle name="Normal 5 3 3 4 4" xfId="19000" xr:uid="{00000000-0005-0000-0000-0000F44A0000}"/>
    <cellStyle name="Normal 5 3 3 5" xfId="19001" xr:uid="{00000000-0005-0000-0000-0000F54A0000}"/>
    <cellStyle name="Normal 5 3 3 6" xfId="19002" xr:uid="{00000000-0005-0000-0000-0000F64A0000}"/>
    <cellStyle name="Normal 5 3 3 7" xfId="19003" xr:uid="{00000000-0005-0000-0000-0000F74A0000}"/>
    <cellStyle name="Normal 5 3 4" xfId="19004" xr:uid="{00000000-0005-0000-0000-0000F84A0000}"/>
    <cellStyle name="Normal 5 30" xfId="19005" xr:uid="{00000000-0005-0000-0000-0000F94A0000}"/>
    <cellStyle name="Normal 5 30 2" xfId="19006" xr:uid="{00000000-0005-0000-0000-0000FA4A0000}"/>
    <cellStyle name="Normal 5 31" xfId="19007" xr:uid="{00000000-0005-0000-0000-0000FB4A0000}"/>
    <cellStyle name="Normal 5 31 2" xfId="19008" xr:uid="{00000000-0005-0000-0000-0000FC4A0000}"/>
    <cellStyle name="Normal 5 32" xfId="19009" xr:uid="{00000000-0005-0000-0000-0000FD4A0000}"/>
    <cellStyle name="Normal 5 32 2" xfId="19010" xr:uid="{00000000-0005-0000-0000-0000FE4A0000}"/>
    <cellStyle name="Normal 5 33" xfId="19011" xr:uid="{00000000-0005-0000-0000-0000FF4A0000}"/>
    <cellStyle name="Normal 5 33 2" xfId="19012" xr:uid="{00000000-0005-0000-0000-0000004B0000}"/>
    <cellStyle name="Normal 5 34" xfId="19013" xr:uid="{00000000-0005-0000-0000-0000014B0000}"/>
    <cellStyle name="Normal 5 34 2" xfId="19014" xr:uid="{00000000-0005-0000-0000-0000024B0000}"/>
    <cellStyle name="Normal 5 35" xfId="19015" xr:uid="{00000000-0005-0000-0000-0000034B0000}"/>
    <cellStyle name="Normal 5 35 2" xfId="19016" xr:uid="{00000000-0005-0000-0000-0000044B0000}"/>
    <cellStyle name="Normal 5 36" xfId="19017" xr:uid="{00000000-0005-0000-0000-0000054B0000}"/>
    <cellStyle name="Normal 5 36 2" xfId="19018" xr:uid="{00000000-0005-0000-0000-0000064B0000}"/>
    <cellStyle name="Normal 5 37" xfId="19019" xr:uid="{00000000-0005-0000-0000-0000074B0000}"/>
    <cellStyle name="Normal 5 37 2" xfId="19020" xr:uid="{00000000-0005-0000-0000-0000084B0000}"/>
    <cellStyle name="Normal 5 38" xfId="19021" xr:uid="{00000000-0005-0000-0000-0000094B0000}"/>
    <cellStyle name="Normal 5 38 2" xfId="19022" xr:uid="{00000000-0005-0000-0000-00000A4B0000}"/>
    <cellStyle name="Normal 5 39" xfId="19023" xr:uid="{00000000-0005-0000-0000-00000B4B0000}"/>
    <cellStyle name="Normal 5 39 2" xfId="19024" xr:uid="{00000000-0005-0000-0000-00000C4B0000}"/>
    <cellStyle name="Normal 5 4" xfId="19025" xr:uid="{00000000-0005-0000-0000-00000D4B0000}"/>
    <cellStyle name="Normal 5 4 2" xfId="19026" xr:uid="{00000000-0005-0000-0000-00000E4B0000}"/>
    <cellStyle name="Normal 5 4 2 2" xfId="19027" xr:uid="{00000000-0005-0000-0000-00000F4B0000}"/>
    <cellStyle name="Normal 5 4 2 2 2" xfId="19028" xr:uid="{00000000-0005-0000-0000-0000104B0000}"/>
    <cellStyle name="Normal 5 4 2 2 2 2" xfId="19029" xr:uid="{00000000-0005-0000-0000-0000114B0000}"/>
    <cellStyle name="Normal 5 4 2 2 2 3" xfId="19030" xr:uid="{00000000-0005-0000-0000-0000124B0000}"/>
    <cellStyle name="Normal 5 4 2 2 2 4" xfId="19031" xr:uid="{00000000-0005-0000-0000-0000134B0000}"/>
    <cellStyle name="Normal 5 4 2 2 3" xfId="19032" xr:uid="{00000000-0005-0000-0000-0000144B0000}"/>
    <cellStyle name="Normal 5 4 2 2 4" xfId="19033" xr:uid="{00000000-0005-0000-0000-0000154B0000}"/>
    <cellStyle name="Normal 5 4 2 2 5" xfId="19034" xr:uid="{00000000-0005-0000-0000-0000164B0000}"/>
    <cellStyle name="Normal 5 4 2 3" xfId="19035" xr:uid="{00000000-0005-0000-0000-0000174B0000}"/>
    <cellStyle name="Normal 5 4 2 4" xfId="19036" xr:uid="{00000000-0005-0000-0000-0000184B0000}"/>
    <cellStyle name="Normal 5 4 2 4 2" xfId="19037" xr:uid="{00000000-0005-0000-0000-0000194B0000}"/>
    <cellStyle name="Normal 5 4 2 4 3" xfId="19038" xr:uid="{00000000-0005-0000-0000-00001A4B0000}"/>
    <cellStyle name="Normal 5 4 2 4 4" xfId="19039" xr:uid="{00000000-0005-0000-0000-00001B4B0000}"/>
    <cellStyle name="Normal 5 4 2 5" xfId="19040" xr:uid="{00000000-0005-0000-0000-00001C4B0000}"/>
    <cellStyle name="Normal 5 4 2 6" xfId="19041" xr:uid="{00000000-0005-0000-0000-00001D4B0000}"/>
    <cellStyle name="Normal 5 4 2 7" xfId="19042" xr:uid="{00000000-0005-0000-0000-00001E4B0000}"/>
    <cellStyle name="Normal 5 4 3" xfId="19043" xr:uid="{00000000-0005-0000-0000-00001F4B0000}"/>
    <cellStyle name="Normal 5 4 3 2" xfId="19044" xr:uid="{00000000-0005-0000-0000-0000204B0000}"/>
    <cellStyle name="Normal 5 4 3 3" xfId="19045" xr:uid="{00000000-0005-0000-0000-0000214B0000}"/>
    <cellStyle name="Normal 5 4 3 3 2" xfId="19046" xr:uid="{00000000-0005-0000-0000-0000224B0000}"/>
    <cellStyle name="Normal 5 4 3 3 3" xfId="19047" xr:uid="{00000000-0005-0000-0000-0000234B0000}"/>
    <cellStyle name="Normal 5 4 3 3 4" xfId="19048" xr:uid="{00000000-0005-0000-0000-0000244B0000}"/>
    <cellStyle name="Normal 5 4 3 4" xfId="19049" xr:uid="{00000000-0005-0000-0000-0000254B0000}"/>
    <cellStyle name="Normal 5 4 3 5" xfId="19050" xr:uid="{00000000-0005-0000-0000-0000264B0000}"/>
    <cellStyle name="Normal 5 4 3 6" xfId="19051" xr:uid="{00000000-0005-0000-0000-0000274B0000}"/>
    <cellStyle name="Normal 5 4 4" xfId="19052" xr:uid="{00000000-0005-0000-0000-0000284B0000}"/>
    <cellStyle name="Normal 5 4 5" xfId="19053" xr:uid="{00000000-0005-0000-0000-0000294B0000}"/>
    <cellStyle name="Normal 5 4 5 2" xfId="19054" xr:uid="{00000000-0005-0000-0000-00002A4B0000}"/>
    <cellStyle name="Normal 5 4 5 3" xfId="19055" xr:uid="{00000000-0005-0000-0000-00002B4B0000}"/>
    <cellStyle name="Normal 5 4 5 4" xfId="19056" xr:uid="{00000000-0005-0000-0000-00002C4B0000}"/>
    <cellStyle name="Normal 5 4 6" xfId="19057" xr:uid="{00000000-0005-0000-0000-00002D4B0000}"/>
    <cellStyle name="Normal 5 4 7" xfId="19058" xr:uid="{00000000-0005-0000-0000-00002E4B0000}"/>
    <cellStyle name="Normal 5 4 8" xfId="19059" xr:uid="{00000000-0005-0000-0000-00002F4B0000}"/>
    <cellStyle name="Normal 5 40" xfId="19060" xr:uid="{00000000-0005-0000-0000-0000304B0000}"/>
    <cellStyle name="Normal 5 40 2" xfId="19061" xr:uid="{00000000-0005-0000-0000-0000314B0000}"/>
    <cellStyle name="Normal 5 41" xfId="19062" xr:uid="{00000000-0005-0000-0000-0000324B0000}"/>
    <cellStyle name="Normal 5 41 2" xfId="19063" xr:uid="{00000000-0005-0000-0000-0000334B0000}"/>
    <cellStyle name="Normal 5 42" xfId="19064" xr:uid="{00000000-0005-0000-0000-0000344B0000}"/>
    <cellStyle name="Normal 5 42 2" xfId="19065" xr:uid="{00000000-0005-0000-0000-0000354B0000}"/>
    <cellStyle name="Normal 5 43" xfId="19066" xr:uid="{00000000-0005-0000-0000-0000364B0000}"/>
    <cellStyle name="Normal 5 43 2" xfId="19067" xr:uid="{00000000-0005-0000-0000-0000374B0000}"/>
    <cellStyle name="Normal 5 44" xfId="19068" xr:uid="{00000000-0005-0000-0000-0000384B0000}"/>
    <cellStyle name="Normal 5 44 2" xfId="19069" xr:uid="{00000000-0005-0000-0000-0000394B0000}"/>
    <cellStyle name="Normal 5 45" xfId="19070" xr:uid="{00000000-0005-0000-0000-00003A4B0000}"/>
    <cellStyle name="Normal 5 45 2" xfId="19071" xr:uid="{00000000-0005-0000-0000-00003B4B0000}"/>
    <cellStyle name="Normal 5 46" xfId="19072" xr:uid="{00000000-0005-0000-0000-00003C4B0000}"/>
    <cellStyle name="Normal 5 46 2" xfId="19073" xr:uid="{00000000-0005-0000-0000-00003D4B0000}"/>
    <cellStyle name="Normal 5 47" xfId="19074" xr:uid="{00000000-0005-0000-0000-00003E4B0000}"/>
    <cellStyle name="Normal 5 48" xfId="19075" xr:uid="{00000000-0005-0000-0000-00003F4B0000}"/>
    <cellStyle name="Normal 5 49" xfId="19076" xr:uid="{00000000-0005-0000-0000-0000404B0000}"/>
    <cellStyle name="Normal 5 5" xfId="19077" xr:uid="{00000000-0005-0000-0000-0000414B0000}"/>
    <cellStyle name="Normal 5 5 10" xfId="19078" xr:uid="{00000000-0005-0000-0000-0000424B0000}"/>
    <cellStyle name="Normal 5 5 11" xfId="19079" xr:uid="{00000000-0005-0000-0000-0000434B0000}"/>
    <cellStyle name="Normal 5 5 12" xfId="19080" xr:uid="{00000000-0005-0000-0000-0000444B0000}"/>
    <cellStyle name="Normal 5 5 13" xfId="19081" xr:uid="{00000000-0005-0000-0000-0000454B0000}"/>
    <cellStyle name="Normal 5 5 14" xfId="19082" xr:uid="{00000000-0005-0000-0000-0000464B0000}"/>
    <cellStyle name="Normal 5 5 15" xfId="19083" xr:uid="{00000000-0005-0000-0000-0000474B0000}"/>
    <cellStyle name="Normal 5 5 16" xfId="19084" xr:uid="{00000000-0005-0000-0000-0000484B0000}"/>
    <cellStyle name="Normal 5 5 17" xfId="19085" xr:uid="{00000000-0005-0000-0000-0000494B0000}"/>
    <cellStyle name="Normal 5 5 18" xfId="19086" xr:uid="{00000000-0005-0000-0000-00004A4B0000}"/>
    <cellStyle name="Normal 5 5 19" xfId="19087" xr:uid="{00000000-0005-0000-0000-00004B4B0000}"/>
    <cellStyle name="Normal 5 5 2" xfId="19088" xr:uid="{00000000-0005-0000-0000-00004C4B0000}"/>
    <cellStyle name="Normal 5 5 20" xfId="19089" xr:uid="{00000000-0005-0000-0000-00004D4B0000}"/>
    <cellStyle name="Normal 5 5 21" xfId="19090" xr:uid="{00000000-0005-0000-0000-00004E4B0000}"/>
    <cellStyle name="Normal 5 5 22" xfId="19091" xr:uid="{00000000-0005-0000-0000-00004F4B0000}"/>
    <cellStyle name="Normal 5 5 23" xfId="19092" xr:uid="{00000000-0005-0000-0000-0000504B0000}"/>
    <cellStyle name="Normal 5 5 24" xfId="19093" xr:uid="{00000000-0005-0000-0000-0000514B0000}"/>
    <cellStyle name="Normal 5 5 25" xfId="19094" xr:uid="{00000000-0005-0000-0000-0000524B0000}"/>
    <cellStyle name="Normal 5 5 26" xfId="19095" xr:uid="{00000000-0005-0000-0000-0000534B0000}"/>
    <cellStyle name="Normal 5 5 27" xfId="19096" xr:uid="{00000000-0005-0000-0000-0000544B0000}"/>
    <cellStyle name="Normal 5 5 28" xfId="19097" xr:uid="{00000000-0005-0000-0000-0000554B0000}"/>
    <cellStyle name="Normal 5 5 29" xfId="19098" xr:uid="{00000000-0005-0000-0000-0000564B0000}"/>
    <cellStyle name="Normal 5 5 3" xfId="19099" xr:uid="{00000000-0005-0000-0000-0000574B0000}"/>
    <cellStyle name="Normal 5 5 30" xfId="19100" xr:uid="{00000000-0005-0000-0000-0000584B0000}"/>
    <cellStyle name="Normal 5 5 31" xfId="19101" xr:uid="{00000000-0005-0000-0000-0000594B0000}"/>
    <cellStyle name="Normal 5 5 32" xfId="19102" xr:uid="{00000000-0005-0000-0000-00005A4B0000}"/>
    <cellStyle name="Normal 5 5 33" xfId="19103" xr:uid="{00000000-0005-0000-0000-00005B4B0000}"/>
    <cellStyle name="Normal 5 5 34" xfId="19104" xr:uid="{00000000-0005-0000-0000-00005C4B0000}"/>
    <cellStyle name="Normal 5 5 35" xfId="19105" xr:uid="{00000000-0005-0000-0000-00005D4B0000}"/>
    <cellStyle name="Normal 5 5 36" xfId="19106" xr:uid="{00000000-0005-0000-0000-00005E4B0000}"/>
    <cellStyle name="Normal 5 5 37" xfId="19107" xr:uid="{00000000-0005-0000-0000-00005F4B0000}"/>
    <cellStyle name="Normal 5 5 38" xfId="19108" xr:uid="{00000000-0005-0000-0000-0000604B0000}"/>
    <cellStyle name="Normal 5 5 39" xfId="19109" xr:uid="{00000000-0005-0000-0000-0000614B0000}"/>
    <cellStyle name="Normal 5 5 4" xfId="19110" xr:uid="{00000000-0005-0000-0000-0000624B0000}"/>
    <cellStyle name="Normal 5 5 40" xfId="19111" xr:uid="{00000000-0005-0000-0000-0000634B0000}"/>
    <cellStyle name="Normal 5 5 41" xfId="19112" xr:uid="{00000000-0005-0000-0000-0000644B0000}"/>
    <cellStyle name="Normal 5 5 42" xfId="19113" xr:uid="{00000000-0005-0000-0000-0000654B0000}"/>
    <cellStyle name="Normal 5 5 43" xfId="19114" xr:uid="{00000000-0005-0000-0000-0000664B0000}"/>
    <cellStyle name="Normal 5 5 44" xfId="19115" xr:uid="{00000000-0005-0000-0000-0000674B0000}"/>
    <cellStyle name="Normal 5 5 45" xfId="19116" xr:uid="{00000000-0005-0000-0000-0000684B0000}"/>
    <cellStyle name="Normal 5 5 46" xfId="19117" xr:uid="{00000000-0005-0000-0000-0000694B0000}"/>
    <cellStyle name="Normal 5 5 47" xfId="19118" xr:uid="{00000000-0005-0000-0000-00006A4B0000}"/>
    <cellStyle name="Normal 5 5 48" xfId="19119" xr:uid="{00000000-0005-0000-0000-00006B4B0000}"/>
    <cellStyle name="Normal 5 5 49" xfId="19120" xr:uid="{00000000-0005-0000-0000-00006C4B0000}"/>
    <cellStyle name="Normal 5 5 5" xfId="19121" xr:uid="{00000000-0005-0000-0000-00006D4B0000}"/>
    <cellStyle name="Normal 5 5 50" xfId="19122" xr:uid="{00000000-0005-0000-0000-00006E4B0000}"/>
    <cellStyle name="Normal 5 5 51" xfId="19123" xr:uid="{00000000-0005-0000-0000-00006F4B0000}"/>
    <cellStyle name="Normal 5 5 52" xfId="19124" xr:uid="{00000000-0005-0000-0000-0000704B0000}"/>
    <cellStyle name="Normal 5 5 53" xfId="19125" xr:uid="{00000000-0005-0000-0000-0000714B0000}"/>
    <cellStyle name="Normal 5 5 54" xfId="19126" xr:uid="{00000000-0005-0000-0000-0000724B0000}"/>
    <cellStyle name="Normal 5 5 55" xfId="19127" xr:uid="{00000000-0005-0000-0000-0000734B0000}"/>
    <cellStyle name="Normal 5 5 56" xfId="19128" xr:uid="{00000000-0005-0000-0000-0000744B0000}"/>
    <cellStyle name="Normal 5 5 57" xfId="19129" xr:uid="{00000000-0005-0000-0000-0000754B0000}"/>
    <cellStyle name="Normal 5 5 58" xfId="19130" xr:uid="{00000000-0005-0000-0000-0000764B0000}"/>
    <cellStyle name="Normal 5 5 59" xfId="19131" xr:uid="{00000000-0005-0000-0000-0000774B0000}"/>
    <cellStyle name="Normal 5 5 6" xfId="19132" xr:uid="{00000000-0005-0000-0000-0000784B0000}"/>
    <cellStyle name="Normal 5 5 60" xfId="19133" xr:uid="{00000000-0005-0000-0000-0000794B0000}"/>
    <cellStyle name="Normal 5 5 61" xfId="19134" xr:uid="{00000000-0005-0000-0000-00007A4B0000}"/>
    <cellStyle name="Normal 5 5 62" xfId="19135" xr:uid="{00000000-0005-0000-0000-00007B4B0000}"/>
    <cellStyle name="Normal 5 5 63" xfId="19136" xr:uid="{00000000-0005-0000-0000-00007C4B0000}"/>
    <cellStyle name="Normal 5 5 64" xfId="19137" xr:uid="{00000000-0005-0000-0000-00007D4B0000}"/>
    <cellStyle name="Normal 5 5 65" xfId="19138" xr:uid="{00000000-0005-0000-0000-00007E4B0000}"/>
    <cellStyle name="Normal 5 5 66" xfId="19139" xr:uid="{00000000-0005-0000-0000-00007F4B0000}"/>
    <cellStyle name="Normal 5 5 67" xfId="19140" xr:uid="{00000000-0005-0000-0000-0000804B0000}"/>
    <cellStyle name="Normal 5 5 68" xfId="19141" xr:uid="{00000000-0005-0000-0000-0000814B0000}"/>
    <cellStyle name="Normal 5 5 69" xfId="19142" xr:uid="{00000000-0005-0000-0000-0000824B0000}"/>
    <cellStyle name="Normal 5 5 7" xfId="19143" xr:uid="{00000000-0005-0000-0000-0000834B0000}"/>
    <cellStyle name="Normal 5 5 70" xfId="19144" xr:uid="{00000000-0005-0000-0000-0000844B0000}"/>
    <cellStyle name="Normal 5 5 71" xfId="19145" xr:uid="{00000000-0005-0000-0000-0000854B0000}"/>
    <cellStyle name="Normal 5 5 72" xfId="19146" xr:uid="{00000000-0005-0000-0000-0000864B0000}"/>
    <cellStyle name="Normal 5 5 73" xfId="19147" xr:uid="{00000000-0005-0000-0000-0000874B0000}"/>
    <cellStyle name="Normal 5 5 74" xfId="19148" xr:uid="{00000000-0005-0000-0000-0000884B0000}"/>
    <cellStyle name="Normal 5 5 75" xfId="19149" xr:uid="{00000000-0005-0000-0000-0000894B0000}"/>
    <cellStyle name="Normal 5 5 76" xfId="19150" xr:uid="{00000000-0005-0000-0000-00008A4B0000}"/>
    <cellStyle name="Normal 5 5 77" xfId="19151" xr:uid="{00000000-0005-0000-0000-00008B4B0000}"/>
    <cellStyle name="Normal 5 5 78" xfId="19152" xr:uid="{00000000-0005-0000-0000-00008C4B0000}"/>
    <cellStyle name="Normal 5 5 79" xfId="19153" xr:uid="{00000000-0005-0000-0000-00008D4B0000}"/>
    <cellStyle name="Normal 5 5 8" xfId="19154" xr:uid="{00000000-0005-0000-0000-00008E4B0000}"/>
    <cellStyle name="Normal 5 5 80" xfId="19155" xr:uid="{00000000-0005-0000-0000-00008F4B0000}"/>
    <cellStyle name="Normal 5 5 81" xfId="19156" xr:uid="{00000000-0005-0000-0000-0000904B0000}"/>
    <cellStyle name="Normal 5 5 82" xfId="19157" xr:uid="{00000000-0005-0000-0000-0000914B0000}"/>
    <cellStyle name="Normal 5 5 83" xfId="19158" xr:uid="{00000000-0005-0000-0000-0000924B0000}"/>
    <cellStyle name="Normal 5 5 84" xfId="19159" xr:uid="{00000000-0005-0000-0000-0000934B0000}"/>
    <cellStyle name="Normal 5 5 85" xfId="19160" xr:uid="{00000000-0005-0000-0000-0000944B0000}"/>
    <cellStyle name="Normal 5 5 86" xfId="19161" xr:uid="{00000000-0005-0000-0000-0000954B0000}"/>
    <cellStyle name="Normal 5 5 87" xfId="19162" xr:uid="{00000000-0005-0000-0000-0000964B0000}"/>
    <cellStyle name="Normal 5 5 88" xfId="19163" xr:uid="{00000000-0005-0000-0000-0000974B0000}"/>
    <cellStyle name="Normal 5 5 89" xfId="19164" xr:uid="{00000000-0005-0000-0000-0000984B0000}"/>
    <cellStyle name="Normal 5 5 9" xfId="19165" xr:uid="{00000000-0005-0000-0000-0000994B0000}"/>
    <cellStyle name="Normal 5 5 90" xfId="19166" xr:uid="{00000000-0005-0000-0000-00009A4B0000}"/>
    <cellStyle name="Normal 5 5 91" xfId="19167" xr:uid="{00000000-0005-0000-0000-00009B4B0000}"/>
    <cellStyle name="Normal 5 5 92" xfId="19168" xr:uid="{00000000-0005-0000-0000-00009C4B0000}"/>
    <cellStyle name="Normal 5 5 93" xfId="19169" xr:uid="{00000000-0005-0000-0000-00009D4B0000}"/>
    <cellStyle name="Normal 5 50" xfId="19170" xr:uid="{00000000-0005-0000-0000-00009E4B0000}"/>
    <cellStyle name="Normal 5 51" xfId="19171" xr:uid="{00000000-0005-0000-0000-00009F4B0000}"/>
    <cellStyle name="Normal 5 52" xfId="19172" xr:uid="{00000000-0005-0000-0000-0000A04B0000}"/>
    <cellStyle name="Normal 5 53" xfId="19173" xr:uid="{00000000-0005-0000-0000-0000A14B0000}"/>
    <cellStyle name="Normal 5 54" xfId="19174" xr:uid="{00000000-0005-0000-0000-0000A24B0000}"/>
    <cellStyle name="Normal 5 55" xfId="19175" xr:uid="{00000000-0005-0000-0000-0000A34B0000}"/>
    <cellStyle name="Normal 5 56" xfId="19176" xr:uid="{00000000-0005-0000-0000-0000A44B0000}"/>
    <cellStyle name="Normal 5 57" xfId="19177" xr:uid="{00000000-0005-0000-0000-0000A54B0000}"/>
    <cellStyle name="Normal 5 58" xfId="19178" xr:uid="{00000000-0005-0000-0000-0000A64B0000}"/>
    <cellStyle name="Normal 5 59" xfId="19179" xr:uid="{00000000-0005-0000-0000-0000A74B0000}"/>
    <cellStyle name="Normal 5 6" xfId="19180" xr:uid="{00000000-0005-0000-0000-0000A84B0000}"/>
    <cellStyle name="Normal 5 6 2" xfId="19181" xr:uid="{00000000-0005-0000-0000-0000A94B0000}"/>
    <cellStyle name="Normal 5 60" xfId="19182" xr:uid="{00000000-0005-0000-0000-0000AA4B0000}"/>
    <cellStyle name="Normal 5 61" xfId="19183" xr:uid="{00000000-0005-0000-0000-0000AB4B0000}"/>
    <cellStyle name="Normal 5 62" xfId="19184" xr:uid="{00000000-0005-0000-0000-0000AC4B0000}"/>
    <cellStyle name="Normal 5 63" xfId="19185" xr:uid="{00000000-0005-0000-0000-0000AD4B0000}"/>
    <cellStyle name="Normal 5 64" xfId="19186" xr:uid="{00000000-0005-0000-0000-0000AE4B0000}"/>
    <cellStyle name="Normal 5 65" xfId="19187" xr:uid="{00000000-0005-0000-0000-0000AF4B0000}"/>
    <cellStyle name="Normal 5 66" xfId="19188" xr:uid="{00000000-0005-0000-0000-0000B04B0000}"/>
    <cellStyle name="Normal 5 67" xfId="19189" xr:uid="{00000000-0005-0000-0000-0000B14B0000}"/>
    <cellStyle name="Normal 5 68" xfId="19190" xr:uid="{00000000-0005-0000-0000-0000B24B0000}"/>
    <cellStyle name="Normal 5 69" xfId="19191" xr:uid="{00000000-0005-0000-0000-0000B34B0000}"/>
    <cellStyle name="Normal 5 7" xfId="19192" xr:uid="{00000000-0005-0000-0000-0000B44B0000}"/>
    <cellStyle name="Normal 5 7 2" xfId="19193" xr:uid="{00000000-0005-0000-0000-0000B54B0000}"/>
    <cellStyle name="Normal 5 70" xfId="19194" xr:uid="{00000000-0005-0000-0000-0000B64B0000}"/>
    <cellStyle name="Normal 5 71" xfId="19195" xr:uid="{00000000-0005-0000-0000-0000B74B0000}"/>
    <cellStyle name="Normal 5 72" xfId="19196" xr:uid="{00000000-0005-0000-0000-0000B84B0000}"/>
    <cellStyle name="Normal 5 73" xfId="19197" xr:uid="{00000000-0005-0000-0000-0000B94B0000}"/>
    <cellStyle name="Normal 5 74" xfId="19198" xr:uid="{00000000-0005-0000-0000-0000BA4B0000}"/>
    <cellStyle name="Normal 5 75" xfId="19199" xr:uid="{00000000-0005-0000-0000-0000BB4B0000}"/>
    <cellStyle name="Normal 5 76" xfId="19200" xr:uid="{00000000-0005-0000-0000-0000BC4B0000}"/>
    <cellStyle name="Normal 5 77" xfId="19201" xr:uid="{00000000-0005-0000-0000-0000BD4B0000}"/>
    <cellStyle name="Normal 5 78" xfId="19202" xr:uid="{00000000-0005-0000-0000-0000BE4B0000}"/>
    <cellStyle name="Normal 5 79" xfId="19203" xr:uid="{00000000-0005-0000-0000-0000BF4B0000}"/>
    <cellStyle name="Normal 5 8" xfId="19204" xr:uid="{00000000-0005-0000-0000-0000C04B0000}"/>
    <cellStyle name="Normal 5 8 2" xfId="19205" xr:uid="{00000000-0005-0000-0000-0000C14B0000}"/>
    <cellStyle name="Normal 5 80" xfId="19206" xr:uid="{00000000-0005-0000-0000-0000C24B0000}"/>
    <cellStyle name="Normal 5 81" xfId="19207" xr:uid="{00000000-0005-0000-0000-0000C34B0000}"/>
    <cellStyle name="Normal 5 82" xfId="19208" xr:uid="{00000000-0005-0000-0000-0000C44B0000}"/>
    <cellStyle name="Normal 5 83" xfId="19209" xr:uid="{00000000-0005-0000-0000-0000C54B0000}"/>
    <cellStyle name="Normal 5 84" xfId="19210" xr:uid="{00000000-0005-0000-0000-0000C64B0000}"/>
    <cellStyle name="Normal 5 85" xfId="19211" xr:uid="{00000000-0005-0000-0000-0000C74B0000}"/>
    <cellStyle name="Normal 5 86" xfId="19212" xr:uid="{00000000-0005-0000-0000-0000C84B0000}"/>
    <cellStyle name="Normal 5 87" xfId="19213" xr:uid="{00000000-0005-0000-0000-0000C94B0000}"/>
    <cellStyle name="Normal 5 88" xfId="19214" xr:uid="{00000000-0005-0000-0000-0000CA4B0000}"/>
    <cellStyle name="Normal 5 89" xfId="19215" xr:uid="{00000000-0005-0000-0000-0000CB4B0000}"/>
    <cellStyle name="Normal 5 9" xfId="19216" xr:uid="{00000000-0005-0000-0000-0000CC4B0000}"/>
    <cellStyle name="Normal 5 9 2" xfId="19217" xr:uid="{00000000-0005-0000-0000-0000CD4B0000}"/>
    <cellStyle name="Normal 5 90" xfId="19218" xr:uid="{00000000-0005-0000-0000-0000CE4B0000}"/>
    <cellStyle name="Normal 5 91" xfId="19219" xr:uid="{00000000-0005-0000-0000-0000CF4B0000}"/>
    <cellStyle name="Normal 5 92" xfId="19220" xr:uid="{00000000-0005-0000-0000-0000D04B0000}"/>
    <cellStyle name="Normal 5 93" xfId="19221" xr:uid="{00000000-0005-0000-0000-0000D14B0000}"/>
    <cellStyle name="Normal 5 94" xfId="19222" xr:uid="{00000000-0005-0000-0000-0000D24B0000}"/>
    <cellStyle name="Normal 5 95" xfId="19223" xr:uid="{00000000-0005-0000-0000-0000D34B0000}"/>
    <cellStyle name="Normal 5 96" xfId="19224" xr:uid="{00000000-0005-0000-0000-0000D44B0000}"/>
    <cellStyle name="Normal 5 97" xfId="19225" xr:uid="{00000000-0005-0000-0000-0000D54B0000}"/>
    <cellStyle name="Normal 5 98" xfId="19226" xr:uid="{00000000-0005-0000-0000-0000D64B0000}"/>
    <cellStyle name="Normal 5 99" xfId="19227" xr:uid="{00000000-0005-0000-0000-0000D74B0000}"/>
    <cellStyle name="Normal 50" xfId="19228" xr:uid="{00000000-0005-0000-0000-0000D84B0000}"/>
    <cellStyle name="Normal 50 2" xfId="19229" xr:uid="{00000000-0005-0000-0000-0000D94B0000}"/>
    <cellStyle name="Normal 50 2 2" xfId="19230" xr:uid="{00000000-0005-0000-0000-0000DA4B0000}"/>
    <cellStyle name="Normal 50 2 2 2" xfId="19231" xr:uid="{00000000-0005-0000-0000-0000DB4B0000}"/>
    <cellStyle name="Normal 50 2 2 3" xfId="19232" xr:uid="{00000000-0005-0000-0000-0000DC4B0000}"/>
    <cellStyle name="Normal 50 2 2 4" xfId="19233" xr:uid="{00000000-0005-0000-0000-0000DD4B0000}"/>
    <cellStyle name="Normal 50 2 3" xfId="19234" xr:uid="{00000000-0005-0000-0000-0000DE4B0000}"/>
    <cellStyle name="Normal 50 2 4" xfId="19235" xr:uid="{00000000-0005-0000-0000-0000DF4B0000}"/>
    <cellStyle name="Normal 50 2 5" xfId="19236" xr:uid="{00000000-0005-0000-0000-0000E04B0000}"/>
    <cellStyle name="Normal 50 3" xfId="19237" xr:uid="{00000000-0005-0000-0000-0000E14B0000}"/>
    <cellStyle name="Normal 50 4" xfId="19238" xr:uid="{00000000-0005-0000-0000-0000E24B0000}"/>
    <cellStyle name="Normal 50 4 2" xfId="19239" xr:uid="{00000000-0005-0000-0000-0000E34B0000}"/>
    <cellStyle name="Normal 50 4 3" xfId="19240" xr:uid="{00000000-0005-0000-0000-0000E44B0000}"/>
    <cellStyle name="Normal 50 4 4" xfId="19241" xr:uid="{00000000-0005-0000-0000-0000E54B0000}"/>
    <cellStyle name="Normal 50 5" xfId="19242" xr:uid="{00000000-0005-0000-0000-0000E64B0000}"/>
    <cellStyle name="Normal 50 6" xfId="19243" xr:uid="{00000000-0005-0000-0000-0000E74B0000}"/>
    <cellStyle name="Normal 50 7" xfId="19244" xr:uid="{00000000-0005-0000-0000-0000E84B0000}"/>
    <cellStyle name="Normal 51" xfId="19245" xr:uid="{00000000-0005-0000-0000-0000E94B0000}"/>
    <cellStyle name="Normal 51 2" xfId="19246" xr:uid="{00000000-0005-0000-0000-0000EA4B0000}"/>
    <cellStyle name="Normal 51 2 2" xfId="19247" xr:uid="{00000000-0005-0000-0000-0000EB4B0000}"/>
    <cellStyle name="Normal 51 2 2 2" xfId="19248" xr:uid="{00000000-0005-0000-0000-0000EC4B0000}"/>
    <cellStyle name="Normal 51 2 2 3" xfId="19249" xr:uid="{00000000-0005-0000-0000-0000ED4B0000}"/>
    <cellStyle name="Normal 51 2 2 4" xfId="19250" xr:uid="{00000000-0005-0000-0000-0000EE4B0000}"/>
    <cellStyle name="Normal 51 2 3" xfId="19251" xr:uid="{00000000-0005-0000-0000-0000EF4B0000}"/>
    <cellStyle name="Normal 51 2 4" xfId="19252" xr:uid="{00000000-0005-0000-0000-0000F04B0000}"/>
    <cellStyle name="Normal 51 2 5" xfId="19253" xr:uid="{00000000-0005-0000-0000-0000F14B0000}"/>
    <cellStyle name="Normal 51 3" xfId="19254" xr:uid="{00000000-0005-0000-0000-0000F24B0000}"/>
    <cellStyle name="Normal 51 4" xfId="19255" xr:uid="{00000000-0005-0000-0000-0000F34B0000}"/>
    <cellStyle name="Normal 51 4 2" xfId="19256" xr:uid="{00000000-0005-0000-0000-0000F44B0000}"/>
    <cellStyle name="Normal 51 4 3" xfId="19257" xr:uid="{00000000-0005-0000-0000-0000F54B0000}"/>
    <cellStyle name="Normal 51 4 4" xfId="19258" xr:uid="{00000000-0005-0000-0000-0000F64B0000}"/>
    <cellStyle name="Normal 51 5" xfId="19259" xr:uid="{00000000-0005-0000-0000-0000F74B0000}"/>
    <cellStyle name="Normal 51 6" xfId="19260" xr:uid="{00000000-0005-0000-0000-0000F84B0000}"/>
    <cellStyle name="Normal 51 7" xfId="19261" xr:uid="{00000000-0005-0000-0000-0000F94B0000}"/>
    <cellStyle name="Normal 52" xfId="19262" xr:uid="{00000000-0005-0000-0000-0000FA4B0000}"/>
    <cellStyle name="Normal 53" xfId="19263" xr:uid="{00000000-0005-0000-0000-0000FB4B0000}"/>
    <cellStyle name="Normal 54" xfId="19264" xr:uid="{00000000-0005-0000-0000-0000FC4B0000}"/>
    <cellStyle name="Normal 55" xfId="19265" xr:uid="{00000000-0005-0000-0000-0000FD4B0000}"/>
    <cellStyle name="Normal 55 2" xfId="19266" xr:uid="{00000000-0005-0000-0000-0000FE4B0000}"/>
    <cellStyle name="Normal 55 2 2" xfId="19267" xr:uid="{00000000-0005-0000-0000-0000FF4B0000}"/>
    <cellStyle name="Normal 55 2 2 2" xfId="19268" xr:uid="{00000000-0005-0000-0000-0000004C0000}"/>
    <cellStyle name="Normal 55 2 2 3" xfId="19269" xr:uid="{00000000-0005-0000-0000-0000014C0000}"/>
    <cellStyle name="Normal 55 2 2 4" xfId="19270" xr:uid="{00000000-0005-0000-0000-0000024C0000}"/>
    <cellStyle name="Normal 55 2 3" xfId="19271" xr:uid="{00000000-0005-0000-0000-0000034C0000}"/>
    <cellStyle name="Normal 55 2 4" xfId="19272" xr:uid="{00000000-0005-0000-0000-0000044C0000}"/>
    <cellStyle name="Normal 55 2 5" xfId="19273" xr:uid="{00000000-0005-0000-0000-0000054C0000}"/>
    <cellStyle name="Normal 55 3" xfId="19274" xr:uid="{00000000-0005-0000-0000-0000064C0000}"/>
    <cellStyle name="Normal 55 4" xfId="19275" xr:uid="{00000000-0005-0000-0000-0000074C0000}"/>
    <cellStyle name="Normal 55 4 2" xfId="19276" xr:uid="{00000000-0005-0000-0000-0000084C0000}"/>
    <cellStyle name="Normal 55 4 3" xfId="19277" xr:uid="{00000000-0005-0000-0000-0000094C0000}"/>
    <cellStyle name="Normal 55 4 4" xfId="19278" xr:uid="{00000000-0005-0000-0000-00000A4C0000}"/>
    <cellStyle name="Normal 55 5" xfId="19279" xr:uid="{00000000-0005-0000-0000-00000B4C0000}"/>
    <cellStyle name="Normal 55 6" xfId="19280" xr:uid="{00000000-0005-0000-0000-00000C4C0000}"/>
    <cellStyle name="Normal 55 7" xfId="19281" xr:uid="{00000000-0005-0000-0000-00000D4C0000}"/>
    <cellStyle name="Normal 56" xfId="19282" xr:uid="{00000000-0005-0000-0000-00000E4C0000}"/>
    <cellStyle name="Normal 56 2" xfId="19283" xr:uid="{00000000-0005-0000-0000-00000F4C0000}"/>
    <cellStyle name="Normal 56 2 2" xfId="19284" xr:uid="{00000000-0005-0000-0000-0000104C0000}"/>
    <cellStyle name="Normal 56 2 2 2" xfId="19285" xr:uid="{00000000-0005-0000-0000-0000114C0000}"/>
    <cellStyle name="Normal 56 2 2 3" xfId="19286" xr:uid="{00000000-0005-0000-0000-0000124C0000}"/>
    <cellStyle name="Normal 56 2 2 4" xfId="19287" xr:uid="{00000000-0005-0000-0000-0000134C0000}"/>
    <cellStyle name="Normal 56 2 3" xfId="19288" xr:uid="{00000000-0005-0000-0000-0000144C0000}"/>
    <cellStyle name="Normal 56 2 4" xfId="19289" xr:uid="{00000000-0005-0000-0000-0000154C0000}"/>
    <cellStyle name="Normal 56 2 5" xfId="19290" xr:uid="{00000000-0005-0000-0000-0000164C0000}"/>
    <cellStyle name="Normal 56 3" xfId="19291" xr:uid="{00000000-0005-0000-0000-0000174C0000}"/>
    <cellStyle name="Normal 56 4" xfId="19292" xr:uid="{00000000-0005-0000-0000-0000184C0000}"/>
    <cellStyle name="Normal 56 4 2" xfId="19293" xr:uid="{00000000-0005-0000-0000-0000194C0000}"/>
    <cellStyle name="Normal 56 4 3" xfId="19294" xr:uid="{00000000-0005-0000-0000-00001A4C0000}"/>
    <cellStyle name="Normal 56 4 4" xfId="19295" xr:uid="{00000000-0005-0000-0000-00001B4C0000}"/>
    <cellStyle name="Normal 56 5" xfId="19296" xr:uid="{00000000-0005-0000-0000-00001C4C0000}"/>
    <cellStyle name="Normal 56 6" xfId="19297" xr:uid="{00000000-0005-0000-0000-00001D4C0000}"/>
    <cellStyle name="Normal 56 7" xfId="19298" xr:uid="{00000000-0005-0000-0000-00001E4C0000}"/>
    <cellStyle name="Normal 57" xfId="19299" xr:uid="{00000000-0005-0000-0000-00001F4C0000}"/>
    <cellStyle name="Normal 57 2" xfId="19300" xr:uid="{00000000-0005-0000-0000-0000204C0000}"/>
    <cellStyle name="Normal 58" xfId="19301" xr:uid="{00000000-0005-0000-0000-0000214C0000}"/>
    <cellStyle name="Normal 58 2" xfId="19302" xr:uid="{00000000-0005-0000-0000-0000224C0000}"/>
    <cellStyle name="Normal 58 3" xfId="19303" xr:uid="{00000000-0005-0000-0000-0000234C0000}"/>
    <cellStyle name="Normal 58 4" xfId="19304" xr:uid="{00000000-0005-0000-0000-0000244C0000}"/>
    <cellStyle name="Normal 59" xfId="19305" xr:uid="{00000000-0005-0000-0000-0000254C0000}"/>
    <cellStyle name="Normal 59 2" xfId="19306" xr:uid="{00000000-0005-0000-0000-0000264C0000}"/>
    <cellStyle name="Normal 59 3" xfId="19307" xr:uid="{00000000-0005-0000-0000-0000274C0000}"/>
    <cellStyle name="Normal 59 4" xfId="19308" xr:uid="{00000000-0005-0000-0000-0000284C0000}"/>
    <cellStyle name="Normal 6" xfId="19309" xr:uid="{00000000-0005-0000-0000-0000294C0000}"/>
    <cellStyle name="Normal 6 2" xfId="19310" xr:uid="{00000000-0005-0000-0000-00002A4C0000}"/>
    <cellStyle name="Normal 6 2 10" xfId="19311" xr:uid="{00000000-0005-0000-0000-00002B4C0000}"/>
    <cellStyle name="Normal 6 2 11" xfId="19312" xr:uid="{00000000-0005-0000-0000-00002C4C0000}"/>
    <cellStyle name="Normal 6 2 12" xfId="19313" xr:uid="{00000000-0005-0000-0000-00002D4C0000}"/>
    <cellStyle name="Normal 6 2 13" xfId="19314" xr:uid="{00000000-0005-0000-0000-00002E4C0000}"/>
    <cellStyle name="Normal 6 2 14" xfId="19315" xr:uid="{00000000-0005-0000-0000-00002F4C0000}"/>
    <cellStyle name="Normal 6 2 15" xfId="19316" xr:uid="{00000000-0005-0000-0000-0000304C0000}"/>
    <cellStyle name="Normal 6 2 16" xfId="19317" xr:uid="{00000000-0005-0000-0000-0000314C0000}"/>
    <cellStyle name="Normal 6 2 17" xfId="19318" xr:uid="{00000000-0005-0000-0000-0000324C0000}"/>
    <cellStyle name="Normal 6 2 18" xfId="19319" xr:uid="{00000000-0005-0000-0000-0000334C0000}"/>
    <cellStyle name="Normal 6 2 19" xfId="19320" xr:uid="{00000000-0005-0000-0000-0000344C0000}"/>
    <cellStyle name="Normal 6 2 2" xfId="19321" xr:uid="{00000000-0005-0000-0000-0000354C0000}"/>
    <cellStyle name="Normal 6 2 2 2" xfId="19322" xr:uid="{00000000-0005-0000-0000-0000364C0000}"/>
    <cellStyle name="Normal 6 2 2 3" xfId="19323" xr:uid="{00000000-0005-0000-0000-0000374C0000}"/>
    <cellStyle name="Normal 6 2 20" xfId="19324" xr:uid="{00000000-0005-0000-0000-0000384C0000}"/>
    <cellStyle name="Normal 6 2 21" xfId="19325" xr:uid="{00000000-0005-0000-0000-0000394C0000}"/>
    <cellStyle name="Normal 6 2 22" xfId="19326" xr:uid="{00000000-0005-0000-0000-00003A4C0000}"/>
    <cellStyle name="Normal 6 2 23" xfId="19327" xr:uid="{00000000-0005-0000-0000-00003B4C0000}"/>
    <cellStyle name="Normal 6 2 24" xfId="19328" xr:uid="{00000000-0005-0000-0000-00003C4C0000}"/>
    <cellStyle name="Normal 6 2 25" xfId="19329" xr:uid="{00000000-0005-0000-0000-00003D4C0000}"/>
    <cellStyle name="Normal 6 2 26" xfId="19330" xr:uid="{00000000-0005-0000-0000-00003E4C0000}"/>
    <cellStyle name="Normal 6 2 27" xfId="19331" xr:uid="{00000000-0005-0000-0000-00003F4C0000}"/>
    <cellStyle name="Normal 6 2 28" xfId="19332" xr:uid="{00000000-0005-0000-0000-0000404C0000}"/>
    <cellStyle name="Normal 6 2 29" xfId="19333" xr:uid="{00000000-0005-0000-0000-0000414C0000}"/>
    <cellStyle name="Normal 6 2 3" xfId="19334" xr:uid="{00000000-0005-0000-0000-0000424C0000}"/>
    <cellStyle name="Normal 6 2 3 2" xfId="19335" xr:uid="{00000000-0005-0000-0000-0000434C0000}"/>
    <cellStyle name="Normal 6 2 3 2 2" xfId="19336" xr:uid="{00000000-0005-0000-0000-0000444C0000}"/>
    <cellStyle name="Normal 6 2 3 2 2 2" xfId="19337" xr:uid="{00000000-0005-0000-0000-0000454C0000}"/>
    <cellStyle name="Normal 6 2 3 2 2 3" xfId="19338" xr:uid="{00000000-0005-0000-0000-0000464C0000}"/>
    <cellStyle name="Normal 6 2 3 2 2 4" xfId="19339" xr:uid="{00000000-0005-0000-0000-0000474C0000}"/>
    <cellStyle name="Normal 6 2 3 2 3" xfId="19340" xr:uid="{00000000-0005-0000-0000-0000484C0000}"/>
    <cellStyle name="Normal 6 2 3 2 4" xfId="19341" xr:uid="{00000000-0005-0000-0000-0000494C0000}"/>
    <cellStyle name="Normal 6 2 3 2 5" xfId="19342" xr:uid="{00000000-0005-0000-0000-00004A4C0000}"/>
    <cellStyle name="Normal 6 2 3 3" xfId="19343" xr:uid="{00000000-0005-0000-0000-00004B4C0000}"/>
    <cellStyle name="Normal 6 2 3 4" xfId="19344" xr:uid="{00000000-0005-0000-0000-00004C4C0000}"/>
    <cellStyle name="Normal 6 2 3 4 2" xfId="19345" xr:uid="{00000000-0005-0000-0000-00004D4C0000}"/>
    <cellStyle name="Normal 6 2 3 4 3" xfId="19346" xr:uid="{00000000-0005-0000-0000-00004E4C0000}"/>
    <cellStyle name="Normal 6 2 3 4 4" xfId="19347" xr:uid="{00000000-0005-0000-0000-00004F4C0000}"/>
    <cellStyle name="Normal 6 2 3 5" xfId="19348" xr:uid="{00000000-0005-0000-0000-0000504C0000}"/>
    <cellStyle name="Normal 6 2 3 6" xfId="19349" xr:uid="{00000000-0005-0000-0000-0000514C0000}"/>
    <cellStyle name="Normal 6 2 3 7" xfId="19350" xr:uid="{00000000-0005-0000-0000-0000524C0000}"/>
    <cellStyle name="Normal 6 2 30" xfId="19351" xr:uid="{00000000-0005-0000-0000-0000534C0000}"/>
    <cellStyle name="Normal 6 2 31" xfId="19352" xr:uid="{00000000-0005-0000-0000-0000544C0000}"/>
    <cellStyle name="Normal 6 2 32" xfId="19353" xr:uid="{00000000-0005-0000-0000-0000554C0000}"/>
    <cellStyle name="Normal 6 2 33" xfId="19354" xr:uid="{00000000-0005-0000-0000-0000564C0000}"/>
    <cellStyle name="Normal 6 2 34" xfId="19355" xr:uid="{00000000-0005-0000-0000-0000574C0000}"/>
    <cellStyle name="Normal 6 2 35" xfId="19356" xr:uid="{00000000-0005-0000-0000-0000584C0000}"/>
    <cellStyle name="Normal 6 2 36" xfId="19357" xr:uid="{00000000-0005-0000-0000-0000594C0000}"/>
    <cellStyle name="Normal 6 2 37" xfId="19358" xr:uid="{00000000-0005-0000-0000-00005A4C0000}"/>
    <cellStyle name="Normal 6 2 38" xfId="19359" xr:uid="{00000000-0005-0000-0000-00005B4C0000}"/>
    <cellStyle name="Normal 6 2 39" xfId="19360" xr:uid="{00000000-0005-0000-0000-00005C4C0000}"/>
    <cellStyle name="Normal 6 2 4" xfId="19361" xr:uid="{00000000-0005-0000-0000-00005D4C0000}"/>
    <cellStyle name="Normal 6 2 40" xfId="19362" xr:uid="{00000000-0005-0000-0000-00005E4C0000}"/>
    <cellStyle name="Normal 6 2 41" xfId="19363" xr:uid="{00000000-0005-0000-0000-00005F4C0000}"/>
    <cellStyle name="Normal 6 2 42" xfId="19364" xr:uid="{00000000-0005-0000-0000-0000604C0000}"/>
    <cellStyle name="Normal 6 2 43" xfId="19365" xr:uid="{00000000-0005-0000-0000-0000614C0000}"/>
    <cellStyle name="Normal 6 2 44" xfId="19366" xr:uid="{00000000-0005-0000-0000-0000624C0000}"/>
    <cellStyle name="Normal 6 2 45" xfId="19367" xr:uid="{00000000-0005-0000-0000-0000634C0000}"/>
    <cellStyle name="Normal 6 2 46" xfId="19368" xr:uid="{00000000-0005-0000-0000-0000644C0000}"/>
    <cellStyle name="Normal 6 2 47" xfId="19369" xr:uid="{00000000-0005-0000-0000-0000654C0000}"/>
    <cellStyle name="Normal 6 2 48" xfId="19370" xr:uid="{00000000-0005-0000-0000-0000664C0000}"/>
    <cellStyle name="Normal 6 2 49" xfId="19371" xr:uid="{00000000-0005-0000-0000-0000674C0000}"/>
    <cellStyle name="Normal 6 2 5" xfId="19372" xr:uid="{00000000-0005-0000-0000-0000684C0000}"/>
    <cellStyle name="Normal 6 2 50" xfId="19373" xr:uid="{00000000-0005-0000-0000-0000694C0000}"/>
    <cellStyle name="Normal 6 2 51" xfId="19374" xr:uid="{00000000-0005-0000-0000-00006A4C0000}"/>
    <cellStyle name="Normal 6 2 52" xfId="19375" xr:uid="{00000000-0005-0000-0000-00006B4C0000}"/>
    <cellStyle name="Normal 6 2 53" xfId="19376" xr:uid="{00000000-0005-0000-0000-00006C4C0000}"/>
    <cellStyle name="Normal 6 2 54" xfId="19377" xr:uid="{00000000-0005-0000-0000-00006D4C0000}"/>
    <cellStyle name="Normal 6 2 55" xfId="19378" xr:uid="{00000000-0005-0000-0000-00006E4C0000}"/>
    <cellStyle name="Normal 6 2 56" xfId="19379" xr:uid="{00000000-0005-0000-0000-00006F4C0000}"/>
    <cellStyle name="Normal 6 2 57" xfId="19380" xr:uid="{00000000-0005-0000-0000-0000704C0000}"/>
    <cellStyle name="Normal 6 2 58" xfId="19381" xr:uid="{00000000-0005-0000-0000-0000714C0000}"/>
    <cellStyle name="Normal 6 2 59" xfId="19382" xr:uid="{00000000-0005-0000-0000-0000724C0000}"/>
    <cellStyle name="Normal 6 2 6" xfId="19383" xr:uid="{00000000-0005-0000-0000-0000734C0000}"/>
    <cellStyle name="Normal 6 2 60" xfId="19384" xr:uid="{00000000-0005-0000-0000-0000744C0000}"/>
    <cellStyle name="Normal 6 2 61" xfId="19385" xr:uid="{00000000-0005-0000-0000-0000754C0000}"/>
    <cellStyle name="Normal 6 2 62" xfId="19386" xr:uid="{00000000-0005-0000-0000-0000764C0000}"/>
    <cellStyle name="Normal 6 2 63" xfId="19387" xr:uid="{00000000-0005-0000-0000-0000774C0000}"/>
    <cellStyle name="Normal 6 2 64" xfId="19388" xr:uid="{00000000-0005-0000-0000-0000784C0000}"/>
    <cellStyle name="Normal 6 2 65" xfId="19389" xr:uid="{00000000-0005-0000-0000-0000794C0000}"/>
    <cellStyle name="Normal 6 2 66" xfId="19390" xr:uid="{00000000-0005-0000-0000-00007A4C0000}"/>
    <cellStyle name="Normal 6 2 67" xfId="19391" xr:uid="{00000000-0005-0000-0000-00007B4C0000}"/>
    <cellStyle name="Normal 6 2 68" xfId="19392" xr:uid="{00000000-0005-0000-0000-00007C4C0000}"/>
    <cellStyle name="Normal 6 2 69" xfId="19393" xr:uid="{00000000-0005-0000-0000-00007D4C0000}"/>
    <cellStyle name="Normal 6 2 7" xfId="19394" xr:uid="{00000000-0005-0000-0000-00007E4C0000}"/>
    <cellStyle name="Normal 6 2 70" xfId="19395" xr:uid="{00000000-0005-0000-0000-00007F4C0000}"/>
    <cellStyle name="Normal 6 2 71" xfId="19396" xr:uid="{00000000-0005-0000-0000-0000804C0000}"/>
    <cellStyle name="Normal 6 2 72" xfId="19397" xr:uid="{00000000-0005-0000-0000-0000814C0000}"/>
    <cellStyle name="Normal 6 2 73" xfId="19398" xr:uid="{00000000-0005-0000-0000-0000824C0000}"/>
    <cellStyle name="Normal 6 2 74" xfId="19399" xr:uid="{00000000-0005-0000-0000-0000834C0000}"/>
    <cellStyle name="Normal 6 2 75" xfId="19400" xr:uid="{00000000-0005-0000-0000-0000844C0000}"/>
    <cellStyle name="Normal 6 2 76" xfId="19401" xr:uid="{00000000-0005-0000-0000-0000854C0000}"/>
    <cellStyle name="Normal 6 2 77" xfId="19402" xr:uid="{00000000-0005-0000-0000-0000864C0000}"/>
    <cellStyle name="Normal 6 2 78" xfId="19403" xr:uid="{00000000-0005-0000-0000-0000874C0000}"/>
    <cellStyle name="Normal 6 2 79" xfId="19404" xr:uid="{00000000-0005-0000-0000-0000884C0000}"/>
    <cellStyle name="Normal 6 2 8" xfId="19405" xr:uid="{00000000-0005-0000-0000-0000894C0000}"/>
    <cellStyle name="Normal 6 2 80" xfId="19406" xr:uid="{00000000-0005-0000-0000-00008A4C0000}"/>
    <cellStyle name="Normal 6 2 81" xfId="19407" xr:uid="{00000000-0005-0000-0000-00008B4C0000}"/>
    <cellStyle name="Normal 6 2 82" xfId="19408" xr:uid="{00000000-0005-0000-0000-00008C4C0000}"/>
    <cellStyle name="Normal 6 2 83" xfId="19409" xr:uid="{00000000-0005-0000-0000-00008D4C0000}"/>
    <cellStyle name="Normal 6 2 84" xfId="19410" xr:uid="{00000000-0005-0000-0000-00008E4C0000}"/>
    <cellStyle name="Normal 6 2 85" xfId="19411" xr:uid="{00000000-0005-0000-0000-00008F4C0000}"/>
    <cellStyle name="Normal 6 2 86" xfId="19412" xr:uid="{00000000-0005-0000-0000-0000904C0000}"/>
    <cellStyle name="Normal 6 2 87" xfId="19413" xr:uid="{00000000-0005-0000-0000-0000914C0000}"/>
    <cellStyle name="Normal 6 2 88" xfId="19414" xr:uid="{00000000-0005-0000-0000-0000924C0000}"/>
    <cellStyle name="Normal 6 2 89" xfId="19415" xr:uid="{00000000-0005-0000-0000-0000934C0000}"/>
    <cellStyle name="Normal 6 2 9" xfId="19416" xr:uid="{00000000-0005-0000-0000-0000944C0000}"/>
    <cellStyle name="Normal 6 2 90" xfId="19417" xr:uid="{00000000-0005-0000-0000-0000954C0000}"/>
    <cellStyle name="Normal 6 2 91" xfId="19418" xr:uid="{00000000-0005-0000-0000-0000964C0000}"/>
    <cellStyle name="Normal 6 2 92" xfId="19419" xr:uid="{00000000-0005-0000-0000-0000974C0000}"/>
    <cellStyle name="Normal 6 2 93" xfId="19420" xr:uid="{00000000-0005-0000-0000-0000984C0000}"/>
    <cellStyle name="Normal 6 2 94" xfId="19421" xr:uid="{00000000-0005-0000-0000-0000994C0000}"/>
    <cellStyle name="Normal 6 2 95" xfId="19422" xr:uid="{00000000-0005-0000-0000-00009A4C0000}"/>
    <cellStyle name="Normal 6 2 95 2" xfId="19423" xr:uid="{00000000-0005-0000-0000-00009B4C0000}"/>
    <cellStyle name="Normal 6 2 95 3" xfId="19424" xr:uid="{00000000-0005-0000-0000-00009C4C0000}"/>
    <cellStyle name="Normal 6 2 95 4" xfId="19425" xr:uid="{00000000-0005-0000-0000-00009D4C0000}"/>
    <cellStyle name="Normal 6 3" xfId="19426" xr:uid="{00000000-0005-0000-0000-00009E4C0000}"/>
    <cellStyle name="Normal 6 3 2" xfId="19427" xr:uid="{00000000-0005-0000-0000-00009F4C0000}"/>
    <cellStyle name="Normal 6 3 3" xfId="19428" xr:uid="{00000000-0005-0000-0000-0000A04C0000}"/>
    <cellStyle name="Normal 6 3 3 2" xfId="19429" xr:uid="{00000000-0005-0000-0000-0000A14C0000}"/>
    <cellStyle name="Normal 6 3 3 2 2" xfId="19430" xr:uid="{00000000-0005-0000-0000-0000A24C0000}"/>
    <cellStyle name="Normal 6 3 3 2 2 2" xfId="19431" xr:uid="{00000000-0005-0000-0000-0000A34C0000}"/>
    <cellStyle name="Normal 6 3 3 2 2 3" xfId="19432" xr:uid="{00000000-0005-0000-0000-0000A44C0000}"/>
    <cellStyle name="Normal 6 3 3 2 2 4" xfId="19433" xr:uid="{00000000-0005-0000-0000-0000A54C0000}"/>
    <cellStyle name="Normal 6 3 3 2 3" xfId="19434" xr:uid="{00000000-0005-0000-0000-0000A64C0000}"/>
    <cellStyle name="Normal 6 3 3 2 4" xfId="19435" xr:uid="{00000000-0005-0000-0000-0000A74C0000}"/>
    <cellStyle name="Normal 6 3 3 2 5" xfId="19436" xr:uid="{00000000-0005-0000-0000-0000A84C0000}"/>
    <cellStyle name="Normal 6 3 3 3" xfId="19437" xr:uid="{00000000-0005-0000-0000-0000A94C0000}"/>
    <cellStyle name="Normal 6 3 3 4" xfId="19438" xr:uid="{00000000-0005-0000-0000-0000AA4C0000}"/>
    <cellStyle name="Normal 6 3 3 4 2" xfId="19439" xr:uid="{00000000-0005-0000-0000-0000AB4C0000}"/>
    <cellStyle name="Normal 6 3 3 4 3" xfId="19440" xr:uid="{00000000-0005-0000-0000-0000AC4C0000}"/>
    <cellStyle name="Normal 6 3 3 4 4" xfId="19441" xr:uid="{00000000-0005-0000-0000-0000AD4C0000}"/>
    <cellStyle name="Normal 6 3 3 5" xfId="19442" xr:uid="{00000000-0005-0000-0000-0000AE4C0000}"/>
    <cellStyle name="Normal 6 3 3 6" xfId="19443" xr:uid="{00000000-0005-0000-0000-0000AF4C0000}"/>
    <cellStyle name="Normal 6 3 3 7" xfId="19444" xr:uid="{00000000-0005-0000-0000-0000B04C0000}"/>
    <cellStyle name="Normal 6 3 4" xfId="19445" xr:uid="{00000000-0005-0000-0000-0000B14C0000}"/>
    <cellStyle name="Normal 6 4" xfId="19446" xr:uid="{00000000-0005-0000-0000-0000B24C0000}"/>
    <cellStyle name="Normal 6 4 2" xfId="19447" xr:uid="{00000000-0005-0000-0000-0000B34C0000}"/>
    <cellStyle name="Normal 6 4 3" xfId="19448" xr:uid="{00000000-0005-0000-0000-0000B44C0000}"/>
    <cellStyle name="Normal 6 4 3 2" xfId="19449" xr:uid="{00000000-0005-0000-0000-0000B54C0000}"/>
    <cellStyle name="Normal 6 4 3 2 2" xfId="19450" xr:uid="{00000000-0005-0000-0000-0000B64C0000}"/>
    <cellStyle name="Normal 6 4 3 2 2 2" xfId="19451" xr:uid="{00000000-0005-0000-0000-0000B74C0000}"/>
    <cellStyle name="Normal 6 4 3 2 2 3" xfId="19452" xr:uid="{00000000-0005-0000-0000-0000B84C0000}"/>
    <cellStyle name="Normal 6 4 3 2 2 4" xfId="19453" xr:uid="{00000000-0005-0000-0000-0000B94C0000}"/>
    <cellStyle name="Normal 6 4 3 2 3" xfId="19454" xr:uid="{00000000-0005-0000-0000-0000BA4C0000}"/>
    <cellStyle name="Normal 6 4 3 2 4" xfId="19455" xr:uid="{00000000-0005-0000-0000-0000BB4C0000}"/>
    <cellStyle name="Normal 6 4 3 2 5" xfId="19456" xr:uid="{00000000-0005-0000-0000-0000BC4C0000}"/>
    <cellStyle name="Normal 6 4 3 3" xfId="19457" xr:uid="{00000000-0005-0000-0000-0000BD4C0000}"/>
    <cellStyle name="Normal 6 4 3 3 2" xfId="19458" xr:uid="{00000000-0005-0000-0000-0000BE4C0000}"/>
    <cellStyle name="Normal 6 4 3 3 3" xfId="19459" xr:uid="{00000000-0005-0000-0000-0000BF4C0000}"/>
    <cellStyle name="Normal 6 4 3 3 4" xfId="19460" xr:uid="{00000000-0005-0000-0000-0000C04C0000}"/>
    <cellStyle name="Normal 6 4 3 4" xfId="19461" xr:uid="{00000000-0005-0000-0000-0000C14C0000}"/>
    <cellStyle name="Normal 6 4 3 5" xfId="19462" xr:uid="{00000000-0005-0000-0000-0000C24C0000}"/>
    <cellStyle name="Normal 6 4 3 6" xfId="19463" xr:uid="{00000000-0005-0000-0000-0000C34C0000}"/>
    <cellStyle name="Normal 6 5" xfId="19464" xr:uid="{00000000-0005-0000-0000-0000C44C0000}"/>
    <cellStyle name="Normal 6 5 2" xfId="19465" xr:uid="{00000000-0005-0000-0000-0000C54C0000}"/>
    <cellStyle name="Normal 6 5 2 2" xfId="19466" xr:uid="{00000000-0005-0000-0000-0000C64C0000}"/>
    <cellStyle name="Normal 6 5 2 2 2" xfId="19467" xr:uid="{00000000-0005-0000-0000-0000C74C0000}"/>
    <cellStyle name="Normal 6 5 2 2 3" xfId="19468" xr:uid="{00000000-0005-0000-0000-0000C84C0000}"/>
    <cellStyle name="Normal 6 5 2 2 4" xfId="19469" xr:uid="{00000000-0005-0000-0000-0000C94C0000}"/>
    <cellStyle name="Normal 6 5 2 3" xfId="19470" xr:uid="{00000000-0005-0000-0000-0000CA4C0000}"/>
    <cellStyle name="Normal 6 5 2 4" xfId="19471" xr:uid="{00000000-0005-0000-0000-0000CB4C0000}"/>
    <cellStyle name="Normal 6 5 2 5" xfId="19472" xr:uid="{00000000-0005-0000-0000-0000CC4C0000}"/>
    <cellStyle name="Normal 6 5 3" xfId="19473" xr:uid="{00000000-0005-0000-0000-0000CD4C0000}"/>
    <cellStyle name="Normal 6 5 4" xfId="19474" xr:uid="{00000000-0005-0000-0000-0000CE4C0000}"/>
    <cellStyle name="Normal 6 5 4 2" xfId="19475" xr:uid="{00000000-0005-0000-0000-0000CF4C0000}"/>
    <cellStyle name="Normal 6 5 4 3" xfId="19476" xr:uid="{00000000-0005-0000-0000-0000D04C0000}"/>
    <cellStyle name="Normal 6 5 4 4" xfId="19477" xr:uid="{00000000-0005-0000-0000-0000D14C0000}"/>
    <cellStyle name="Normal 6 5 5" xfId="19478" xr:uid="{00000000-0005-0000-0000-0000D24C0000}"/>
    <cellStyle name="Normal 6 5 6" xfId="19479" xr:uid="{00000000-0005-0000-0000-0000D34C0000}"/>
    <cellStyle name="Normal 6 5 7" xfId="19480" xr:uid="{00000000-0005-0000-0000-0000D44C0000}"/>
    <cellStyle name="Normal 6 6" xfId="19481" xr:uid="{00000000-0005-0000-0000-0000D54C0000}"/>
    <cellStyle name="Normal 6 6 2" xfId="19482" xr:uid="{00000000-0005-0000-0000-0000D64C0000}"/>
    <cellStyle name="Normal 6 6 3" xfId="19483" xr:uid="{00000000-0005-0000-0000-0000D74C0000}"/>
    <cellStyle name="Normal 6 6 4" xfId="19484" xr:uid="{00000000-0005-0000-0000-0000D84C0000}"/>
    <cellStyle name="Normal 60" xfId="19485" xr:uid="{00000000-0005-0000-0000-0000D94C0000}"/>
    <cellStyle name="Normal 60 2" xfId="19486" xr:uid="{00000000-0005-0000-0000-0000DA4C0000}"/>
    <cellStyle name="Normal 60 3" xfId="19487" xr:uid="{00000000-0005-0000-0000-0000DB4C0000}"/>
    <cellStyle name="Normal 60 4" xfId="19488" xr:uid="{00000000-0005-0000-0000-0000DC4C0000}"/>
    <cellStyle name="Normal 61" xfId="19489" xr:uid="{00000000-0005-0000-0000-0000DD4C0000}"/>
    <cellStyle name="Normal 61 2" xfId="19490" xr:uid="{00000000-0005-0000-0000-0000DE4C0000}"/>
    <cellStyle name="Normal 61 3" xfId="19491" xr:uid="{00000000-0005-0000-0000-0000DF4C0000}"/>
    <cellStyle name="Normal 61 4" xfId="19492" xr:uid="{00000000-0005-0000-0000-0000E04C0000}"/>
    <cellStyle name="Normal 62" xfId="19493" xr:uid="{00000000-0005-0000-0000-0000E14C0000}"/>
    <cellStyle name="Normal 62 2" xfId="19494" xr:uid="{00000000-0005-0000-0000-0000E24C0000}"/>
    <cellStyle name="Normal 62 3" xfId="19495" xr:uid="{00000000-0005-0000-0000-0000E34C0000}"/>
    <cellStyle name="Normal 62 4" xfId="19496" xr:uid="{00000000-0005-0000-0000-0000E44C0000}"/>
    <cellStyle name="Normal 63" xfId="19497" xr:uid="{00000000-0005-0000-0000-0000E54C0000}"/>
    <cellStyle name="Normal 63 2" xfId="19498" xr:uid="{00000000-0005-0000-0000-0000E64C0000}"/>
    <cellStyle name="Normal 63 3" xfId="19499" xr:uid="{00000000-0005-0000-0000-0000E74C0000}"/>
    <cellStyle name="Normal 63 4" xfId="19500" xr:uid="{00000000-0005-0000-0000-0000E84C0000}"/>
    <cellStyle name="Normal 64" xfId="19501" xr:uid="{00000000-0005-0000-0000-0000E94C0000}"/>
    <cellStyle name="Normal 64 2" xfId="19502" xr:uid="{00000000-0005-0000-0000-0000EA4C0000}"/>
    <cellStyle name="Normal 64 3" xfId="19503" xr:uid="{00000000-0005-0000-0000-0000EB4C0000}"/>
    <cellStyle name="Normal 64 4" xfId="19504" xr:uid="{00000000-0005-0000-0000-0000EC4C0000}"/>
    <cellStyle name="Normal 65" xfId="19505" xr:uid="{00000000-0005-0000-0000-0000ED4C0000}"/>
    <cellStyle name="Normal 65 2" xfId="19506" xr:uid="{00000000-0005-0000-0000-0000EE4C0000}"/>
    <cellStyle name="Normal 65 3" xfId="19507" xr:uid="{00000000-0005-0000-0000-0000EF4C0000}"/>
    <cellStyle name="Normal 65 4" xfId="19508" xr:uid="{00000000-0005-0000-0000-0000F04C0000}"/>
    <cellStyle name="Normal 66" xfId="19509" xr:uid="{00000000-0005-0000-0000-0000F14C0000}"/>
    <cellStyle name="Normal 66 2" xfId="19510" xr:uid="{00000000-0005-0000-0000-0000F24C0000}"/>
    <cellStyle name="Normal 66 3" xfId="19511" xr:uid="{00000000-0005-0000-0000-0000F34C0000}"/>
    <cellStyle name="Normal 66 4" xfId="19512" xr:uid="{00000000-0005-0000-0000-0000F44C0000}"/>
    <cellStyle name="Normal 67" xfId="19513" xr:uid="{00000000-0005-0000-0000-0000F54C0000}"/>
    <cellStyle name="Normal 67 2" xfId="19514" xr:uid="{00000000-0005-0000-0000-0000F64C0000}"/>
    <cellStyle name="Normal 67 3" xfId="19515" xr:uid="{00000000-0005-0000-0000-0000F74C0000}"/>
    <cellStyle name="Normal 67 4" xfId="19516" xr:uid="{00000000-0005-0000-0000-0000F84C0000}"/>
    <cellStyle name="Normal 68" xfId="19517" xr:uid="{00000000-0005-0000-0000-0000F94C0000}"/>
    <cellStyle name="Normal 68 2" xfId="19518" xr:uid="{00000000-0005-0000-0000-0000FA4C0000}"/>
    <cellStyle name="Normal 68 3" xfId="19519" xr:uid="{00000000-0005-0000-0000-0000FB4C0000}"/>
    <cellStyle name="Normal 68 4" xfId="19520" xr:uid="{00000000-0005-0000-0000-0000FC4C0000}"/>
    <cellStyle name="Normal 69" xfId="19521" xr:uid="{00000000-0005-0000-0000-0000FD4C0000}"/>
    <cellStyle name="Normal 69 2" xfId="19522" xr:uid="{00000000-0005-0000-0000-0000FE4C0000}"/>
    <cellStyle name="Normal 69 3" xfId="19523" xr:uid="{00000000-0005-0000-0000-0000FF4C0000}"/>
    <cellStyle name="Normal 69 4" xfId="19524" xr:uid="{00000000-0005-0000-0000-0000004D0000}"/>
    <cellStyle name="Normal 7" xfId="19525" xr:uid="{00000000-0005-0000-0000-0000014D0000}"/>
    <cellStyle name="Normal 7 10" xfId="19526" xr:uid="{00000000-0005-0000-0000-0000024D0000}"/>
    <cellStyle name="Normal 7 10 2" xfId="19527" xr:uid="{00000000-0005-0000-0000-0000034D0000}"/>
    <cellStyle name="Normal 7 10 2 2" xfId="19528" xr:uid="{00000000-0005-0000-0000-0000044D0000}"/>
    <cellStyle name="Normal 7 10 2 2 2" xfId="19529" xr:uid="{00000000-0005-0000-0000-0000054D0000}"/>
    <cellStyle name="Normal 7 10 2 2 3" xfId="19530" xr:uid="{00000000-0005-0000-0000-0000064D0000}"/>
    <cellStyle name="Normal 7 10 2 2 4" xfId="19531" xr:uid="{00000000-0005-0000-0000-0000074D0000}"/>
    <cellStyle name="Normal 7 10 2 3" xfId="19532" xr:uid="{00000000-0005-0000-0000-0000084D0000}"/>
    <cellStyle name="Normal 7 10 2 4" xfId="19533" xr:uid="{00000000-0005-0000-0000-0000094D0000}"/>
    <cellStyle name="Normal 7 10 2 5" xfId="19534" xr:uid="{00000000-0005-0000-0000-00000A4D0000}"/>
    <cellStyle name="Normal 7 10 3" xfId="19535" xr:uid="{00000000-0005-0000-0000-00000B4D0000}"/>
    <cellStyle name="Normal 7 10 3 2" xfId="19536" xr:uid="{00000000-0005-0000-0000-00000C4D0000}"/>
    <cellStyle name="Normal 7 10 3 3" xfId="19537" xr:uid="{00000000-0005-0000-0000-00000D4D0000}"/>
    <cellStyle name="Normal 7 10 3 4" xfId="19538" xr:uid="{00000000-0005-0000-0000-00000E4D0000}"/>
    <cellStyle name="Normal 7 10 4" xfId="19539" xr:uid="{00000000-0005-0000-0000-00000F4D0000}"/>
    <cellStyle name="Normal 7 10 5" xfId="19540" xr:uid="{00000000-0005-0000-0000-0000104D0000}"/>
    <cellStyle name="Normal 7 10 6" xfId="19541" xr:uid="{00000000-0005-0000-0000-0000114D0000}"/>
    <cellStyle name="Normal 7 11" xfId="19542" xr:uid="{00000000-0005-0000-0000-0000124D0000}"/>
    <cellStyle name="Normal 7 11 2" xfId="19543" xr:uid="{00000000-0005-0000-0000-0000134D0000}"/>
    <cellStyle name="Normal 7 11 2 2" xfId="19544" xr:uid="{00000000-0005-0000-0000-0000144D0000}"/>
    <cellStyle name="Normal 7 11 2 2 2" xfId="19545" xr:uid="{00000000-0005-0000-0000-0000154D0000}"/>
    <cellStyle name="Normal 7 11 2 2 3" xfId="19546" xr:uid="{00000000-0005-0000-0000-0000164D0000}"/>
    <cellStyle name="Normal 7 11 2 2 4" xfId="19547" xr:uid="{00000000-0005-0000-0000-0000174D0000}"/>
    <cellStyle name="Normal 7 11 2 3" xfId="19548" xr:uid="{00000000-0005-0000-0000-0000184D0000}"/>
    <cellStyle name="Normal 7 11 2 4" xfId="19549" xr:uid="{00000000-0005-0000-0000-0000194D0000}"/>
    <cellStyle name="Normal 7 11 2 5" xfId="19550" xr:uid="{00000000-0005-0000-0000-00001A4D0000}"/>
    <cellStyle name="Normal 7 11 3" xfId="19551" xr:uid="{00000000-0005-0000-0000-00001B4D0000}"/>
    <cellStyle name="Normal 7 11 3 2" xfId="19552" xr:uid="{00000000-0005-0000-0000-00001C4D0000}"/>
    <cellStyle name="Normal 7 11 3 3" xfId="19553" xr:uid="{00000000-0005-0000-0000-00001D4D0000}"/>
    <cellStyle name="Normal 7 11 3 4" xfId="19554" xr:uid="{00000000-0005-0000-0000-00001E4D0000}"/>
    <cellStyle name="Normal 7 11 4" xfId="19555" xr:uid="{00000000-0005-0000-0000-00001F4D0000}"/>
    <cellStyle name="Normal 7 11 5" xfId="19556" xr:uid="{00000000-0005-0000-0000-0000204D0000}"/>
    <cellStyle name="Normal 7 11 6" xfId="19557" xr:uid="{00000000-0005-0000-0000-0000214D0000}"/>
    <cellStyle name="Normal 7 12" xfId="19558" xr:uid="{00000000-0005-0000-0000-0000224D0000}"/>
    <cellStyle name="Normal 7 12 2" xfId="19559" xr:uid="{00000000-0005-0000-0000-0000234D0000}"/>
    <cellStyle name="Normal 7 12 2 2" xfId="19560" xr:uid="{00000000-0005-0000-0000-0000244D0000}"/>
    <cellStyle name="Normal 7 12 2 2 2" xfId="19561" xr:uid="{00000000-0005-0000-0000-0000254D0000}"/>
    <cellStyle name="Normal 7 12 2 2 3" xfId="19562" xr:uid="{00000000-0005-0000-0000-0000264D0000}"/>
    <cellStyle name="Normal 7 12 2 2 4" xfId="19563" xr:uid="{00000000-0005-0000-0000-0000274D0000}"/>
    <cellStyle name="Normal 7 12 2 3" xfId="19564" xr:uid="{00000000-0005-0000-0000-0000284D0000}"/>
    <cellStyle name="Normal 7 12 2 4" xfId="19565" xr:uid="{00000000-0005-0000-0000-0000294D0000}"/>
    <cellStyle name="Normal 7 12 2 5" xfId="19566" xr:uid="{00000000-0005-0000-0000-00002A4D0000}"/>
    <cellStyle name="Normal 7 12 3" xfId="19567" xr:uid="{00000000-0005-0000-0000-00002B4D0000}"/>
    <cellStyle name="Normal 7 12 3 2" xfId="19568" xr:uid="{00000000-0005-0000-0000-00002C4D0000}"/>
    <cellStyle name="Normal 7 12 3 3" xfId="19569" xr:uid="{00000000-0005-0000-0000-00002D4D0000}"/>
    <cellStyle name="Normal 7 12 3 4" xfId="19570" xr:uid="{00000000-0005-0000-0000-00002E4D0000}"/>
    <cellStyle name="Normal 7 12 4" xfId="19571" xr:uid="{00000000-0005-0000-0000-00002F4D0000}"/>
    <cellStyle name="Normal 7 12 5" xfId="19572" xr:uid="{00000000-0005-0000-0000-0000304D0000}"/>
    <cellStyle name="Normal 7 12 6" xfId="19573" xr:uid="{00000000-0005-0000-0000-0000314D0000}"/>
    <cellStyle name="Normal 7 2" xfId="19574" xr:uid="{00000000-0005-0000-0000-0000324D0000}"/>
    <cellStyle name="Normal 7 2 10" xfId="19575" xr:uid="{00000000-0005-0000-0000-0000334D0000}"/>
    <cellStyle name="Normal 7 2 11" xfId="19576" xr:uid="{00000000-0005-0000-0000-0000344D0000}"/>
    <cellStyle name="Normal 7 2 12" xfId="19577" xr:uid="{00000000-0005-0000-0000-0000354D0000}"/>
    <cellStyle name="Normal 7 2 13" xfId="19578" xr:uid="{00000000-0005-0000-0000-0000364D0000}"/>
    <cellStyle name="Normal 7 2 14" xfId="19579" xr:uid="{00000000-0005-0000-0000-0000374D0000}"/>
    <cellStyle name="Normal 7 2 15" xfId="19580" xr:uid="{00000000-0005-0000-0000-0000384D0000}"/>
    <cellStyle name="Normal 7 2 16" xfId="19581" xr:uid="{00000000-0005-0000-0000-0000394D0000}"/>
    <cellStyle name="Normal 7 2 17" xfId="19582" xr:uid="{00000000-0005-0000-0000-00003A4D0000}"/>
    <cellStyle name="Normal 7 2 18" xfId="19583" xr:uid="{00000000-0005-0000-0000-00003B4D0000}"/>
    <cellStyle name="Normal 7 2 19" xfId="19584" xr:uid="{00000000-0005-0000-0000-00003C4D0000}"/>
    <cellStyle name="Normal 7 2 2" xfId="19585" xr:uid="{00000000-0005-0000-0000-00003D4D0000}"/>
    <cellStyle name="Normal 7 2 2 2" xfId="19586" xr:uid="{00000000-0005-0000-0000-00003E4D0000}"/>
    <cellStyle name="Normal 7 2 2 3" xfId="19587" xr:uid="{00000000-0005-0000-0000-00003F4D0000}"/>
    <cellStyle name="Normal 7 2 20" xfId="19588" xr:uid="{00000000-0005-0000-0000-0000404D0000}"/>
    <cellStyle name="Normal 7 2 21" xfId="19589" xr:uid="{00000000-0005-0000-0000-0000414D0000}"/>
    <cellStyle name="Normal 7 2 22" xfId="19590" xr:uid="{00000000-0005-0000-0000-0000424D0000}"/>
    <cellStyle name="Normal 7 2 23" xfId="19591" xr:uid="{00000000-0005-0000-0000-0000434D0000}"/>
    <cellStyle name="Normal 7 2 24" xfId="19592" xr:uid="{00000000-0005-0000-0000-0000444D0000}"/>
    <cellStyle name="Normal 7 2 25" xfId="19593" xr:uid="{00000000-0005-0000-0000-0000454D0000}"/>
    <cellStyle name="Normal 7 2 26" xfId="19594" xr:uid="{00000000-0005-0000-0000-0000464D0000}"/>
    <cellStyle name="Normal 7 2 27" xfId="19595" xr:uid="{00000000-0005-0000-0000-0000474D0000}"/>
    <cellStyle name="Normal 7 2 28" xfId="19596" xr:uid="{00000000-0005-0000-0000-0000484D0000}"/>
    <cellStyle name="Normal 7 2 29" xfId="19597" xr:uid="{00000000-0005-0000-0000-0000494D0000}"/>
    <cellStyle name="Normal 7 2 3" xfId="19598" xr:uid="{00000000-0005-0000-0000-00004A4D0000}"/>
    <cellStyle name="Normal 7 2 3 2" xfId="19599" xr:uid="{00000000-0005-0000-0000-00004B4D0000}"/>
    <cellStyle name="Normal 7 2 3 2 2" xfId="19600" xr:uid="{00000000-0005-0000-0000-00004C4D0000}"/>
    <cellStyle name="Normal 7 2 3 2 3" xfId="19601" xr:uid="{00000000-0005-0000-0000-00004D4D0000}"/>
    <cellStyle name="Normal 7 2 3 2 3 2" xfId="19602" xr:uid="{00000000-0005-0000-0000-00004E4D0000}"/>
    <cellStyle name="Normal 7 2 3 2 3 3" xfId="19603" xr:uid="{00000000-0005-0000-0000-00004F4D0000}"/>
    <cellStyle name="Normal 7 2 3 2 3 4" xfId="19604" xr:uid="{00000000-0005-0000-0000-0000504D0000}"/>
    <cellStyle name="Normal 7 2 3 2 4" xfId="19605" xr:uid="{00000000-0005-0000-0000-0000514D0000}"/>
    <cellStyle name="Normal 7 2 3 2 5" xfId="19606" xr:uid="{00000000-0005-0000-0000-0000524D0000}"/>
    <cellStyle name="Normal 7 2 3 2 6" xfId="19607" xr:uid="{00000000-0005-0000-0000-0000534D0000}"/>
    <cellStyle name="Normal 7 2 3 3" xfId="19608" xr:uid="{00000000-0005-0000-0000-0000544D0000}"/>
    <cellStyle name="Normal 7 2 3 3 2" xfId="19609" xr:uid="{00000000-0005-0000-0000-0000554D0000}"/>
    <cellStyle name="Normal 7 2 3 3 3" xfId="19610" xr:uid="{00000000-0005-0000-0000-0000564D0000}"/>
    <cellStyle name="Normal 7 2 3 3 4" xfId="19611" xr:uid="{00000000-0005-0000-0000-0000574D0000}"/>
    <cellStyle name="Normal 7 2 3 4" xfId="19612" xr:uid="{00000000-0005-0000-0000-0000584D0000}"/>
    <cellStyle name="Normal 7 2 3 5" xfId="19613" xr:uid="{00000000-0005-0000-0000-0000594D0000}"/>
    <cellStyle name="Normal 7 2 3 6" xfId="19614" xr:uid="{00000000-0005-0000-0000-00005A4D0000}"/>
    <cellStyle name="Normal 7 2 30" xfId="19615" xr:uid="{00000000-0005-0000-0000-00005B4D0000}"/>
    <cellStyle name="Normal 7 2 31" xfId="19616" xr:uid="{00000000-0005-0000-0000-00005C4D0000}"/>
    <cellStyle name="Normal 7 2 32" xfId="19617" xr:uid="{00000000-0005-0000-0000-00005D4D0000}"/>
    <cellStyle name="Normal 7 2 33" xfId="19618" xr:uid="{00000000-0005-0000-0000-00005E4D0000}"/>
    <cellStyle name="Normal 7 2 34" xfId="19619" xr:uid="{00000000-0005-0000-0000-00005F4D0000}"/>
    <cellStyle name="Normal 7 2 35" xfId="19620" xr:uid="{00000000-0005-0000-0000-0000604D0000}"/>
    <cellStyle name="Normal 7 2 36" xfId="19621" xr:uid="{00000000-0005-0000-0000-0000614D0000}"/>
    <cellStyle name="Normal 7 2 37" xfId="19622" xr:uid="{00000000-0005-0000-0000-0000624D0000}"/>
    <cellStyle name="Normal 7 2 38" xfId="19623" xr:uid="{00000000-0005-0000-0000-0000634D0000}"/>
    <cellStyle name="Normal 7 2 39" xfId="19624" xr:uid="{00000000-0005-0000-0000-0000644D0000}"/>
    <cellStyle name="Normal 7 2 4" xfId="19625" xr:uid="{00000000-0005-0000-0000-0000654D0000}"/>
    <cellStyle name="Normal 7 2 40" xfId="19626" xr:uid="{00000000-0005-0000-0000-0000664D0000}"/>
    <cellStyle name="Normal 7 2 41" xfId="19627" xr:uid="{00000000-0005-0000-0000-0000674D0000}"/>
    <cellStyle name="Normal 7 2 42" xfId="19628" xr:uid="{00000000-0005-0000-0000-0000684D0000}"/>
    <cellStyle name="Normal 7 2 43" xfId="19629" xr:uid="{00000000-0005-0000-0000-0000694D0000}"/>
    <cellStyle name="Normal 7 2 44" xfId="19630" xr:uid="{00000000-0005-0000-0000-00006A4D0000}"/>
    <cellStyle name="Normal 7 2 45" xfId="19631" xr:uid="{00000000-0005-0000-0000-00006B4D0000}"/>
    <cellStyle name="Normal 7 2 46" xfId="19632" xr:uid="{00000000-0005-0000-0000-00006C4D0000}"/>
    <cellStyle name="Normal 7 2 47" xfId="19633" xr:uid="{00000000-0005-0000-0000-00006D4D0000}"/>
    <cellStyle name="Normal 7 2 48" xfId="19634" xr:uid="{00000000-0005-0000-0000-00006E4D0000}"/>
    <cellStyle name="Normal 7 2 49" xfId="19635" xr:uid="{00000000-0005-0000-0000-00006F4D0000}"/>
    <cellStyle name="Normal 7 2 5" xfId="19636" xr:uid="{00000000-0005-0000-0000-0000704D0000}"/>
    <cellStyle name="Normal 7 2 50" xfId="19637" xr:uid="{00000000-0005-0000-0000-0000714D0000}"/>
    <cellStyle name="Normal 7 2 51" xfId="19638" xr:uid="{00000000-0005-0000-0000-0000724D0000}"/>
    <cellStyle name="Normal 7 2 52" xfId="19639" xr:uid="{00000000-0005-0000-0000-0000734D0000}"/>
    <cellStyle name="Normal 7 2 53" xfId="19640" xr:uid="{00000000-0005-0000-0000-0000744D0000}"/>
    <cellStyle name="Normal 7 2 54" xfId="19641" xr:uid="{00000000-0005-0000-0000-0000754D0000}"/>
    <cellStyle name="Normal 7 2 55" xfId="19642" xr:uid="{00000000-0005-0000-0000-0000764D0000}"/>
    <cellStyle name="Normal 7 2 56" xfId="19643" xr:uid="{00000000-0005-0000-0000-0000774D0000}"/>
    <cellStyle name="Normal 7 2 57" xfId="19644" xr:uid="{00000000-0005-0000-0000-0000784D0000}"/>
    <cellStyle name="Normal 7 2 58" xfId="19645" xr:uid="{00000000-0005-0000-0000-0000794D0000}"/>
    <cellStyle name="Normal 7 2 59" xfId="19646" xr:uid="{00000000-0005-0000-0000-00007A4D0000}"/>
    <cellStyle name="Normal 7 2 6" xfId="19647" xr:uid="{00000000-0005-0000-0000-00007B4D0000}"/>
    <cellStyle name="Normal 7 2 60" xfId="19648" xr:uid="{00000000-0005-0000-0000-00007C4D0000}"/>
    <cellStyle name="Normal 7 2 61" xfId="19649" xr:uid="{00000000-0005-0000-0000-00007D4D0000}"/>
    <cellStyle name="Normal 7 2 62" xfId="19650" xr:uid="{00000000-0005-0000-0000-00007E4D0000}"/>
    <cellStyle name="Normal 7 2 63" xfId="19651" xr:uid="{00000000-0005-0000-0000-00007F4D0000}"/>
    <cellStyle name="Normal 7 2 64" xfId="19652" xr:uid="{00000000-0005-0000-0000-0000804D0000}"/>
    <cellStyle name="Normal 7 2 65" xfId="19653" xr:uid="{00000000-0005-0000-0000-0000814D0000}"/>
    <cellStyle name="Normal 7 2 66" xfId="19654" xr:uid="{00000000-0005-0000-0000-0000824D0000}"/>
    <cellStyle name="Normal 7 2 67" xfId="19655" xr:uid="{00000000-0005-0000-0000-0000834D0000}"/>
    <cellStyle name="Normal 7 2 68" xfId="19656" xr:uid="{00000000-0005-0000-0000-0000844D0000}"/>
    <cellStyle name="Normal 7 2 69" xfId="19657" xr:uid="{00000000-0005-0000-0000-0000854D0000}"/>
    <cellStyle name="Normal 7 2 7" xfId="19658" xr:uid="{00000000-0005-0000-0000-0000864D0000}"/>
    <cellStyle name="Normal 7 2 70" xfId="19659" xr:uid="{00000000-0005-0000-0000-0000874D0000}"/>
    <cellStyle name="Normal 7 2 71" xfId="19660" xr:uid="{00000000-0005-0000-0000-0000884D0000}"/>
    <cellStyle name="Normal 7 2 72" xfId="19661" xr:uid="{00000000-0005-0000-0000-0000894D0000}"/>
    <cellStyle name="Normal 7 2 73" xfId="19662" xr:uid="{00000000-0005-0000-0000-00008A4D0000}"/>
    <cellStyle name="Normal 7 2 74" xfId="19663" xr:uid="{00000000-0005-0000-0000-00008B4D0000}"/>
    <cellStyle name="Normal 7 2 75" xfId="19664" xr:uid="{00000000-0005-0000-0000-00008C4D0000}"/>
    <cellStyle name="Normal 7 2 76" xfId="19665" xr:uid="{00000000-0005-0000-0000-00008D4D0000}"/>
    <cellStyle name="Normal 7 2 77" xfId="19666" xr:uid="{00000000-0005-0000-0000-00008E4D0000}"/>
    <cellStyle name="Normal 7 2 78" xfId="19667" xr:uid="{00000000-0005-0000-0000-00008F4D0000}"/>
    <cellStyle name="Normal 7 2 79" xfId="19668" xr:uid="{00000000-0005-0000-0000-0000904D0000}"/>
    <cellStyle name="Normal 7 2 8" xfId="19669" xr:uid="{00000000-0005-0000-0000-0000914D0000}"/>
    <cellStyle name="Normal 7 2 80" xfId="19670" xr:uid="{00000000-0005-0000-0000-0000924D0000}"/>
    <cellStyle name="Normal 7 2 81" xfId="19671" xr:uid="{00000000-0005-0000-0000-0000934D0000}"/>
    <cellStyle name="Normal 7 2 82" xfId="19672" xr:uid="{00000000-0005-0000-0000-0000944D0000}"/>
    <cellStyle name="Normal 7 2 83" xfId="19673" xr:uid="{00000000-0005-0000-0000-0000954D0000}"/>
    <cellStyle name="Normal 7 2 84" xfId="19674" xr:uid="{00000000-0005-0000-0000-0000964D0000}"/>
    <cellStyle name="Normal 7 2 85" xfId="19675" xr:uid="{00000000-0005-0000-0000-0000974D0000}"/>
    <cellStyle name="Normal 7 2 86" xfId="19676" xr:uid="{00000000-0005-0000-0000-0000984D0000}"/>
    <cellStyle name="Normal 7 2 87" xfId="19677" xr:uid="{00000000-0005-0000-0000-0000994D0000}"/>
    <cellStyle name="Normal 7 2 88" xfId="19678" xr:uid="{00000000-0005-0000-0000-00009A4D0000}"/>
    <cellStyle name="Normal 7 2 89" xfId="19679" xr:uid="{00000000-0005-0000-0000-00009B4D0000}"/>
    <cellStyle name="Normal 7 2 9" xfId="19680" xr:uid="{00000000-0005-0000-0000-00009C4D0000}"/>
    <cellStyle name="Normal 7 2 90" xfId="19681" xr:uid="{00000000-0005-0000-0000-00009D4D0000}"/>
    <cellStyle name="Normal 7 2 91" xfId="19682" xr:uid="{00000000-0005-0000-0000-00009E4D0000}"/>
    <cellStyle name="Normal 7 2 92" xfId="19683" xr:uid="{00000000-0005-0000-0000-00009F4D0000}"/>
    <cellStyle name="Normal 7 2 93" xfId="19684" xr:uid="{00000000-0005-0000-0000-0000A04D0000}"/>
    <cellStyle name="Normal 7 3" xfId="19685" xr:uid="{00000000-0005-0000-0000-0000A14D0000}"/>
    <cellStyle name="Normal 7 3 2" xfId="19686" xr:uid="{00000000-0005-0000-0000-0000A24D0000}"/>
    <cellStyle name="Normal 7 3 3" xfId="19687" xr:uid="{00000000-0005-0000-0000-0000A34D0000}"/>
    <cellStyle name="Normal 7 3 3 2" xfId="19688" xr:uid="{00000000-0005-0000-0000-0000A44D0000}"/>
    <cellStyle name="Normal 7 4" xfId="19689" xr:uid="{00000000-0005-0000-0000-0000A54D0000}"/>
    <cellStyle name="Normal 7 4 2" xfId="19690" xr:uid="{00000000-0005-0000-0000-0000A64D0000}"/>
    <cellStyle name="Normal 7 4 2 2" xfId="19691" xr:uid="{00000000-0005-0000-0000-0000A74D0000}"/>
    <cellStyle name="Normal 7 5" xfId="19692" xr:uid="{00000000-0005-0000-0000-0000A84D0000}"/>
    <cellStyle name="Normal 7 6" xfId="19693" xr:uid="{00000000-0005-0000-0000-0000A94D0000}"/>
    <cellStyle name="Normal 7 7" xfId="19694" xr:uid="{00000000-0005-0000-0000-0000AA4D0000}"/>
    <cellStyle name="Normal 7 8" xfId="19695" xr:uid="{00000000-0005-0000-0000-0000AB4D0000}"/>
    <cellStyle name="Normal 7 9" xfId="19696" xr:uid="{00000000-0005-0000-0000-0000AC4D0000}"/>
    <cellStyle name="Normal 7 9 2" xfId="19697" xr:uid="{00000000-0005-0000-0000-0000AD4D0000}"/>
    <cellStyle name="Normal 70" xfId="19698" xr:uid="{00000000-0005-0000-0000-0000AE4D0000}"/>
    <cellStyle name="Normal 70 2" xfId="19699" xr:uid="{00000000-0005-0000-0000-0000AF4D0000}"/>
    <cellStyle name="Normal 70 3" xfId="19700" xr:uid="{00000000-0005-0000-0000-0000B04D0000}"/>
    <cellStyle name="Normal 70 4" xfId="19701" xr:uid="{00000000-0005-0000-0000-0000B14D0000}"/>
    <cellStyle name="Normal 71" xfId="19702" xr:uid="{00000000-0005-0000-0000-0000B24D0000}"/>
    <cellStyle name="Normal 71 2" xfId="19703" xr:uid="{00000000-0005-0000-0000-0000B34D0000}"/>
    <cellStyle name="Normal 71 3" xfId="19704" xr:uid="{00000000-0005-0000-0000-0000B44D0000}"/>
    <cellStyle name="Normal 71 4" xfId="19705" xr:uid="{00000000-0005-0000-0000-0000B54D0000}"/>
    <cellStyle name="Normal 72" xfId="19706" xr:uid="{00000000-0005-0000-0000-0000B64D0000}"/>
    <cellStyle name="Normal 72 2" xfId="19707" xr:uid="{00000000-0005-0000-0000-0000B74D0000}"/>
    <cellStyle name="Normal 72 3" xfId="19708" xr:uid="{00000000-0005-0000-0000-0000B84D0000}"/>
    <cellStyle name="Normal 72 4" xfId="19709" xr:uid="{00000000-0005-0000-0000-0000B94D0000}"/>
    <cellStyle name="Normal 73" xfId="19710" xr:uid="{00000000-0005-0000-0000-0000BA4D0000}"/>
    <cellStyle name="Normal 73 2" xfId="19711" xr:uid="{00000000-0005-0000-0000-0000BB4D0000}"/>
    <cellStyle name="Normal 73 3" xfId="19712" xr:uid="{00000000-0005-0000-0000-0000BC4D0000}"/>
    <cellStyle name="Normal 73 4" xfId="19713" xr:uid="{00000000-0005-0000-0000-0000BD4D0000}"/>
    <cellStyle name="Normal 74" xfId="19714" xr:uid="{00000000-0005-0000-0000-0000BE4D0000}"/>
    <cellStyle name="Normal 74 2" xfId="19715" xr:uid="{00000000-0005-0000-0000-0000BF4D0000}"/>
    <cellStyle name="Normal 74 3" xfId="19716" xr:uid="{00000000-0005-0000-0000-0000C04D0000}"/>
    <cellStyle name="Normal 74 4" xfId="19717" xr:uid="{00000000-0005-0000-0000-0000C14D0000}"/>
    <cellStyle name="Normal 75" xfId="19718" xr:uid="{00000000-0005-0000-0000-0000C24D0000}"/>
    <cellStyle name="Normal 75 2" xfId="19719" xr:uid="{00000000-0005-0000-0000-0000C34D0000}"/>
    <cellStyle name="Normal 75 3" xfId="19720" xr:uid="{00000000-0005-0000-0000-0000C44D0000}"/>
    <cellStyle name="Normal 75 4" xfId="19721" xr:uid="{00000000-0005-0000-0000-0000C54D0000}"/>
    <cellStyle name="Normal 76" xfId="19722" xr:uid="{00000000-0005-0000-0000-0000C64D0000}"/>
    <cellStyle name="Normal 76 2" xfId="19723" xr:uid="{00000000-0005-0000-0000-0000C74D0000}"/>
    <cellStyle name="Normal 76 3" xfId="19724" xr:uid="{00000000-0005-0000-0000-0000C84D0000}"/>
    <cellStyle name="Normal 76 4" xfId="19725" xr:uid="{00000000-0005-0000-0000-0000C94D0000}"/>
    <cellStyle name="Normal 77" xfId="19726" xr:uid="{00000000-0005-0000-0000-0000CA4D0000}"/>
    <cellStyle name="Normal 77 2" xfId="19727" xr:uid="{00000000-0005-0000-0000-0000CB4D0000}"/>
    <cellStyle name="Normal 77 3" xfId="19728" xr:uid="{00000000-0005-0000-0000-0000CC4D0000}"/>
    <cellStyle name="Normal 77 4" xfId="19729" xr:uid="{00000000-0005-0000-0000-0000CD4D0000}"/>
    <cellStyle name="Normal 78" xfId="19730" xr:uid="{00000000-0005-0000-0000-0000CE4D0000}"/>
    <cellStyle name="Normal 78 2" xfId="19731" xr:uid="{00000000-0005-0000-0000-0000CF4D0000}"/>
    <cellStyle name="Normal 78 3" xfId="19732" xr:uid="{00000000-0005-0000-0000-0000D04D0000}"/>
    <cellStyle name="Normal 78 4" xfId="19733" xr:uid="{00000000-0005-0000-0000-0000D14D0000}"/>
    <cellStyle name="Normal 79" xfId="19734" xr:uid="{00000000-0005-0000-0000-0000D24D0000}"/>
    <cellStyle name="Normal 79 2" xfId="19735" xr:uid="{00000000-0005-0000-0000-0000D34D0000}"/>
    <cellStyle name="Normal 79 3" xfId="19736" xr:uid="{00000000-0005-0000-0000-0000D44D0000}"/>
    <cellStyle name="Normal 79 4" xfId="19737" xr:uid="{00000000-0005-0000-0000-0000D54D0000}"/>
    <cellStyle name="Normal 8" xfId="19738" xr:uid="{00000000-0005-0000-0000-0000D64D0000}"/>
    <cellStyle name="Normal 8 10" xfId="19739" xr:uid="{00000000-0005-0000-0000-0000D74D0000}"/>
    <cellStyle name="Normal 8 10 2" xfId="19740" xr:uid="{00000000-0005-0000-0000-0000D84D0000}"/>
    <cellStyle name="Normal 8 11" xfId="19741" xr:uid="{00000000-0005-0000-0000-0000D94D0000}"/>
    <cellStyle name="Normal 8 11 2" xfId="19742" xr:uid="{00000000-0005-0000-0000-0000DA4D0000}"/>
    <cellStyle name="Normal 8 11 2 2" xfId="19743" xr:uid="{00000000-0005-0000-0000-0000DB4D0000}"/>
    <cellStyle name="Normal 8 11 2 2 2" xfId="19744" xr:uid="{00000000-0005-0000-0000-0000DC4D0000}"/>
    <cellStyle name="Normal 8 11 2 2 3" xfId="19745" xr:uid="{00000000-0005-0000-0000-0000DD4D0000}"/>
    <cellStyle name="Normal 8 11 2 2 4" xfId="19746" xr:uid="{00000000-0005-0000-0000-0000DE4D0000}"/>
    <cellStyle name="Normal 8 11 2 3" xfId="19747" xr:uid="{00000000-0005-0000-0000-0000DF4D0000}"/>
    <cellStyle name="Normal 8 11 2 4" xfId="19748" xr:uid="{00000000-0005-0000-0000-0000E04D0000}"/>
    <cellStyle name="Normal 8 11 2 5" xfId="19749" xr:uid="{00000000-0005-0000-0000-0000E14D0000}"/>
    <cellStyle name="Normal 8 11 3" xfId="19750" xr:uid="{00000000-0005-0000-0000-0000E24D0000}"/>
    <cellStyle name="Normal 8 11 4" xfId="19751" xr:uid="{00000000-0005-0000-0000-0000E34D0000}"/>
    <cellStyle name="Normal 8 11 4 2" xfId="19752" xr:uid="{00000000-0005-0000-0000-0000E44D0000}"/>
    <cellStyle name="Normal 8 11 4 3" xfId="19753" xr:uid="{00000000-0005-0000-0000-0000E54D0000}"/>
    <cellStyle name="Normal 8 11 4 4" xfId="19754" xr:uid="{00000000-0005-0000-0000-0000E64D0000}"/>
    <cellStyle name="Normal 8 11 5" xfId="19755" xr:uid="{00000000-0005-0000-0000-0000E74D0000}"/>
    <cellStyle name="Normal 8 11 6" xfId="19756" xr:uid="{00000000-0005-0000-0000-0000E84D0000}"/>
    <cellStyle name="Normal 8 11 7" xfId="19757" xr:uid="{00000000-0005-0000-0000-0000E94D0000}"/>
    <cellStyle name="Normal 8 12" xfId="19758" xr:uid="{00000000-0005-0000-0000-0000EA4D0000}"/>
    <cellStyle name="Normal 8 13" xfId="19759" xr:uid="{00000000-0005-0000-0000-0000EB4D0000}"/>
    <cellStyle name="Normal 8 14" xfId="19760" xr:uid="{00000000-0005-0000-0000-0000EC4D0000}"/>
    <cellStyle name="Normal 8 15" xfId="19761" xr:uid="{00000000-0005-0000-0000-0000ED4D0000}"/>
    <cellStyle name="Normal 8 16" xfId="19762" xr:uid="{00000000-0005-0000-0000-0000EE4D0000}"/>
    <cellStyle name="Normal 8 17" xfId="19763" xr:uid="{00000000-0005-0000-0000-0000EF4D0000}"/>
    <cellStyle name="Normal 8 18" xfId="19764" xr:uid="{00000000-0005-0000-0000-0000F04D0000}"/>
    <cellStyle name="Normal 8 19" xfId="19765" xr:uid="{00000000-0005-0000-0000-0000F14D0000}"/>
    <cellStyle name="Normal 8 2" xfId="19766" xr:uid="{00000000-0005-0000-0000-0000F24D0000}"/>
    <cellStyle name="Normal 8 2 2" xfId="19767" xr:uid="{00000000-0005-0000-0000-0000F34D0000}"/>
    <cellStyle name="Normal 8 2 2 2" xfId="19768" xr:uid="{00000000-0005-0000-0000-0000F44D0000}"/>
    <cellStyle name="Normal 8 2 2 2 2" xfId="19769" xr:uid="{00000000-0005-0000-0000-0000F54D0000}"/>
    <cellStyle name="Normal 8 2 2 2 2 2" xfId="19770" xr:uid="{00000000-0005-0000-0000-0000F64D0000}"/>
    <cellStyle name="Normal 8 2 2 2 2 3" xfId="19771" xr:uid="{00000000-0005-0000-0000-0000F74D0000}"/>
    <cellStyle name="Normal 8 2 2 2 2 4" xfId="19772" xr:uid="{00000000-0005-0000-0000-0000F84D0000}"/>
    <cellStyle name="Normal 8 2 2 2 3" xfId="19773" xr:uid="{00000000-0005-0000-0000-0000F94D0000}"/>
    <cellStyle name="Normal 8 2 2 2 4" xfId="19774" xr:uid="{00000000-0005-0000-0000-0000FA4D0000}"/>
    <cellStyle name="Normal 8 2 2 2 5" xfId="19775" xr:uid="{00000000-0005-0000-0000-0000FB4D0000}"/>
    <cellStyle name="Normal 8 2 2 3" xfId="19776" xr:uid="{00000000-0005-0000-0000-0000FC4D0000}"/>
    <cellStyle name="Normal 8 2 2 4" xfId="19777" xr:uid="{00000000-0005-0000-0000-0000FD4D0000}"/>
    <cellStyle name="Normal 8 2 2 4 2" xfId="19778" xr:uid="{00000000-0005-0000-0000-0000FE4D0000}"/>
    <cellStyle name="Normal 8 2 2 4 3" xfId="19779" xr:uid="{00000000-0005-0000-0000-0000FF4D0000}"/>
    <cellStyle name="Normal 8 2 2 4 4" xfId="19780" xr:uid="{00000000-0005-0000-0000-0000004E0000}"/>
    <cellStyle name="Normal 8 2 2 5" xfId="19781" xr:uid="{00000000-0005-0000-0000-0000014E0000}"/>
    <cellStyle name="Normal 8 2 2 6" xfId="19782" xr:uid="{00000000-0005-0000-0000-0000024E0000}"/>
    <cellStyle name="Normal 8 2 2 7" xfId="19783" xr:uid="{00000000-0005-0000-0000-0000034E0000}"/>
    <cellStyle name="Normal 8 2 3" xfId="19784" xr:uid="{00000000-0005-0000-0000-0000044E0000}"/>
    <cellStyle name="Normal 8 2 3 2" xfId="19785" xr:uid="{00000000-0005-0000-0000-0000054E0000}"/>
    <cellStyle name="Normal 8 2 3 2 2" xfId="19786" xr:uid="{00000000-0005-0000-0000-0000064E0000}"/>
    <cellStyle name="Normal 8 2 3 2 2 2" xfId="19787" xr:uid="{00000000-0005-0000-0000-0000074E0000}"/>
    <cellStyle name="Normal 8 2 3 2 2 3" xfId="19788" xr:uid="{00000000-0005-0000-0000-0000084E0000}"/>
    <cellStyle name="Normal 8 2 3 2 2 4" xfId="19789" xr:uid="{00000000-0005-0000-0000-0000094E0000}"/>
    <cellStyle name="Normal 8 2 3 2 3" xfId="19790" xr:uid="{00000000-0005-0000-0000-00000A4E0000}"/>
    <cellStyle name="Normal 8 2 3 2 4" xfId="19791" xr:uid="{00000000-0005-0000-0000-00000B4E0000}"/>
    <cellStyle name="Normal 8 2 3 2 5" xfId="19792" xr:uid="{00000000-0005-0000-0000-00000C4E0000}"/>
    <cellStyle name="Normal 8 2 3 3" xfId="19793" xr:uid="{00000000-0005-0000-0000-00000D4E0000}"/>
    <cellStyle name="Normal 8 2 3 4" xfId="19794" xr:uid="{00000000-0005-0000-0000-00000E4E0000}"/>
    <cellStyle name="Normal 8 2 3 4 2" xfId="19795" xr:uid="{00000000-0005-0000-0000-00000F4E0000}"/>
    <cellStyle name="Normal 8 2 3 4 3" xfId="19796" xr:uid="{00000000-0005-0000-0000-0000104E0000}"/>
    <cellStyle name="Normal 8 2 3 4 4" xfId="19797" xr:uid="{00000000-0005-0000-0000-0000114E0000}"/>
    <cellStyle name="Normal 8 2 3 5" xfId="19798" xr:uid="{00000000-0005-0000-0000-0000124E0000}"/>
    <cellStyle name="Normal 8 2 3 6" xfId="19799" xr:uid="{00000000-0005-0000-0000-0000134E0000}"/>
    <cellStyle name="Normal 8 2 3 7" xfId="19800" xr:uid="{00000000-0005-0000-0000-0000144E0000}"/>
    <cellStyle name="Normal 8 2 4" xfId="19801" xr:uid="{00000000-0005-0000-0000-0000154E0000}"/>
    <cellStyle name="Normal 8 20" xfId="19802" xr:uid="{00000000-0005-0000-0000-0000164E0000}"/>
    <cellStyle name="Normal 8 21" xfId="19803" xr:uid="{00000000-0005-0000-0000-0000174E0000}"/>
    <cellStyle name="Normal 8 22" xfId="19804" xr:uid="{00000000-0005-0000-0000-0000184E0000}"/>
    <cellStyle name="Normal 8 23" xfId="19805" xr:uid="{00000000-0005-0000-0000-0000194E0000}"/>
    <cellStyle name="Normal 8 24" xfId="19806" xr:uid="{00000000-0005-0000-0000-00001A4E0000}"/>
    <cellStyle name="Normal 8 25" xfId="19807" xr:uid="{00000000-0005-0000-0000-00001B4E0000}"/>
    <cellStyle name="Normal 8 26" xfId="19808" xr:uid="{00000000-0005-0000-0000-00001C4E0000}"/>
    <cellStyle name="Normal 8 27" xfId="19809" xr:uid="{00000000-0005-0000-0000-00001D4E0000}"/>
    <cellStyle name="Normal 8 28" xfId="19810" xr:uid="{00000000-0005-0000-0000-00001E4E0000}"/>
    <cellStyle name="Normal 8 29" xfId="19811" xr:uid="{00000000-0005-0000-0000-00001F4E0000}"/>
    <cellStyle name="Normal 8 3" xfId="19812" xr:uid="{00000000-0005-0000-0000-0000204E0000}"/>
    <cellStyle name="Normal 8 3 2" xfId="19813" xr:uid="{00000000-0005-0000-0000-0000214E0000}"/>
    <cellStyle name="Normal 8 3 3" xfId="19814" xr:uid="{00000000-0005-0000-0000-0000224E0000}"/>
    <cellStyle name="Normal 8 3 3 2" xfId="19815" xr:uid="{00000000-0005-0000-0000-0000234E0000}"/>
    <cellStyle name="Normal 8 3 4" xfId="19816" xr:uid="{00000000-0005-0000-0000-0000244E0000}"/>
    <cellStyle name="Normal 8 30" xfId="19817" xr:uid="{00000000-0005-0000-0000-0000254E0000}"/>
    <cellStyle name="Normal 8 31" xfId="19818" xr:uid="{00000000-0005-0000-0000-0000264E0000}"/>
    <cellStyle name="Normal 8 32" xfId="19819" xr:uid="{00000000-0005-0000-0000-0000274E0000}"/>
    <cellStyle name="Normal 8 33" xfId="19820" xr:uid="{00000000-0005-0000-0000-0000284E0000}"/>
    <cellStyle name="Normal 8 34" xfId="19821" xr:uid="{00000000-0005-0000-0000-0000294E0000}"/>
    <cellStyle name="Normal 8 35" xfId="19822" xr:uid="{00000000-0005-0000-0000-00002A4E0000}"/>
    <cellStyle name="Normal 8 36" xfId="19823" xr:uid="{00000000-0005-0000-0000-00002B4E0000}"/>
    <cellStyle name="Normal 8 37" xfId="19824" xr:uid="{00000000-0005-0000-0000-00002C4E0000}"/>
    <cellStyle name="Normal 8 38" xfId="19825" xr:uid="{00000000-0005-0000-0000-00002D4E0000}"/>
    <cellStyle name="Normal 8 39" xfId="19826" xr:uid="{00000000-0005-0000-0000-00002E4E0000}"/>
    <cellStyle name="Normal 8 4" xfId="19827" xr:uid="{00000000-0005-0000-0000-00002F4E0000}"/>
    <cellStyle name="Normal 8 4 2" xfId="19828" xr:uid="{00000000-0005-0000-0000-0000304E0000}"/>
    <cellStyle name="Normal 8 4 2 2" xfId="19829" xr:uid="{00000000-0005-0000-0000-0000314E0000}"/>
    <cellStyle name="Normal 8 4 2 2 2" xfId="19830" xr:uid="{00000000-0005-0000-0000-0000324E0000}"/>
    <cellStyle name="Normal 8 4 2 2 2 2" xfId="19831" xr:uid="{00000000-0005-0000-0000-0000334E0000}"/>
    <cellStyle name="Normal 8 4 2 2 2 3" xfId="19832" xr:uid="{00000000-0005-0000-0000-0000344E0000}"/>
    <cellStyle name="Normal 8 4 2 2 2 4" xfId="19833" xr:uid="{00000000-0005-0000-0000-0000354E0000}"/>
    <cellStyle name="Normal 8 4 2 2 3" xfId="19834" xr:uid="{00000000-0005-0000-0000-0000364E0000}"/>
    <cellStyle name="Normal 8 4 2 2 4" xfId="19835" xr:uid="{00000000-0005-0000-0000-0000374E0000}"/>
    <cellStyle name="Normal 8 4 2 2 5" xfId="19836" xr:uid="{00000000-0005-0000-0000-0000384E0000}"/>
    <cellStyle name="Normal 8 4 2 3" xfId="19837" xr:uid="{00000000-0005-0000-0000-0000394E0000}"/>
    <cellStyle name="Normal 8 4 2 4" xfId="19838" xr:uid="{00000000-0005-0000-0000-00003A4E0000}"/>
    <cellStyle name="Normal 8 4 2 4 2" xfId="19839" xr:uid="{00000000-0005-0000-0000-00003B4E0000}"/>
    <cellStyle name="Normal 8 4 2 4 3" xfId="19840" xr:uid="{00000000-0005-0000-0000-00003C4E0000}"/>
    <cellStyle name="Normal 8 4 2 4 4" xfId="19841" xr:uid="{00000000-0005-0000-0000-00003D4E0000}"/>
    <cellStyle name="Normal 8 4 2 5" xfId="19842" xr:uid="{00000000-0005-0000-0000-00003E4E0000}"/>
    <cellStyle name="Normal 8 4 2 6" xfId="19843" xr:uid="{00000000-0005-0000-0000-00003F4E0000}"/>
    <cellStyle name="Normal 8 4 2 7" xfId="19844" xr:uid="{00000000-0005-0000-0000-0000404E0000}"/>
    <cellStyle name="Normal 8 4 3" xfId="19845" xr:uid="{00000000-0005-0000-0000-0000414E0000}"/>
    <cellStyle name="Normal 8 40" xfId="19846" xr:uid="{00000000-0005-0000-0000-0000424E0000}"/>
    <cellStyle name="Normal 8 41" xfId="19847" xr:uid="{00000000-0005-0000-0000-0000434E0000}"/>
    <cellStyle name="Normal 8 42" xfId="19848" xr:uid="{00000000-0005-0000-0000-0000444E0000}"/>
    <cellStyle name="Normal 8 43" xfId="19849" xr:uid="{00000000-0005-0000-0000-0000454E0000}"/>
    <cellStyle name="Normal 8 44" xfId="19850" xr:uid="{00000000-0005-0000-0000-0000464E0000}"/>
    <cellStyle name="Normal 8 45" xfId="19851" xr:uid="{00000000-0005-0000-0000-0000474E0000}"/>
    <cellStyle name="Normal 8 46" xfId="19852" xr:uid="{00000000-0005-0000-0000-0000484E0000}"/>
    <cellStyle name="Normal 8 47" xfId="19853" xr:uid="{00000000-0005-0000-0000-0000494E0000}"/>
    <cellStyle name="Normal 8 48" xfId="19854" xr:uid="{00000000-0005-0000-0000-00004A4E0000}"/>
    <cellStyle name="Normal 8 49" xfId="19855" xr:uid="{00000000-0005-0000-0000-00004B4E0000}"/>
    <cellStyle name="Normal 8 5" xfId="19856" xr:uid="{00000000-0005-0000-0000-00004C4E0000}"/>
    <cellStyle name="Normal 8 5 2" xfId="19857" xr:uid="{00000000-0005-0000-0000-00004D4E0000}"/>
    <cellStyle name="Normal 8 5 2 2" xfId="19858" xr:uid="{00000000-0005-0000-0000-00004E4E0000}"/>
    <cellStyle name="Normal 8 5 2 2 2" xfId="19859" xr:uid="{00000000-0005-0000-0000-00004F4E0000}"/>
    <cellStyle name="Normal 8 5 2 2 3" xfId="19860" xr:uid="{00000000-0005-0000-0000-0000504E0000}"/>
    <cellStyle name="Normal 8 5 2 2 4" xfId="19861" xr:uid="{00000000-0005-0000-0000-0000514E0000}"/>
    <cellStyle name="Normal 8 5 2 3" xfId="19862" xr:uid="{00000000-0005-0000-0000-0000524E0000}"/>
    <cellStyle name="Normal 8 5 2 4" xfId="19863" xr:uid="{00000000-0005-0000-0000-0000534E0000}"/>
    <cellStyle name="Normal 8 5 2 5" xfId="19864" xr:uid="{00000000-0005-0000-0000-0000544E0000}"/>
    <cellStyle name="Normal 8 5 3" xfId="19865" xr:uid="{00000000-0005-0000-0000-0000554E0000}"/>
    <cellStyle name="Normal 8 5 4" xfId="19866" xr:uid="{00000000-0005-0000-0000-0000564E0000}"/>
    <cellStyle name="Normal 8 5 4 2" xfId="19867" xr:uid="{00000000-0005-0000-0000-0000574E0000}"/>
    <cellStyle name="Normal 8 5 4 3" xfId="19868" xr:uid="{00000000-0005-0000-0000-0000584E0000}"/>
    <cellStyle name="Normal 8 5 4 4" xfId="19869" xr:uid="{00000000-0005-0000-0000-0000594E0000}"/>
    <cellStyle name="Normal 8 5 5" xfId="19870" xr:uid="{00000000-0005-0000-0000-00005A4E0000}"/>
    <cellStyle name="Normal 8 5 6" xfId="19871" xr:uid="{00000000-0005-0000-0000-00005B4E0000}"/>
    <cellStyle name="Normal 8 5 7" xfId="19872" xr:uid="{00000000-0005-0000-0000-00005C4E0000}"/>
    <cellStyle name="Normal 8 50" xfId="19873" xr:uid="{00000000-0005-0000-0000-00005D4E0000}"/>
    <cellStyle name="Normal 8 51" xfId="19874" xr:uid="{00000000-0005-0000-0000-00005E4E0000}"/>
    <cellStyle name="Normal 8 52" xfId="19875" xr:uid="{00000000-0005-0000-0000-00005F4E0000}"/>
    <cellStyle name="Normal 8 53" xfId="19876" xr:uid="{00000000-0005-0000-0000-0000604E0000}"/>
    <cellStyle name="Normal 8 54" xfId="19877" xr:uid="{00000000-0005-0000-0000-0000614E0000}"/>
    <cellStyle name="Normal 8 55" xfId="19878" xr:uid="{00000000-0005-0000-0000-0000624E0000}"/>
    <cellStyle name="Normal 8 56" xfId="19879" xr:uid="{00000000-0005-0000-0000-0000634E0000}"/>
    <cellStyle name="Normal 8 57" xfId="19880" xr:uid="{00000000-0005-0000-0000-0000644E0000}"/>
    <cellStyle name="Normal 8 58" xfId="19881" xr:uid="{00000000-0005-0000-0000-0000654E0000}"/>
    <cellStyle name="Normal 8 59" xfId="19882" xr:uid="{00000000-0005-0000-0000-0000664E0000}"/>
    <cellStyle name="Normal 8 6" xfId="19883" xr:uid="{00000000-0005-0000-0000-0000674E0000}"/>
    <cellStyle name="Normal 8 6 2" xfId="19884" xr:uid="{00000000-0005-0000-0000-0000684E0000}"/>
    <cellStyle name="Normal 8 6 2 2" xfId="19885" xr:uid="{00000000-0005-0000-0000-0000694E0000}"/>
    <cellStyle name="Normal 8 6 2 2 2" xfId="19886" xr:uid="{00000000-0005-0000-0000-00006A4E0000}"/>
    <cellStyle name="Normal 8 6 2 2 3" xfId="19887" xr:uid="{00000000-0005-0000-0000-00006B4E0000}"/>
    <cellStyle name="Normal 8 6 2 2 4" xfId="19888" xr:uid="{00000000-0005-0000-0000-00006C4E0000}"/>
    <cellStyle name="Normal 8 6 2 3" xfId="19889" xr:uid="{00000000-0005-0000-0000-00006D4E0000}"/>
    <cellStyle name="Normal 8 6 2 4" xfId="19890" xr:uid="{00000000-0005-0000-0000-00006E4E0000}"/>
    <cellStyle name="Normal 8 6 2 5" xfId="19891" xr:uid="{00000000-0005-0000-0000-00006F4E0000}"/>
    <cellStyle name="Normal 8 6 3" xfId="19892" xr:uid="{00000000-0005-0000-0000-0000704E0000}"/>
    <cellStyle name="Normal 8 6 4" xfId="19893" xr:uid="{00000000-0005-0000-0000-0000714E0000}"/>
    <cellStyle name="Normal 8 6 4 2" xfId="19894" xr:uid="{00000000-0005-0000-0000-0000724E0000}"/>
    <cellStyle name="Normal 8 6 4 3" xfId="19895" xr:uid="{00000000-0005-0000-0000-0000734E0000}"/>
    <cellStyle name="Normal 8 6 4 4" xfId="19896" xr:uid="{00000000-0005-0000-0000-0000744E0000}"/>
    <cellStyle name="Normal 8 6 5" xfId="19897" xr:uid="{00000000-0005-0000-0000-0000754E0000}"/>
    <cellStyle name="Normal 8 6 6" xfId="19898" xr:uid="{00000000-0005-0000-0000-0000764E0000}"/>
    <cellStyle name="Normal 8 6 7" xfId="19899" xr:uid="{00000000-0005-0000-0000-0000774E0000}"/>
    <cellStyle name="Normal 8 60" xfId="19900" xr:uid="{00000000-0005-0000-0000-0000784E0000}"/>
    <cellStyle name="Normal 8 61" xfId="19901" xr:uid="{00000000-0005-0000-0000-0000794E0000}"/>
    <cellStyle name="Normal 8 62" xfId="19902" xr:uid="{00000000-0005-0000-0000-00007A4E0000}"/>
    <cellStyle name="Normal 8 63" xfId="19903" xr:uid="{00000000-0005-0000-0000-00007B4E0000}"/>
    <cellStyle name="Normal 8 64" xfId="19904" xr:uid="{00000000-0005-0000-0000-00007C4E0000}"/>
    <cellStyle name="Normal 8 65" xfId="19905" xr:uid="{00000000-0005-0000-0000-00007D4E0000}"/>
    <cellStyle name="Normal 8 66" xfId="19906" xr:uid="{00000000-0005-0000-0000-00007E4E0000}"/>
    <cellStyle name="Normal 8 67" xfId="19907" xr:uid="{00000000-0005-0000-0000-00007F4E0000}"/>
    <cellStyle name="Normal 8 68" xfId="19908" xr:uid="{00000000-0005-0000-0000-0000804E0000}"/>
    <cellStyle name="Normal 8 69" xfId="19909" xr:uid="{00000000-0005-0000-0000-0000814E0000}"/>
    <cellStyle name="Normal 8 7" xfId="19910" xr:uid="{00000000-0005-0000-0000-0000824E0000}"/>
    <cellStyle name="Normal 8 7 2" xfId="19911" xr:uid="{00000000-0005-0000-0000-0000834E0000}"/>
    <cellStyle name="Normal 8 7 2 2" xfId="19912" xr:uid="{00000000-0005-0000-0000-0000844E0000}"/>
    <cellStyle name="Normal 8 7 2 2 2" xfId="19913" xr:uid="{00000000-0005-0000-0000-0000854E0000}"/>
    <cellStyle name="Normal 8 7 2 2 3" xfId="19914" xr:uid="{00000000-0005-0000-0000-0000864E0000}"/>
    <cellStyle name="Normal 8 7 2 2 4" xfId="19915" xr:uid="{00000000-0005-0000-0000-0000874E0000}"/>
    <cellStyle name="Normal 8 7 2 3" xfId="19916" xr:uid="{00000000-0005-0000-0000-0000884E0000}"/>
    <cellStyle name="Normal 8 7 2 4" xfId="19917" xr:uid="{00000000-0005-0000-0000-0000894E0000}"/>
    <cellStyle name="Normal 8 7 2 5" xfId="19918" xr:uid="{00000000-0005-0000-0000-00008A4E0000}"/>
    <cellStyle name="Normal 8 7 3" xfId="19919" xr:uid="{00000000-0005-0000-0000-00008B4E0000}"/>
    <cellStyle name="Normal 8 7 4" xfId="19920" xr:uid="{00000000-0005-0000-0000-00008C4E0000}"/>
    <cellStyle name="Normal 8 7 4 2" xfId="19921" xr:uid="{00000000-0005-0000-0000-00008D4E0000}"/>
    <cellStyle name="Normal 8 7 4 3" xfId="19922" xr:uid="{00000000-0005-0000-0000-00008E4E0000}"/>
    <cellStyle name="Normal 8 7 4 4" xfId="19923" xr:uid="{00000000-0005-0000-0000-00008F4E0000}"/>
    <cellStyle name="Normal 8 7 5" xfId="19924" xr:uid="{00000000-0005-0000-0000-0000904E0000}"/>
    <cellStyle name="Normal 8 7 6" xfId="19925" xr:uid="{00000000-0005-0000-0000-0000914E0000}"/>
    <cellStyle name="Normal 8 7 7" xfId="19926" xr:uid="{00000000-0005-0000-0000-0000924E0000}"/>
    <cellStyle name="Normal 8 70" xfId="19927" xr:uid="{00000000-0005-0000-0000-0000934E0000}"/>
    <cellStyle name="Normal 8 71" xfId="19928" xr:uid="{00000000-0005-0000-0000-0000944E0000}"/>
    <cellStyle name="Normal 8 72" xfId="19929" xr:uid="{00000000-0005-0000-0000-0000954E0000}"/>
    <cellStyle name="Normal 8 73" xfId="19930" xr:uid="{00000000-0005-0000-0000-0000964E0000}"/>
    <cellStyle name="Normal 8 74" xfId="19931" xr:uid="{00000000-0005-0000-0000-0000974E0000}"/>
    <cellStyle name="Normal 8 75" xfId="19932" xr:uid="{00000000-0005-0000-0000-0000984E0000}"/>
    <cellStyle name="Normal 8 76" xfId="19933" xr:uid="{00000000-0005-0000-0000-0000994E0000}"/>
    <cellStyle name="Normal 8 77" xfId="19934" xr:uid="{00000000-0005-0000-0000-00009A4E0000}"/>
    <cellStyle name="Normal 8 78" xfId="19935" xr:uid="{00000000-0005-0000-0000-00009B4E0000}"/>
    <cellStyle name="Normal 8 79" xfId="19936" xr:uid="{00000000-0005-0000-0000-00009C4E0000}"/>
    <cellStyle name="Normal 8 8" xfId="19937" xr:uid="{00000000-0005-0000-0000-00009D4E0000}"/>
    <cellStyle name="Normal 8 8 2" xfId="19938" xr:uid="{00000000-0005-0000-0000-00009E4E0000}"/>
    <cellStyle name="Normal 8 8 2 2" xfId="19939" xr:uid="{00000000-0005-0000-0000-00009F4E0000}"/>
    <cellStyle name="Normal 8 8 2 2 2" xfId="19940" xr:uid="{00000000-0005-0000-0000-0000A04E0000}"/>
    <cellStyle name="Normal 8 8 2 2 3" xfId="19941" xr:uid="{00000000-0005-0000-0000-0000A14E0000}"/>
    <cellStyle name="Normal 8 8 2 2 4" xfId="19942" xr:uid="{00000000-0005-0000-0000-0000A24E0000}"/>
    <cellStyle name="Normal 8 8 2 3" xfId="19943" xr:uid="{00000000-0005-0000-0000-0000A34E0000}"/>
    <cellStyle name="Normal 8 8 2 4" xfId="19944" xr:uid="{00000000-0005-0000-0000-0000A44E0000}"/>
    <cellStyle name="Normal 8 8 2 5" xfId="19945" xr:uid="{00000000-0005-0000-0000-0000A54E0000}"/>
    <cellStyle name="Normal 8 8 3" xfId="19946" xr:uid="{00000000-0005-0000-0000-0000A64E0000}"/>
    <cellStyle name="Normal 8 8 4" xfId="19947" xr:uid="{00000000-0005-0000-0000-0000A74E0000}"/>
    <cellStyle name="Normal 8 8 4 2" xfId="19948" xr:uid="{00000000-0005-0000-0000-0000A84E0000}"/>
    <cellStyle name="Normal 8 8 4 3" xfId="19949" xr:uid="{00000000-0005-0000-0000-0000A94E0000}"/>
    <cellStyle name="Normal 8 8 4 4" xfId="19950" xr:uid="{00000000-0005-0000-0000-0000AA4E0000}"/>
    <cellStyle name="Normal 8 8 5" xfId="19951" xr:uid="{00000000-0005-0000-0000-0000AB4E0000}"/>
    <cellStyle name="Normal 8 8 6" xfId="19952" xr:uid="{00000000-0005-0000-0000-0000AC4E0000}"/>
    <cellStyle name="Normal 8 8 7" xfId="19953" xr:uid="{00000000-0005-0000-0000-0000AD4E0000}"/>
    <cellStyle name="Normal 8 80" xfId="19954" xr:uid="{00000000-0005-0000-0000-0000AE4E0000}"/>
    <cellStyle name="Normal 8 81" xfId="19955" xr:uid="{00000000-0005-0000-0000-0000AF4E0000}"/>
    <cellStyle name="Normal 8 82" xfId="19956" xr:uid="{00000000-0005-0000-0000-0000B04E0000}"/>
    <cellStyle name="Normal 8 83" xfId="19957" xr:uid="{00000000-0005-0000-0000-0000B14E0000}"/>
    <cellStyle name="Normal 8 84" xfId="19958" xr:uid="{00000000-0005-0000-0000-0000B24E0000}"/>
    <cellStyle name="Normal 8 85" xfId="19959" xr:uid="{00000000-0005-0000-0000-0000B34E0000}"/>
    <cellStyle name="Normal 8 86" xfId="19960" xr:uid="{00000000-0005-0000-0000-0000B44E0000}"/>
    <cellStyle name="Normal 8 87" xfId="19961" xr:uid="{00000000-0005-0000-0000-0000B54E0000}"/>
    <cellStyle name="Normal 8 88" xfId="19962" xr:uid="{00000000-0005-0000-0000-0000B64E0000}"/>
    <cellStyle name="Normal 8 89" xfId="19963" xr:uid="{00000000-0005-0000-0000-0000B74E0000}"/>
    <cellStyle name="Normal 8 9" xfId="19964" xr:uid="{00000000-0005-0000-0000-0000B84E0000}"/>
    <cellStyle name="Normal 8 9 2" xfId="19965" xr:uid="{00000000-0005-0000-0000-0000B94E0000}"/>
    <cellStyle name="Normal 8 90" xfId="19966" xr:uid="{00000000-0005-0000-0000-0000BA4E0000}"/>
    <cellStyle name="Normal 8 91" xfId="19967" xr:uid="{00000000-0005-0000-0000-0000BB4E0000}"/>
    <cellStyle name="Normal 8 92" xfId="19968" xr:uid="{00000000-0005-0000-0000-0000BC4E0000}"/>
    <cellStyle name="Normal 8 93" xfId="19969" xr:uid="{00000000-0005-0000-0000-0000BD4E0000}"/>
    <cellStyle name="Normal 8 94" xfId="19970" xr:uid="{00000000-0005-0000-0000-0000BE4E0000}"/>
    <cellStyle name="Normal 8 95" xfId="19971" xr:uid="{00000000-0005-0000-0000-0000BF4E0000}"/>
    <cellStyle name="Normal 8 95 2" xfId="19972" xr:uid="{00000000-0005-0000-0000-0000C04E0000}"/>
    <cellStyle name="Normal 8 95 3" xfId="19973" xr:uid="{00000000-0005-0000-0000-0000C14E0000}"/>
    <cellStyle name="Normal 8 95 4" xfId="19974" xr:uid="{00000000-0005-0000-0000-0000C24E0000}"/>
    <cellStyle name="Normal 80" xfId="19975" xr:uid="{00000000-0005-0000-0000-0000C34E0000}"/>
    <cellStyle name="Normal 80 2" xfId="19976" xr:uid="{00000000-0005-0000-0000-0000C44E0000}"/>
    <cellStyle name="Normal 80 3" xfId="19977" xr:uid="{00000000-0005-0000-0000-0000C54E0000}"/>
    <cellStyle name="Normal 80 4" xfId="19978" xr:uid="{00000000-0005-0000-0000-0000C64E0000}"/>
    <cellStyle name="Normal 81" xfId="19979" xr:uid="{00000000-0005-0000-0000-0000C74E0000}"/>
    <cellStyle name="Normal 81 2" xfId="19980" xr:uid="{00000000-0005-0000-0000-0000C84E0000}"/>
    <cellStyle name="Normal 81 3" xfId="19981" xr:uid="{00000000-0005-0000-0000-0000C94E0000}"/>
    <cellStyle name="Normal 81 4" xfId="19982" xr:uid="{00000000-0005-0000-0000-0000CA4E0000}"/>
    <cellStyle name="Normal 82" xfId="19983" xr:uid="{00000000-0005-0000-0000-0000CB4E0000}"/>
    <cellStyle name="Normal 82 2" xfId="19984" xr:uid="{00000000-0005-0000-0000-0000CC4E0000}"/>
    <cellStyle name="Normal 82 3" xfId="19985" xr:uid="{00000000-0005-0000-0000-0000CD4E0000}"/>
    <cellStyle name="Normal 82 4" xfId="19986" xr:uid="{00000000-0005-0000-0000-0000CE4E0000}"/>
    <cellStyle name="Normal 83" xfId="19987" xr:uid="{00000000-0005-0000-0000-0000CF4E0000}"/>
    <cellStyle name="Normal 83 2" xfId="19988" xr:uid="{00000000-0005-0000-0000-0000D04E0000}"/>
    <cellStyle name="Normal 83 3" xfId="19989" xr:uid="{00000000-0005-0000-0000-0000D14E0000}"/>
    <cellStyle name="Normal 83 4" xfId="19990" xr:uid="{00000000-0005-0000-0000-0000D24E0000}"/>
    <cellStyle name="Normal 84" xfId="19991" xr:uid="{00000000-0005-0000-0000-0000D34E0000}"/>
    <cellStyle name="Normal 84 2" xfId="19992" xr:uid="{00000000-0005-0000-0000-0000D44E0000}"/>
    <cellStyle name="Normal 84 3" xfId="19993" xr:uid="{00000000-0005-0000-0000-0000D54E0000}"/>
    <cellStyle name="Normal 84 4" xfId="19994" xr:uid="{00000000-0005-0000-0000-0000D64E0000}"/>
    <cellStyle name="Normal 85" xfId="19995" xr:uid="{00000000-0005-0000-0000-0000D74E0000}"/>
    <cellStyle name="Normal 85 2" xfId="19996" xr:uid="{00000000-0005-0000-0000-0000D84E0000}"/>
    <cellStyle name="Normal 85 3" xfId="19997" xr:uid="{00000000-0005-0000-0000-0000D94E0000}"/>
    <cellStyle name="Normal 85 4" xfId="19998" xr:uid="{00000000-0005-0000-0000-0000DA4E0000}"/>
    <cellStyle name="Normal 86" xfId="19999" xr:uid="{00000000-0005-0000-0000-0000DB4E0000}"/>
    <cellStyle name="Normal 86 2" xfId="20000" xr:uid="{00000000-0005-0000-0000-0000DC4E0000}"/>
    <cellStyle name="Normal 86 3" xfId="20001" xr:uid="{00000000-0005-0000-0000-0000DD4E0000}"/>
    <cellStyle name="Normal 86 4" xfId="20002" xr:uid="{00000000-0005-0000-0000-0000DE4E0000}"/>
    <cellStyle name="Normal 87" xfId="20003" xr:uid="{00000000-0005-0000-0000-0000DF4E0000}"/>
    <cellStyle name="Normal 87 2" xfId="20004" xr:uid="{00000000-0005-0000-0000-0000E04E0000}"/>
    <cellStyle name="Normal 87 3" xfId="20005" xr:uid="{00000000-0005-0000-0000-0000E14E0000}"/>
    <cellStyle name="Normal 87 4" xfId="20006" xr:uid="{00000000-0005-0000-0000-0000E24E0000}"/>
    <cellStyle name="Normal 88" xfId="20007" xr:uid="{00000000-0005-0000-0000-0000E34E0000}"/>
    <cellStyle name="Normal 88 2" xfId="20008" xr:uid="{00000000-0005-0000-0000-0000E44E0000}"/>
    <cellStyle name="Normal 88 3" xfId="20009" xr:uid="{00000000-0005-0000-0000-0000E54E0000}"/>
    <cellStyle name="Normal 88 4" xfId="20010" xr:uid="{00000000-0005-0000-0000-0000E64E0000}"/>
    <cellStyle name="Normal 89" xfId="20011" xr:uid="{00000000-0005-0000-0000-0000E74E0000}"/>
    <cellStyle name="Normal 89 2" xfId="20012" xr:uid="{00000000-0005-0000-0000-0000E84E0000}"/>
    <cellStyle name="Normal 89 3" xfId="20013" xr:uid="{00000000-0005-0000-0000-0000E94E0000}"/>
    <cellStyle name="Normal 89 4" xfId="20014" xr:uid="{00000000-0005-0000-0000-0000EA4E0000}"/>
    <cellStyle name="Normal 9" xfId="20015" xr:uid="{00000000-0005-0000-0000-0000EB4E0000}"/>
    <cellStyle name="Normal 9 10" xfId="20016" xr:uid="{00000000-0005-0000-0000-0000EC4E0000}"/>
    <cellStyle name="Normal 9 10 2" xfId="20017" xr:uid="{00000000-0005-0000-0000-0000ED4E0000}"/>
    <cellStyle name="Normal 9 11" xfId="20018" xr:uid="{00000000-0005-0000-0000-0000EE4E0000}"/>
    <cellStyle name="Normal 9 11 2" xfId="20019" xr:uid="{00000000-0005-0000-0000-0000EF4E0000}"/>
    <cellStyle name="Normal 9 11 3" xfId="20020" xr:uid="{00000000-0005-0000-0000-0000F04E0000}"/>
    <cellStyle name="Normal 9 11 3 2" xfId="20021" xr:uid="{00000000-0005-0000-0000-0000F14E0000}"/>
    <cellStyle name="Normal 9 11 3 3" xfId="20022" xr:uid="{00000000-0005-0000-0000-0000F24E0000}"/>
    <cellStyle name="Normal 9 11 3 4" xfId="20023" xr:uid="{00000000-0005-0000-0000-0000F34E0000}"/>
    <cellStyle name="Normal 9 11 4" xfId="20024" xr:uid="{00000000-0005-0000-0000-0000F44E0000}"/>
    <cellStyle name="Normal 9 11 5" xfId="20025" xr:uid="{00000000-0005-0000-0000-0000F54E0000}"/>
    <cellStyle name="Normal 9 11 6" xfId="20026" xr:uid="{00000000-0005-0000-0000-0000F64E0000}"/>
    <cellStyle name="Normal 9 12" xfId="20027" xr:uid="{00000000-0005-0000-0000-0000F74E0000}"/>
    <cellStyle name="Normal 9 13" xfId="20028" xr:uid="{00000000-0005-0000-0000-0000F84E0000}"/>
    <cellStyle name="Normal 9 14" xfId="20029" xr:uid="{00000000-0005-0000-0000-0000F94E0000}"/>
    <cellStyle name="Normal 9 15" xfId="20030" xr:uid="{00000000-0005-0000-0000-0000FA4E0000}"/>
    <cellStyle name="Normal 9 16" xfId="20031" xr:uid="{00000000-0005-0000-0000-0000FB4E0000}"/>
    <cellStyle name="Normal 9 17" xfId="20032" xr:uid="{00000000-0005-0000-0000-0000FC4E0000}"/>
    <cellStyle name="Normal 9 18" xfId="20033" xr:uid="{00000000-0005-0000-0000-0000FD4E0000}"/>
    <cellStyle name="Normal 9 19" xfId="20034" xr:uid="{00000000-0005-0000-0000-0000FE4E0000}"/>
    <cellStyle name="Normal 9 2" xfId="20035" xr:uid="{00000000-0005-0000-0000-0000FF4E0000}"/>
    <cellStyle name="Normal 9 2 2" xfId="20036" xr:uid="{00000000-0005-0000-0000-0000004F0000}"/>
    <cellStyle name="Normal 9 2 3" xfId="20037" xr:uid="{00000000-0005-0000-0000-0000014F0000}"/>
    <cellStyle name="Normal 9 2 3 2" xfId="20038" xr:uid="{00000000-0005-0000-0000-0000024F0000}"/>
    <cellStyle name="Normal 9 2 3 2 2" xfId="20039" xr:uid="{00000000-0005-0000-0000-0000034F0000}"/>
    <cellStyle name="Normal 9 2 3 2 2 2" xfId="20040" xr:uid="{00000000-0005-0000-0000-0000044F0000}"/>
    <cellStyle name="Normal 9 2 3 2 2 3" xfId="20041" xr:uid="{00000000-0005-0000-0000-0000054F0000}"/>
    <cellStyle name="Normal 9 2 3 2 2 4" xfId="20042" xr:uid="{00000000-0005-0000-0000-0000064F0000}"/>
    <cellStyle name="Normal 9 2 3 2 3" xfId="20043" xr:uid="{00000000-0005-0000-0000-0000074F0000}"/>
    <cellStyle name="Normal 9 2 3 2 4" xfId="20044" xr:uid="{00000000-0005-0000-0000-0000084F0000}"/>
    <cellStyle name="Normal 9 2 3 2 5" xfId="20045" xr:uid="{00000000-0005-0000-0000-0000094F0000}"/>
    <cellStyle name="Normal 9 2 3 3" xfId="20046" xr:uid="{00000000-0005-0000-0000-00000A4F0000}"/>
    <cellStyle name="Normal 9 2 3 4" xfId="20047" xr:uid="{00000000-0005-0000-0000-00000B4F0000}"/>
    <cellStyle name="Normal 9 2 3 4 2" xfId="20048" xr:uid="{00000000-0005-0000-0000-00000C4F0000}"/>
    <cellStyle name="Normal 9 2 3 4 3" xfId="20049" xr:uid="{00000000-0005-0000-0000-00000D4F0000}"/>
    <cellStyle name="Normal 9 2 3 4 4" xfId="20050" xr:uid="{00000000-0005-0000-0000-00000E4F0000}"/>
    <cellStyle name="Normal 9 2 3 5" xfId="20051" xr:uid="{00000000-0005-0000-0000-00000F4F0000}"/>
    <cellStyle name="Normal 9 2 3 6" xfId="20052" xr:uid="{00000000-0005-0000-0000-0000104F0000}"/>
    <cellStyle name="Normal 9 2 3 7" xfId="20053" xr:uid="{00000000-0005-0000-0000-0000114F0000}"/>
    <cellStyle name="Normal 9 2 4" xfId="20054" xr:uid="{00000000-0005-0000-0000-0000124F0000}"/>
    <cellStyle name="Normal 9 20" xfId="20055" xr:uid="{00000000-0005-0000-0000-0000134F0000}"/>
    <cellStyle name="Normal 9 21" xfId="20056" xr:uid="{00000000-0005-0000-0000-0000144F0000}"/>
    <cellStyle name="Normal 9 22" xfId="20057" xr:uid="{00000000-0005-0000-0000-0000154F0000}"/>
    <cellStyle name="Normal 9 23" xfId="20058" xr:uid="{00000000-0005-0000-0000-0000164F0000}"/>
    <cellStyle name="Normal 9 24" xfId="20059" xr:uid="{00000000-0005-0000-0000-0000174F0000}"/>
    <cellStyle name="Normal 9 25" xfId="20060" xr:uid="{00000000-0005-0000-0000-0000184F0000}"/>
    <cellStyle name="Normal 9 26" xfId="20061" xr:uid="{00000000-0005-0000-0000-0000194F0000}"/>
    <cellStyle name="Normal 9 27" xfId="20062" xr:uid="{00000000-0005-0000-0000-00001A4F0000}"/>
    <cellStyle name="Normal 9 28" xfId="20063" xr:uid="{00000000-0005-0000-0000-00001B4F0000}"/>
    <cellStyle name="Normal 9 29" xfId="20064" xr:uid="{00000000-0005-0000-0000-00001C4F0000}"/>
    <cellStyle name="Normal 9 3" xfId="20065" xr:uid="{00000000-0005-0000-0000-00001D4F0000}"/>
    <cellStyle name="Normal 9 3 2" xfId="20066" xr:uid="{00000000-0005-0000-0000-00001E4F0000}"/>
    <cellStyle name="Normal 9 3 2 2" xfId="20067" xr:uid="{00000000-0005-0000-0000-00001F4F0000}"/>
    <cellStyle name="Normal 9 3 2 2 2" xfId="20068" xr:uid="{00000000-0005-0000-0000-0000204F0000}"/>
    <cellStyle name="Normal 9 3 2 2 2 2" xfId="20069" xr:uid="{00000000-0005-0000-0000-0000214F0000}"/>
    <cellStyle name="Normal 9 3 2 2 2 3" xfId="20070" xr:uid="{00000000-0005-0000-0000-0000224F0000}"/>
    <cellStyle name="Normal 9 3 2 2 2 4" xfId="20071" xr:uid="{00000000-0005-0000-0000-0000234F0000}"/>
    <cellStyle name="Normal 9 3 2 2 3" xfId="20072" xr:uid="{00000000-0005-0000-0000-0000244F0000}"/>
    <cellStyle name="Normal 9 3 2 2 4" xfId="20073" xr:uid="{00000000-0005-0000-0000-0000254F0000}"/>
    <cellStyle name="Normal 9 3 2 2 5" xfId="20074" xr:uid="{00000000-0005-0000-0000-0000264F0000}"/>
    <cellStyle name="Normal 9 3 2 3" xfId="20075" xr:uid="{00000000-0005-0000-0000-0000274F0000}"/>
    <cellStyle name="Normal 9 3 2 4" xfId="20076" xr:uid="{00000000-0005-0000-0000-0000284F0000}"/>
    <cellStyle name="Normal 9 3 2 4 2" xfId="20077" xr:uid="{00000000-0005-0000-0000-0000294F0000}"/>
    <cellStyle name="Normal 9 3 2 4 3" xfId="20078" xr:uid="{00000000-0005-0000-0000-00002A4F0000}"/>
    <cellStyle name="Normal 9 3 2 4 4" xfId="20079" xr:uid="{00000000-0005-0000-0000-00002B4F0000}"/>
    <cellStyle name="Normal 9 3 2 5" xfId="20080" xr:uid="{00000000-0005-0000-0000-00002C4F0000}"/>
    <cellStyle name="Normal 9 3 2 6" xfId="20081" xr:uid="{00000000-0005-0000-0000-00002D4F0000}"/>
    <cellStyle name="Normal 9 3 2 7" xfId="20082" xr:uid="{00000000-0005-0000-0000-00002E4F0000}"/>
    <cellStyle name="Normal 9 3 3" xfId="20083" xr:uid="{00000000-0005-0000-0000-00002F4F0000}"/>
    <cellStyle name="Normal 9 3 4" xfId="20084" xr:uid="{00000000-0005-0000-0000-0000304F0000}"/>
    <cellStyle name="Normal 9 30" xfId="20085" xr:uid="{00000000-0005-0000-0000-0000314F0000}"/>
    <cellStyle name="Normal 9 31" xfId="20086" xr:uid="{00000000-0005-0000-0000-0000324F0000}"/>
    <cellStyle name="Normal 9 32" xfId="20087" xr:uid="{00000000-0005-0000-0000-0000334F0000}"/>
    <cellStyle name="Normal 9 33" xfId="20088" xr:uid="{00000000-0005-0000-0000-0000344F0000}"/>
    <cellStyle name="Normal 9 34" xfId="20089" xr:uid="{00000000-0005-0000-0000-0000354F0000}"/>
    <cellStyle name="Normal 9 35" xfId="20090" xr:uid="{00000000-0005-0000-0000-0000364F0000}"/>
    <cellStyle name="Normal 9 36" xfId="20091" xr:uid="{00000000-0005-0000-0000-0000374F0000}"/>
    <cellStyle name="Normal 9 37" xfId="20092" xr:uid="{00000000-0005-0000-0000-0000384F0000}"/>
    <cellStyle name="Normal 9 38" xfId="20093" xr:uid="{00000000-0005-0000-0000-0000394F0000}"/>
    <cellStyle name="Normal 9 39" xfId="20094" xr:uid="{00000000-0005-0000-0000-00003A4F0000}"/>
    <cellStyle name="Normal 9 4" xfId="20095" xr:uid="{00000000-0005-0000-0000-00003B4F0000}"/>
    <cellStyle name="Normal 9 4 2" xfId="20096" xr:uid="{00000000-0005-0000-0000-00003C4F0000}"/>
    <cellStyle name="Normal 9 4 3" xfId="20097" xr:uid="{00000000-0005-0000-0000-00003D4F0000}"/>
    <cellStyle name="Normal 9 4 3 2" xfId="20098" xr:uid="{00000000-0005-0000-0000-00003E4F0000}"/>
    <cellStyle name="Normal 9 4 3 2 2" xfId="20099" xr:uid="{00000000-0005-0000-0000-00003F4F0000}"/>
    <cellStyle name="Normal 9 4 3 2 2 2" xfId="20100" xr:uid="{00000000-0005-0000-0000-0000404F0000}"/>
    <cellStyle name="Normal 9 4 3 2 2 3" xfId="20101" xr:uid="{00000000-0005-0000-0000-0000414F0000}"/>
    <cellStyle name="Normal 9 4 3 2 2 4" xfId="20102" xr:uid="{00000000-0005-0000-0000-0000424F0000}"/>
    <cellStyle name="Normal 9 4 3 2 3" xfId="20103" xr:uid="{00000000-0005-0000-0000-0000434F0000}"/>
    <cellStyle name="Normal 9 4 3 2 4" xfId="20104" xr:uid="{00000000-0005-0000-0000-0000444F0000}"/>
    <cellStyle name="Normal 9 4 3 2 5" xfId="20105" xr:uid="{00000000-0005-0000-0000-0000454F0000}"/>
    <cellStyle name="Normal 9 4 3 3" xfId="20106" xr:uid="{00000000-0005-0000-0000-0000464F0000}"/>
    <cellStyle name="Normal 9 4 3 4" xfId="20107" xr:uid="{00000000-0005-0000-0000-0000474F0000}"/>
    <cellStyle name="Normal 9 4 3 4 2" xfId="20108" xr:uid="{00000000-0005-0000-0000-0000484F0000}"/>
    <cellStyle name="Normal 9 4 3 4 3" xfId="20109" xr:uid="{00000000-0005-0000-0000-0000494F0000}"/>
    <cellStyle name="Normal 9 4 3 4 4" xfId="20110" xr:uid="{00000000-0005-0000-0000-00004A4F0000}"/>
    <cellStyle name="Normal 9 4 3 5" xfId="20111" xr:uid="{00000000-0005-0000-0000-00004B4F0000}"/>
    <cellStyle name="Normal 9 4 3 6" xfId="20112" xr:uid="{00000000-0005-0000-0000-00004C4F0000}"/>
    <cellStyle name="Normal 9 4 3 7" xfId="20113" xr:uid="{00000000-0005-0000-0000-00004D4F0000}"/>
    <cellStyle name="Normal 9 4 4" xfId="20114" xr:uid="{00000000-0005-0000-0000-00004E4F0000}"/>
    <cellStyle name="Normal 9 40" xfId="20115" xr:uid="{00000000-0005-0000-0000-00004F4F0000}"/>
    <cellStyle name="Normal 9 41" xfId="20116" xr:uid="{00000000-0005-0000-0000-0000504F0000}"/>
    <cellStyle name="Normal 9 42" xfId="20117" xr:uid="{00000000-0005-0000-0000-0000514F0000}"/>
    <cellStyle name="Normal 9 43" xfId="20118" xr:uid="{00000000-0005-0000-0000-0000524F0000}"/>
    <cellStyle name="Normal 9 44" xfId="20119" xr:uid="{00000000-0005-0000-0000-0000534F0000}"/>
    <cellStyle name="Normal 9 45" xfId="20120" xr:uid="{00000000-0005-0000-0000-0000544F0000}"/>
    <cellStyle name="Normal 9 46" xfId="20121" xr:uid="{00000000-0005-0000-0000-0000554F0000}"/>
    <cellStyle name="Normal 9 47" xfId="20122" xr:uid="{00000000-0005-0000-0000-0000564F0000}"/>
    <cellStyle name="Normal 9 48" xfId="20123" xr:uid="{00000000-0005-0000-0000-0000574F0000}"/>
    <cellStyle name="Normal 9 49" xfId="20124" xr:uid="{00000000-0005-0000-0000-0000584F0000}"/>
    <cellStyle name="Normal 9 5" xfId="20125" xr:uid="{00000000-0005-0000-0000-0000594F0000}"/>
    <cellStyle name="Normal 9 5 10" xfId="20126" xr:uid="{00000000-0005-0000-0000-00005A4F0000}"/>
    <cellStyle name="Normal 9 5 2" xfId="20127" xr:uid="{00000000-0005-0000-0000-00005B4F0000}"/>
    <cellStyle name="Normal 9 5 2 2" xfId="20128" xr:uid="{00000000-0005-0000-0000-00005C4F0000}"/>
    <cellStyle name="Normal 9 5 2 2 2" xfId="20129" xr:uid="{00000000-0005-0000-0000-00005D4F0000}"/>
    <cellStyle name="Normal 9 5 2 2 2 2" xfId="20130" xr:uid="{00000000-0005-0000-0000-00005E4F0000}"/>
    <cellStyle name="Normal 9 5 2 2 2 3" xfId="20131" xr:uid="{00000000-0005-0000-0000-00005F4F0000}"/>
    <cellStyle name="Normal 9 5 2 2 2 4" xfId="20132" xr:uid="{00000000-0005-0000-0000-0000604F0000}"/>
    <cellStyle name="Normal 9 5 2 2 3" xfId="20133" xr:uid="{00000000-0005-0000-0000-0000614F0000}"/>
    <cellStyle name="Normal 9 5 2 2 4" xfId="20134" xr:uid="{00000000-0005-0000-0000-0000624F0000}"/>
    <cellStyle name="Normal 9 5 2 2 5" xfId="20135" xr:uid="{00000000-0005-0000-0000-0000634F0000}"/>
    <cellStyle name="Normal 9 5 2 3" xfId="20136" xr:uid="{00000000-0005-0000-0000-0000644F0000}"/>
    <cellStyle name="Normal 9 5 2 4" xfId="20137" xr:uid="{00000000-0005-0000-0000-0000654F0000}"/>
    <cellStyle name="Normal 9 5 2 4 2" xfId="20138" xr:uid="{00000000-0005-0000-0000-0000664F0000}"/>
    <cellStyle name="Normal 9 5 2 4 3" xfId="20139" xr:uid="{00000000-0005-0000-0000-0000674F0000}"/>
    <cellStyle name="Normal 9 5 2 4 4" xfId="20140" xr:uid="{00000000-0005-0000-0000-0000684F0000}"/>
    <cellStyle name="Normal 9 5 2 5" xfId="20141" xr:uid="{00000000-0005-0000-0000-0000694F0000}"/>
    <cellStyle name="Normal 9 5 2 6" xfId="20142" xr:uid="{00000000-0005-0000-0000-00006A4F0000}"/>
    <cellStyle name="Normal 9 5 2 7" xfId="20143" xr:uid="{00000000-0005-0000-0000-00006B4F0000}"/>
    <cellStyle name="Normal 9 5 3" xfId="20144" xr:uid="{00000000-0005-0000-0000-00006C4F0000}"/>
    <cellStyle name="Normal 9 5 3 2" xfId="20145" xr:uid="{00000000-0005-0000-0000-00006D4F0000}"/>
    <cellStyle name="Normal 9 5 3 2 2" xfId="20146" xr:uid="{00000000-0005-0000-0000-00006E4F0000}"/>
    <cellStyle name="Normal 9 5 3 2 2 2" xfId="20147" xr:uid="{00000000-0005-0000-0000-00006F4F0000}"/>
    <cellStyle name="Normal 9 5 3 2 2 3" xfId="20148" xr:uid="{00000000-0005-0000-0000-0000704F0000}"/>
    <cellStyle name="Normal 9 5 3 2 2 4" xfId="20149" xr:uid="{00000000-0005-0000-0000-0000714F0000}"/>
    <cellStyle name="Normal 9 5 3 2 3" xfId="20150" xr:uid="{00000000-0005-0000-0000-0000724F0000}"/>
    <cellStyle name="Normal 9 5 3 2 4" xfId="20151" xr:uid="{00000000-0005-0000-0000-0000734F0000}"/>
    <cellStyle name="Normal 9 5 3 2 5" xfId="20152" xr:uid="{00000000-0005-0000-0000-0000744F0000}"/>
    <cellStyle name="Normal 9 5 3 3" xfId="20153" xr:uid="{00000000-0005-0000-0000-0000754F0000}"/>
    <cellStyle name="Normal 9 5 3 3 2" xfId="20154" xr:uid="{00000000-0005-0000-0000-0000764F0000}"/>
    <cellStyle name="Normal 9 5 3 3 3" xfId="20155" xr:uid="{00000000-0005-0000-0000-0000774F0000}"/>
    <cellStyle name="Normal 9 5 3 3 4" xfId="20156" xr:uid="{00000000-0005-0000-0000-0000784F0000}"/>
    <cellStyle name="Normal 9 5 3 4" xfId="20157" xr:uid="{00000000-0005-0000-0000-0000794F0000}"/>
    <cellStyle name="Normal 9 5 3 5" xfId="20158" xr:uid="{00000000-0005-0000-0000-00007A4F0000}"/>
    <cellStyle name="Normal 9 5 3 6" xfId="20159" xr:uid="{00000000-0005-0000-0000-00007B4F0000}"/>
    <cellStyle name="Normal 9 5 4" xfId="20160" xr:uid="{00000000-0005-0000-0000-00007C4F0000}"/>
    <cellStyle name="Normal 9 5 4 2" xfId="20161" xr:uid="{00000000-0005-0000-0000-00007D4F0000}"/>
    <cellStyle name="Normal 9 5 4 2 2" xfId="20162" xr:uid="{00000000-0005-0000-0000-00007E4F0000}"/>
    <cellStyle name="Normal 9 5 4 2 2 2" xfId="20163" xr:uid="{00000000-0005-0000-0000-00007F4F0000}"/>
    <cellStyle name="Normal 9 5 4 2 2 3" xfId="20164" xr:uid="{00000000-0005-0000-0000-0000804F0000}"/>
    <cellStyle name="Normal 9 5 4 2 2 4" xfId="20165" xr:uid="{00000000-0005-0000-0000-0000814F0000}"/>
    <cellStyle name="Normal 9 5 4 2 3" xfId="20166" xr:uid="{00000000-0005-0000-0000-0000824F0000}"/>
    <cellStyle name="Normal 9 5 4 2 4" xfId="20167" xr:uid="{00000000-0005-0000-0000-0000834F0000}"/>
    <cellStyle name="Normal 9 5 4 2 5" xfId="20168" xr:uid="{00000000-0005-0000-0000-0000844F0000}"/>
    <cellStyle name="Normal 9 5 4 3" xfId="20169" xr:uid="{00000000-0005-0000-0000-0000854F0000}"/>
    <cellStyle name="Normal 9 5 4 3 2" xfId="20170" xr:uid="{00000000-0005-0000-0000-0000864F0000}"/>
    <cellStyle name="Normal 9 5 4 3 3" xfId="20171" xr:uid="{00000000-0005-0000-0000-0000874F0000}"/>
    <cellStyle name="Normal 9 5 4 3 4" xfId="20172" xr:uid="{00000000-0005-0000-0000-0000884F0000}"/>
    <cellStyle name="Normal 9 5 4 4" xfId="20173" xr:uid="{00000000-0005-0000-0000-0000894F0000}"/>
    <cellStyle name="Normal 9 5 4 5" xfId="20174" xr:uid="{00000000-0005-0000-0000-00008A4F0000}"/>
    <cellStyle name="Normal 9 5 4 6" xfId="20175" xr:uid="{00000000-0005-0000-0000-00008B4F0000}"/>
    <cellStyle name="Normal 9 5 5" xfId="20176" xr:uid="{00000000-0005-0000-0000-00008C4F0000}"/>
    <cellStyle name="Normal 9 5 5 2" xfId="20177" xr:uid="{00000000-0005-0000-0000-00008D4F0000}"/>
    <cellStyle name="Normal 9 5 5 2 2" xfId="20178" xr:uid="{00000000-0005-0000-0000-00008E4F0000}"/>
    <cellStyle name="Normal 9 5 5 2 3" xfId="20179" xr:uid="{00000000-0005-0000-0000-00008F4F0000}"/>
    <cellStyle name="Normal 9 5 5 2 4" xfId="20180" xr:uid="{00000000-0005-0000-0000-0000904F0000}"/>
    <cellStyle name="Normal 9 5 5 3" xfId="20181" xr:uid="{00000000-0005-0000-0000-0000914F0000}"/>
    <cellStyle name="Normal 9 5 5 4" xfId="20182" xr:uid="{00000000-0005-0000-0000-0000924F0000}"/>
    <cellStyle name="Normal 9 5 5 5" xfId="20183" xr:uid="{00000000-0005-0000-0000-0000934F0000}"/>
    <cellStyle name="Normal 9 5 6" xfId="20184" xr:uid="{00000000-0005-0000-0000-0000944F0000}"/>
    <cellStyle name="Normal 9 5 7" xfId="20185" xr:uid="{00000000-0005-0000-0000-0000954F0000}"/>
    <cellStyle name="Normal 9 5 7 2" xfId="20186" xr:uid="{00000000-0005-0000-0000-0000964F0000}"/>
    <cellStyle name="Normal 9 5 7 3" xfId="20187" xr:uid="{00000000-0005-0000-0000-0000974F0000}"/>
    <cellStyle name="Normal 9 5 7 4" xfId="20188" xr:uid="{00000000-0005-0000-0000-0000984F0000}"/>
    <cellStyle name="Normal 9 5 8" xfId="20189" xr:uid="{00000000-0005-0000-0000-0000994F0000}"/>
    <cellStyle name="Normal 9 5 9" xfId="20190" xr:uid="{00000000-0005-0000-0000-00009A4F0000}"/>
    <cellStyle name="Normal 9 50" xfId="20191" xr:uid="{00000000-0005-0000-0000-00009B4F0000}"/>
    <cellStyle name="Normal 9 51" xfId="20192" xr:uid="{00000000-0005-0000-0000-00009C4F0000}"/>
    <cellStyle name="Normal 9 52" xfId="20193" xr:uid="{00000000-0005-0000-0000-00009D4F0000}"/>
    <cellStyle name="Normal 9 53" xfId="20194" xr:uid="{00000000-0005-0000-0000-00009E4F0000}"/>
    <cellStyle name="Normal 9 54" xfId="20195" xr:uid="{00000000-0005-0000-0000-00009F4F0000}"/>
    <cellStyle name="Normal 9 55" xfId="20196" xr:uid="{00000000-0005-0000-0000-0000A04F0000}"/>
    <cellStyle name="Normal 9 56" xfId="20197" xr:uid="{00000000-0005-0000-0000-0000A14F0000}"/>
    <cellStyle name="Normal 9 57" xfId="20198" xr:uid="{00000000-0005-0000-0000-0000A24F0000}"/>
    <cellStyle name="Normal 9 58" xfId="20199" xr:uid="{00000000-0005-0000-0000-0000A34F0000}"/>
    <cellStyle name="Normal 9 59" xfId="20200" xr:uid="{00000000-0005-0000-0000-0000A44F0000}"/>
    <cellStyle name="Normal 9 6" xfId="20201" xr:uid="{00000000-0005-0000-0000-0000A54F0000}"/>
    <cellStyle name="Normal 9 6 2" xfId="20202" xr:uid="{00000000-0005-0000-0000-0000A64F0000}"/>
    <cellStyle name="Normal 9 6 2 2" xfId="20203" xr:uid="{00000000-0005-0000-0000-0000A74F0000}"/>
    <cellStyle name="Normal 9 6 2 2 2" xfId="20204" xr:uid="{00000000-0005-0000-0000-0000A84F0000}"/>
    <cellStyle name="Normal 9 6 2 2 2 2" xfId="20205" xr:uid="{00000000-0005-0000-0000-0000A94F0000}"/>
    <cellStyle name="Normal 9 6 2 2 2 3" xfId="20206" xr:uid="{00000000-0005-0000-0000-0000AA4F0000}"/>
    <cellStyle name="Normal 9 6 2 2 2 4" xfId="20207" xr:uid="{00000000-0005-0000-0000-0000AB4F0000}"/>
    <cellStyle name="Normal 9 6 2 2 3" xfId="20208" xr:uid="{00000000-0005-0000-0000-0000AC4F0000}"/>
    <cellStyle name="Normal 9 6 2 2 4" xfId="20209" xr:uid="{00000000-0005-0000-0000-0000AD4F0000}"/>
    <cellStyle name="Normal 9 6 2 2 5" xfId="20210" xr:uid="{00000000-0005-0000-0000-0000AE4F0000}"/>
    <cellStyle name="Normal 9 6 2 3" xfId="20211" xr:uid="{00000000-0005-0000-0000-0000AF4F0000}"/>
    <cellStyle name="Normal 9 6 2 3 2" xfId="20212" xr:uid="{00000000-0005-0000-0000-0000B04F0000}"/>
    <cellStyle name="Normal 9 6 2 3 3" xfId="20213" xr:uid="{00000000-0005-0000-0000-0000B14F0000}"/>
    <cellStyle name="Normal 9 6 2 3 4" xfId="20214" xr:uid="{00000000-0005-0000-0000-0000B24F0000}"/>
    <cellStyle name="Normal 9 6 2 4" xfId="20215" xr:uid="{00000000-0005-0000-0000-0000B34F0000}"/>
    <cellStyle name="Normal 9 6 2 5" xfId="20216" xr:uid="{00000000-0005-0000-0000-0000B44F0000}"/>
    <cellStyle name="Normal 9 6 2 6" xfId="20217" xr:uid="{00000000-0005-0000-0000-0000B54F0000}"/>
    <cellStyle name="Normal 9 6 3" xfId="20218" xr:uid="{00000000-0005-0000-0000-0000B64F0000}"/>
    <cellStyle name="Normal 9 6 3 2" xfId="20219" xr:uid="{00000000-0005-0000-0000-0000B74F0000}"/>
    <cellStyle name="Normal 9 6 3 2 2" xfId="20220" xr:uid="{00000000-0005-0000-0000-0000B84F0000}"/>
    <cellStyle name="Normal 9 6 3 2 3" xfId="20221" xr:uid="{00000000-0005-0000-0000-0000B94F0000}"/>
    <cellStyle name="Normal 9 6 3 2 4" xfId="20222" xr:uid="{00000000-0005-0000-0000-0000BA4F0000}"/>
    <cellStyle name="Normal 9 6 3 3" xfId="20223" xr:uid="{00000000-0005-0000-0000-0000BB4F0000}"/>
    <cellStyle name="Normal 9 6 3 4" xfId="20224" xr:uid="{00000000-0005-0000-0000-0000BC4F0000}"/>
    <cellStyle name="Normal 9 6 3 5" xfId="20225" xr:uid="{00000000-0005-0000-0000-0000BD4F0000}"/>
    <cellStyle name="Normal 9 6 4" xfId="20226" xr:uid="{00000000-0005-0000-0000-0000BE4F0000}"/>
    <cellStyle name="Normal 9 6 5" xfId="20227" xr:uid="{00000000-0005-0000-0000-0000BF4F0000}"/>
    <cellStyle name="Normal 9 6 5 2" xfId="20228" xr:uid="{00000000-0005-0000-0000-0000C04F0000}"/>
    <cellStyle name="Normal 9 6 5 3" xfId="20229" xr:uid="{00000000-0005-0000-0000-0000C14F0000}"/>
    <cellStyle name="Normal 9 6 5 4" xfId="20230" xr:uid="{00000000-0005-0000-0000-0000C24F0000}"/>
    <cellStyle name="Normal 9 6 6" xfId="20231" xr:uid="{00000000-0005-0000-0000-0000C34F0000}"/>
    <cellStyle name="Normal 9 6 7" xfId="20232" xr:uid="{00000000-0005-0000-0000-0000C44F0000}"/>
    <cellStyle name="Normal 9 6 8" xfId="20233" xr:uid="{00000000-0005-0000-0000-0000C54F0000}"/>
    <cellStyle name="Normal 9 60" xfId="20234" xr:uid="{00000000-0005-0000-0000-0000C64F0000}"/>
    <cellStyle name="Normal 9 61" xfId="20235" xr:uid="{00000000-0005-0000-0000-0000C74F0000}"/>
    <cellStyle name="Normal 9 62" xfId="20236" xr:uid="{00000000-0005-0000-0000-0000C84F0000}"/>
    <cellStyle name="Normal 9 63" xfId="20237" xr:uid="{00000000-0005-0000-0000-0000C94F0000}"/>
    <cellStyle name="Normal 9 64" xfId="20238" xr:uid="{00000000-0005-0000-0000-0000CA4F0000}"/>
    <cellStyle name="Normal 9 65" xfId="20239" xr:uid="{00000000-0005-0000-0000-0000CB4F0000}"/>
    <cellStyle name="Normal 9 66" xfId="20240" xr:uid="{00000000-0005-0000-0000-0000CC4F0000}"/>
    <cellStyle name="Normal 9 67" xfId="20241" xr:uid="{00000000-0005-0000-0000-0000CD4F0000}"/>
    <cellStyle name="Normal 9 68" xfId="20242" xr:uid="{00000000-0005-0000-0000-0000CE4F0000}"/>
    <cellStyle name="Normal 9 69" xfId="20243" xr:uid="{00000000-0005-0000-0000-0000CF4F0000}"/>
    <cellStyle name="Normal 9 7" xfId="20244" xr:uid="{00000000-0005-0000-0000-0000D04F0000}"/>
    <cellStyle name="Normal 9 7 2" xfId="20245" xr:uid="{00000000-0005-0000-0000-0000D14F0000}"/>
    <cellStyle name="Normal 9 7 2 2" xfId="20246" xr:uid="{00000000-0005-0000-0000-0000D24F0000}"/>
    <cellStyle name="Normal 9 7 2 2 2" xfId="20247" xr:uid="{00000000-0005-0000-0000-0000D34F0000}"/>
    <cellStyle name="Normal 9 7 2 2 2 2" xfId="20248" xr:uid="{00000000-0005-0000-0000-0000D44F0000}"/>
    <cellStyle name="Normal 9 7 2 2 2 3" xfId="20249" xr:uid="{00000000-0005-0000-0000-0000D54F0000}"/>
    <cellStyle name="Normal 9 7 2 2 2 4" xfId="20250" xr:uid="{00000000-0005-0000-0000-0000D64F0000}"/>
    <cellStyle name="Normal 9 7 2 2 3" xfId="20251" xr:uid="{00000000-0005-0000-0000-0000D74F0000}"/>
    <cellStyle name="Normal 9 7 2 2 4" xfId="20252" xr:uid="{00000000-0005-0000-0000-0000D84F0000}"/>
    <cellStyle name="Normal 9 7 2 2 5" xfId="20253" xr:uid="{00000000-0005-0000-0000-0000D94F0000}"/>
    <cellStyle name="Normal 9 7 2 3" xfId="20254" xr:uid="{00000000-0005-0000-0000-0000DA4F0000}"/>
    <cellStyle name="Normal 9 7 2 3 2" xfId="20255" xr:uid="{00000000-0005-0000-0000-0000DB4F0000}"/>
    <cellStyle name="Normal 9 7 2 3 3" xfId="20256" xr:uid="{00000000-0005-0000-0000-0000DC4F0000}"/>
    <cellStyle name="Normal 9 7 2 3 4" xfId="20257" xr:uid="{00000000-0005-0000-0000-0000DD4F0000}"/>
    <cellStyle name="Normal 9 7 2 4" xfId="20258" xr:uid="{00000000-0005-0000-0000-0000DE4F0000}"/>
    <cellStyle name="Normal 9 7 2 5" xfId="20259" xr:uid="{00000000-0005-0000-0000-0000DF4F0000}"/>
    <cellStyle name="Normal 9 7 2 6" xfId="20260" xr:uid="{00000000-0005-0000-0000-0000E04F0000}"/>
    <cellStyle name="Normal 9 7 3" xfId="20261" xr:uid="{00000000-0005-0000-0000-0000E14F0000}"/>
    <cellStyle name="Normal 9 7 3 2" xfId="20262" xr:uid="{00000000-0005-0000-0000-0000E24F0000}"/>
    <cellStyle name="Normal 9 7 3 2 2" xfId="20263" xr:uid="{00000000-0005-0000-0000-0000E34F0000}"/>
    <cellStyle name="Normal 9 7 3 2 3" xfId="20264" xr:uid="{00000000-0005-0000-0000-0000E44F0000}"/>
    <cellStyle name="Normal 9 7 3 2 4" xfId="20265" xr:uid="{00000000-0005-0000-0000-0000E54F0000}"/>
    <cellStyle name="Normal 9 7 3 3" xfId="20266" xr:uid="{00000000-0005-0000-0000-0000E64F0000}"/>
    <cellStyle name="Normal 9 7 3 4" xfId="20267" xr:uid="{00000000-0005-0000-0000-0000E74F0000}"/>
    <cellStyle name="Normal 9 7 3 5" xfId="20268" xr:uid="{00000000-0005-0000-0000-0000E84F0000}"/>
    <cellStyle name="Normal 9 7 4" xfId="20269" xr:uid="{00000000-0005-0000-0000-0000E94F0000}"/>
    <cellStyle name="Normal 9 7 5" xfId="20270" xr:uid="{00000000-0005-0000-0000-0000EA4F0000}"/>
    <cellStyle name="Normal 9 7 5 2" xfId="20271" xr:uid="{00000000-0005-0000-0000-0000EB4F0000}"/>
    <cellStyle name="Normal 9 7 5 3" xfId="20272" xr:uid="{00000000-0005-0000-0000-0000EC4F0000}"/>
    <cellStyle name="Normal 9 7 5 4" xfId="20273" xr:uid="{00000000-0005-0000-0000-0000ED4F0000}"/>
    <cellStyle name="Normal 9 7 6" xfId="20274" xr:uid="{00000000-0005-0000-0000-0000EE4F0000}"/>
    <cellStyle name="Normal 9 7 7" xfId="20275" xr:uid="{00000000-0005-0000-0000-0000EF4F0000}"/>
    <cellStyle name="Normal 9 7 8" xfId="20276" xr:uid="{00000000-0005-0000-0000-0000F04F0000}"/>
    <cellStyle name="Normal 9 70" xfId="20277" xr:uid="{00000000-0005-0000-0000-0000F14F0000}"/>
    <cellStyle name="Normal 9 71" xfId="20278" xr:uid="{00000000-0005-0000-0000-0000F24F0000}"/>
    <cellStyle name="Normal 9 72" xfId="20279" xr:uid="{00000000-0005-0000-0000-0000F34F0000}"/>
    <cellStyle name="Normal 9 73" xfId="20280" xr:uid="{00000000-0005-0000-0000-0000F44F0000}"/>
    <cellStyle name="Normal 9 74" xfId="20281" xr:uid="{00000000-0005-0000-0000-0000F54F0000}"/>
    <cellStyle name="Normal 9 75" xfId="20282" xr:uid="{00000000-0005-0000-0000-0000F64F0000}"/>
    <cellStyle name="Normal 9 76" xfId="20283" xr:uid="{00000000-0005-0000-0000-0000F74F0000}"/>
    <cellStyle name="Normal 9 77" xfId="20284" xr:uid="{00000000-0005-0000-0000-0000F84F0000}"/>
    <cellStyle name="Normal 9 78" xfId="20285" xr:uid="{00000000-0005-0000-0000-0000F94F0000}"/>
    <cellStyle name="Normal 9 79" xfId="20286" xr:uid="{00000000-0005-0000-0000-0000FA4F0000}"/>
    <cellStyle name="Normal 9 8" xfId="20287" xr:uid="{00000000-0005-0000-0000-0000FB4F0000}"/>
    <cellStyle name="Normal 9 8 2" xfId="20288" xr:uid="{00000000-0005-0000-0000-0000FC4F0000}"/>
    <cellStyle name="Normal 9 8 2 2" xfId="20289" xr:uid="{00000000-0005-0000-0000-0000FD4F0000}"/>
    <cellStyle name="Normal 9 8 2 2 2" xfId="20290" xr:uid="{00000000-0005-0000-0000-0000FE4F0000}"/>
    <cellStyle name="Normal 9 8 2 2 3" xfId="20291" xr:uid="{00000000-0005-0000-0000-0000FF4F0000}"/>
    <cellStyle name="Normal 9 8 2 2 4" xfId="20292" xr:uid="{00000000-0005-0000-0000-000000500000}"/>
    <cellStyle name="Normal 9 8 2 3" xfId="20293" xr:uid="{00000000-0005-0000-0000-000001500000}"/>
    <cellStyle name="Normal 9 8 2 4" xfId="20294" xr:uid="{00000000-0005-0000-0000-000002500000}"/>
    <cellStyle name="Normal 9 8 2 5" xfId="20295" xr:uid="{00000000-0005-0000-0000-000003500000}"/>
    <cellStyle name="Normal 9 8 3" xfId="20296" xr:uid="{00000000-0005-0000-0000-000004500000}"/>
    <cellStyle name="Normal 9 8 4" xfId="20297" xr:uid="{00000000-0005-0000-0000-000005500000}"/>
    <cellStyle name="Normal 9 8 4 2" xfId="20298" xr:uid="{00000000-0005-0000-0000-000006500000}"/>
    <cellStyle name="Normal 9 8 4 3" xfId="20299" xr:uid="{00000000-0005-0000-0000-000007500000}"/>
    <cellStyle name="Normal 9 8 4 4" xfId="20300" xr:uid="{00000000-0005-0000-0000-000008500000}"/>
    <cellStyle name="Normal 9 8 5" xfId="20301" xr:uid="{00000000-0005-0000-0000-000009500000}"/>
    <cellStyle name="Normal 9 8 6" xfId="20302" xr:uid="{00000000-0005-0000-0000-00000A500000}"/>
    <cellStyle name="Normal 9 8 7" xfId="20303" xr:uid="{00000000-0005-0000-0000-00000B500000}"/>
    <cellStyle name="Normal 9 80" xfId="20304" xr:uid="{00000000-0005-0000-0000-00000C500000}"/>
    <cellStyle name="Normal 9 81" xfId="20305" xr:uid="{00000000-0005-0000-0000-00000D500000}"/>
    <cellStyle name="Normal 9 82" xfId="20306" xr:uid="{00000000-0005-0000-0000-00000E500000}"/>
    <cellStyle name="Normal 9 83" xfId="20307" xr:uid="{00000000-0005-0000-0000-00000F500000}"/>
    <cellStyle name="Normal 9 84" xfId="20308" xr:uid="{00000000-0005-0000-0000-000010500000}"/>
    <cellStyle name="Normal 9 85" xfId="20309" xr:uid="{00000000-0005-0000-0000-000011500000}"/>
    <cellStyle name="Normal 9 86" xfId="20310" xr:uid="{00000000-0005-0000-0000-000012500000}"/>
    <cellStyle name="Normal 9 87" xfId="20311" xr:uid="{00000000-0005-0000-0000-000013500000}"/>
    <cellStyle name="Normal 9 88" xfId="20312" xr:uid="{00000000-0005-0000-0000-000014500000}"/>
    <cellStyle name="Normal 9 89" xfId="20313" xr:uid="{00000000-0005-0000-0000-000015500000}"/>
    <cellStyle name="Normal 9 9" xfId="20314" xr:uid="{00000000-0005-0000-0000-000016500000}"/>
    <cellStyle name="Normal 9 9 2" xfId="20315" xr:uid="{00000000-0005-0000-0000-000017500000}"/>
    <cellStyle name="Normal 9 90" xfId="20316" xr:uid="{00000000-0005-0000-0000-000018500000}"/>
    <cellStyle name="Normal 9 91" xfId="20317" xr:uid="{00000000-0005-0000-0000-000019500000}"/>
    <cellStyle name="Normal 9 92" xfId="20318" xr:uid="{00000000-0005-0000-0000-00001A500000}"/>
    <cellStyle name="Normal 9 93" xfId="20319" xr:uid="{00000000-0005-0000-0000-00001B500000}"/>
    <cellStyle name="Normal 9 94" xfId="20320" xr:uid="{00000000-0005-0000-0000-00001C500000}"/>
    <cellStyle name="Normal 9 95" xfId="20321" xr:uid="{00000000-0005-0000-0000-00001D500000}"/>
    <cellStyle name="Normal 9 95 2" xfId="20322" xr:uid="{00000000-0005-0000-0000-00001E500000}"/>
    <cellStyle name="Normal 9 95 3" xfId="20323" xr:uid="{00000000-0005-0000-0000-00001F500000}"/>
    <cellStyle name="Normal 9 95 4" xfId="20324" xr:uid="{00000000-0005-0000-0000-000020500000}"/>
    <cellStyle name="Normal 9 96" xfId="20325" xr:uid="{00000000-0005-0000-0000-000021500000}"/>
    <cellStyle name="Normal 9 97" xfId="20326" xr:uid="{00000000-0005-0000-0000-000022500000}"/>
    <cellStyle name="Normal 9 98" xfId="20327" xr:uid="{00000000-0005-0000-0000-000023500000}"/>
    <cellStyle name="Normal 90" xfId="20328" xr:uid="{00000000-0005-0000-0000-000024500000}"/>
    <cellStyle name="Normal 90 2" xfId="20329" xr:uid="{00000000-0005-0000-0000-000025500000}"/>
    <cellStyle name="Normal 90 3" xfId="20330" xr:uid="{00000000-0005-0000-0000-000026500000}"/>
    <cellStyle name="Normal 90 4" xfId="20331" xr:uid="{00000000-0005-0000-0000-000027500000}"/>
    <cellStyle name="Normal 91" xfId="20332" xr:uid="{00000000-0005-0000-0000-000028500000}"/>
    <cellStyle name="Normal 91 2" xfId="20333" xr:uid="{00000000-0005-0000-0000-000029500000}"/>
    <cellStyle name="Normal 91 3" xfId="20334" xr:uid="{00000000-0005-0000-0000-00002A500000}"/>
    <cellStyle name="Normal 91 4" xfId="20335" xr:uid="{00000000-0005-0000-0000-00002B500000}"/>
    <cellStyle name="Normal 92" xfId="20336" xr:uid="{00000000-0005-0000-0000-00002C500000}"/>
    <cellStyle name="Normal 92 2" xfId="20337" xr:uid="{00000000-0005-0000-0000-00002D500000}"/>
    <cellStyle name="Normal 92 3" xfId="20338" xr:uid="{00000000-0005-0000-0000-00002E500000}"/>
    <cellStyle name="Normal 92 4" xfId="20339" xr:uid="{00000000-0005-0000-0000-00002F500000}"/>
    <cellStyle name="Normal 93" xfId="20340" xr:uid="{00000000-0005-0000-0000-000030500000}"/>
    <cellStyle name="Normal 93 2" xfId="20341" xr:uid="{00000000-0005-0000-0000-000031500000}"/>
    <cellStyle name="Normal 94" xfId="20342" xr:uid="{00000000-0005-0000-0000-000032500000}"/>
    <cellStyle name="Normal 94 2" xfId="20343" xr:uid="{00000000-0005-0000-0000-000033500000}"/>
    <cellStyle name="Normal 94 3" xfId="20344" xr:uid="{00000000-0005-0000-0000-000034500000}"/>
    <cellStyle name="Normal 94 4" xfId="20345" xr:uid="{00000000-0005-0000-0000-000035500000}"/>
    <cellStyle name="Normal 95" xfId="20346" xr:uid="{00000000-0005-0000-0000-000036500000}"/>
    <cellStyle name="Normal 95 2" xfId="20347" xr:uid="{00000000-0005-0000-0000-000037500000}"/>
    <cellStyle name="Normal 95 3" xfId="20348" xr:uid="{00000000-0005-0000-0000-000038500000}"/>
    <cellStyle name="Normal 95 4" xfId="20349" xr:uid="{00000000-0005-0000-0000-000039500000}"/>
    <cellStyle name="Normal 96" xfId="20350" xr:uid="{00000000-0005-0000-0000-00003A500000}"/>
    <cellStyle name="Normal 96 2" xfId="20351" xr:uid="{00000000-0005-0000-0000-00003B500000}"/>
    <cellStyle name="Normal 96 2 2" xfId="20352" xr:uid="{00000000-0005-0000-0000-00003C500000}"/>
    <cellStyle name="Normal 96 2 2 2" xfId="20353" xr:uid="{00000000-0005-0000-0000-00003D500000}"/>
    <cellStyle name="Normal 96 2 2 3" xfId="20354" xr:uid="{00000000-0005-0000-0000-00003E500000}"/>
    <cellStyle name="Normal 96 2 2 4" xfId="20355" xr:uid="{00000000-0005-0000-0000-00003F500000}"/>
    <cellStyle name="Normal 96 2 3" xfId="20356" xr:uid="{00000000-0005-0000-0000-000040500000}"/>
    <cellStyle name="Normal 96 2 4" xfId="20357" xr:uid="{00000000-0005-0000-0000-000041500000}"/>
    <cellStyle name="Normal 96 2 5" xfId="20358" xr:uid="{00000000-0005-0000-0000-000042500000}"/>
    <cellStyle name="Normal 96 3" xfId="20359" xr:uid="{00000000-0005-0000-0000-000043500000}"/>
    <cellStyle name="Normal 96 3 2" xfId="20360" xr:uid="{00000000-0005-0000-0000-000044500000}"/>
    <cellStyle name="Normal 96 3 3" xfId="20361" xr:uid="{00000000-0005-0000-0000-000045500000}"/>
    <cellStyle name="Normal 96 3 4" xfId="20362" xr:uid="{00000000-0005-0000-0000-000046500000}"/>
    <cellStyle name="Normal 96 4" xfId="20363" xr:uid="{00000000-0005-0000-0000-000047500000}"/>
    <cellStyle name="Normal 96 4 2" xfId="20364" xr:uid="{00000000-0005-0000-0000-000048500000}"/>
    <cellStyle name="Normal 96 4 3" xfId="20365" xr:uid="{00000000-0005-0000-0000-000049500000}"/>
    <cellStyle name="Normal 96 4 4" xfId="20366" xr:uid="{00000000-0005-0000-0000-00004A500000}"/>
    <cellStyle name="Normal 96 5" xfId="20367" xr:uid="{00000000-0005-0000-0000-00004B500000}"/>
    <cellStyle name="Normal 96 6" xfId="20368" xr:uid="{00000000-0005-0000-0000-00004C500000}"/>
    <cellStyle name="Normal 96 7" xfId="20369" xr:uid="{00000000-0005-0000-0000-00004D500000}"/>
    <cellStyle name="Normal 97" xfId="20370" xr:uid="{00000000-0005-0000-0000-00004E500000}"/>
    <cellStyle name="Normal 97 2" xfId="20371" xr:uid="{00000000-0005-0000-0000-00004F500000}"/>
    <cellStyle name="Normal 97 3" xfId="20372" xr:uid="{00000000-0005-0000-0000-000050500000}"/>
    <cellStyle name="Normal 97 4" xfId="20373" xr:uid="{00000000-0005-0000-0000-000051500000}"/>
    <cellStyle name="Normal 98" xfId="20374" xr:uid="{00000000-0005-0000-0000-000052500000}"/>
    <cellStyle name="Normal 98 2" xfId="20375" xr:uid="{00000000-0005-0000-0000-000053500000}"/>
    <cellStyle name="Normal 98 3" xfId="20376" xr:uid="{00000000-0005-0000-0000-000054500000}"/>
    <cellStyle name="Normal 98 4" xfId="20377" xr:uid="{00000000-0005-0000-0000-000055500000}"/>
    <cellStyle name="Normal 99" xfId="20378" xr:uid="{00000000-0005-0000-0000-000056500000}"/>
    <cellStyle name="Normal 99 2" xfId="20379" xr:uid="{00000000-0005-0000-0000-000057500000}"/>
    <cellStyle name="Normal 99 3" xfId="20380" xr:uid="{00000000-0005-0000-0000-000058500000}"/>
    <cellStyle name="Normal 99 4" xfId="20381" xr:uid="{00000000-0005-0000-0000-000059500000}"/>
    <cellStyle name="Normal_Capital &amp; RWA N" xfId="8" xr:uid="{00000000-0005-0000-0000-00005A500000}"/>
    <cellStyle name="Normal_Capital &amp; RWA N 2" xfId="16" xr:uid="{00000000-0005-0000-0000-00005B500000}"/>
    <cellStyle name="Normal_Casestdy draft" xfId="15" xr:uid="{00000000-0005-0000-0000-00005C500000}"/>
    <cellStyle name="Normal_Casestdy draft 2" xfId="9" xr:uid="{00000000-0005-0000-0000-00005D500000}"/>
    <cellStyle name="Normalny_Eksport 2000 - F" xfId="20382" xr:uid="{00000000-0005-0000-0000-00005E500000}"/>
    <cellStyle name="Note 2" xfId="20383" xr:uid="{00000000-0005-0000-0000-00005F500000}"/>
    <cellStyle name="Note 2 10" xfId="20384" xr:uid="{00000000-0005-0000-0000-000060500000}"/>
    <cellStyle name="Note 2 10 2" xfId="20385" xr:uid="{00000000-0005-0000-0000-000061500000}"/>
    <cellStyle name="Note 2 10 2 2" xfId="21221" xr:uid="{00000000-0005-0000-0000-000062500000}"/>
    <cellStyle name="Note 2 10 3" xfId="20386" xr:uid="{00000000-0005-0000-0000-000063500000}"/>
    <cellStyle name="Note 2 10 3 2" xfId="21220" xr:uid="{00000000-0005-0000-0000-000064500000}"/>
    <cellStyle name="Note 2 10 4" xfId="20387" xr:uid="{00000000-0005-0000-0000-000065500000}"/>
    <cellStyle name="Note 2 10 4 2" xfId="21219" xr:uid="{00000000-0005-0000-0000-000066500000}"/>
    <cellStyle name="Note 2 10 5" xfId="20388" xr:uid="{00000000-0005-0000-0000-000067500000}"/>
    <cellStyle name="Note 2 10 5 2" xfId="21218" xr:uid="{00000000-0005-0000-0000-000068500000}"/>
    <cellStyle name="Note 2 11" xfId="20389" xr:uid="{00000000-0005-0000-0000-000069500000}"/>
    <cellStyle name="Note 2 11 2" xfId="20390" xr:uid="{00000000-0005-0000-0000-00006A500000}"/>
    <cellStyle name="Note 2 11 2 2" xfId="21217" xr:uid="{00000000-0005-0000-0000-00006B500000}"/>
    <cellStyle name="Note 2 11 3" xfId="20391" xr:uid="{00000000-0005-0000-0000-00006C500000}"/>
    <cellStyle name="Note 2 11 3 2" xfId="21216" xr:uid="{00000000-0005-0000-0000-00006D500000}"/>
    <cellStyle name="Note 2 11 4" xfId="20392" xr:uid="{00000000-0005-0000-0000-00006E500000}"/>
    <cellStyle name="Note 2 11 4 2" xfId="21215" xr:uid="{00000000-0005-0000-0000-00006F500000}"/>
    <cellStyle name="Note 2 11 5" xfId="20393" xr:uid="{00000000-0005-0000-0000-000070500000}"/>
    <cellStyle name="Note 2 11 5 2" xfId="21214" xr:uid="{00000000-0005-0000-0000-000071500000}"/>
    <cellStyle name="Note 2 12" xfId="20394" xr:uid="{00000000-0005-0000-0000-000072500000}"/>
    <cellStyle name="Note 2 12 2" xfId="20395" xr:uid="{00000000-0005-0000-0000-000073500000}"/>
    <cellStyle name="Note 2 12 2 2" xfId="21213" xr:uid="{00000000-0005-0000-0000-000074500000}"/>
    <cellStyle name="Note 2 12 3" xfId="20396" xr:uid="{00000000-0005-0000-0000-000075500000}"/>
    <cellStyle name="Note 2 12 3 2" xfId="21212" xr:uid="{00000000-0005-0000-0000-000076500000}"/>
    <cellStyle name="Note 2 12 4" xfId="20397" xr:uid="{00000000-0005-0000-0000-000077500000}"/>
    <cellStyle name="Note 2 12 4 2" xfId="21211" xr:uid="{00000000-0005-0000-0000-000078500000}"/>
    <cellStyle name="Note 2 12 5" xfId="20398" xr:uid="{00000000-0005-0000-0000-000079500000}"/>
    <cellStyle name="Note 2 12 5 2" xfId="21210" xr:uid="{00000000-0005-0000-0000-00007A500000}"/>
    <cellStyle name="Note 2 13" xfId="20399" xr:uid="{00000000-0005-0000-0000-00007B500000}"/>
    <cellStyle name="Note 2 13 2" xfId="20400" xr:uid="{00000000-0005-0000-0000-00007C500000}"/>
    <cellStyle name="Note 2 13 2 2" xfId="21209" xr:uid="{00000000-0005-0000-0000-00007D500000}"/>
    <cellStyle name="Note 2 13 3" xfId="20401" xr:uid="{00000000-0005-0000-0000-00007E500000}"/>
    <cellStyle name="Note 2 13 3 2" xfId="21208" xr:uid="{00000000-0005-0000-0000-00007F500000}"/>
    <cellStyle name="Note 2 13 4" xfId="20402" xr:uid="{00000000-0005-0000-0000-000080500000}"/>
    <cellStyle name="Note 2 13 4 2" xfId="21207" xr:uid="{00000000-0005-0000-0000-000081500000}"/>
    <cellStyle name="Note 2 13 5" xfId="20403" xr:uid="{00000000-0005-0000-0000-000082500000}"/>
    <cellStyle name="Note 2 13 5 2" xfId="21206" xr:uid="{00000000-0005-0000-0000-000083500000}"/>
    <cellStyle name="Note 2 14" xfId="20404" xr:uid="{00000000-0005-0000-0000-000084500000}"/>
    <cellStyle name="Note 2 14 2" xfId="20405" xr:uid="{00000000-0005-0000-0000-000085500000}"/>
    <cellStyle name="Note 2 14 2 2" xfId="21204" xr:uid="{00000000-0005-0000-0000-000086500000}"/>
    <cellStyle name="Note 2 14 3" xfId="21205" xr:uid="{00000000-0005-0000-0000-000087500000}"/>
    <cellStyle name="Note 2 15" xfId="20406" xr:uid="{00000000-0005-0000-0000-000088500000}"/>
    <cellStyle name="Note 2 15 2" xfId="20407" xr:uid="{00000000-0005-0000-0000-000089500000}"/>
    <cellStyle name="Note 2 15 2 2" xfId="21203" xr:uid="{00000000-0005-0000-0000-00008A500000}"/>
    <cellStyle name="Note 2 16" xfId="20408" xr:uid="{00000000-0005-0000-0000-00008B500000}"/>
    <cellStyle name="Note 2 16 2" xfId="21202" xr:uid="{00000000-0005-0000-0000-00008C500000}"/>
    <cellStyle name="Note 2 17" xfId="20409" xr:uid="{00000000-0005-0000-0000-00008D500000}"/>
    <cellStyle name="Note 2 17 2" xfId="21201" xr:uid="{00000000-0005-0000-0000-00008E500000}"/>
    <cellStyle name="Note 2 18" xfId="21222" xr:uid="{00000000-0005-0000-0000-00008F500000}"/>
    <cellStyle name="Note 2 2" xfId="20410" xr:uid="{00000000-0005-0000-0000-000090500000}"/>
    <cellStyle name="Note 2 2 10" xfId="20411" xr:uid="{00000000-0005-0000-0000-000091500000}"/>
    <cellStyle name="Note 2 2 10 2" xfId="21199" xr:uid="{00000000-0005-0000-0000-000092500000}"/>
    <cellStyle name="Note 2 2 11" xfId="21200" xr:uid="{00000000-0005-0000-0000-000093500000}"/>
    <cellStyle name="Note 2 2 2" xfId="20412" xr:uid="{00000000-0005-0000-0000-000094500000}"/>
    <cellStyle name="Note 2 2 2 2" xfId="20413" xr:uid="{00000000-0005-0000-0000-000095500000}"/>
    <cellStyle name="Note 2 2 2 2 2" xfId="21197" xr:uid="{00000000-0005-0000-0000-000096500000}"/>
    <cellStyle name="Note 2 2 2 3" xfId="20414" xr:uid="{00000000-0005-0000-0000-000097500000}"/>
    <cellStyle name="Note 2 2 2 3 2" xfId="21196" xr:uid="{00000000-0005-0000-0000-000098500000}"/>
    <cellStyle name="Note 2 2 2 4" xfId="20415" xr:uid="{00000000-0005-0000-0000-000099500000}"/>
    <cellStyle name="Note 2 2 2 4 2" xfId="21195" xr:uid="{00000000-0005-0000-0000-00009A500000}"/>
    <cellStyle name="Note 2 2 2 5" xfId="20416" xr:uid="{00000000-0005-0000-0000-00009B500000}"/>
    <cellStyle name="Note 2 2 2 5 2" xfId="21194" xr:uid="{00000000-0005-0000-0000-00009C500000}"/>
    <cellStyle name="Note 2 2 2 6" xfId="21198" xr:uid="{00000000-0005-0000-0000-00009D500000}"/>
    <cellStyle name="Note 2 2 3" xfId="20417" xr:uid="{00000000-0005-0000-0000-00009E500000}"/>
    <cellStyle name="Note 2 2 3 2" xfId="20418" xr:uid="{00000000-0005-0000-0000-00009F500000}"/>
    <cellStyle name="Note 2 2 3 2 2" xfId="21193" xr:uid="{00000000-0005-0000-0000-0000A0500000}"/>
    <cellStyle name="Note 2 2 3 3" xfId="20419" xr:uid="{00000000-0005-0000-0000-0000A1500000}"/>
    <cellStyle name="Note 2 2 3 3 2" xfId="21192" xr:uid="{00000000-0005-0000-0000-0000A2500000}"/>
    <cellStyle name="Note 2 2 3 4" xfId="20420" xr:uid="{00000000-0005-0000-0000-0000A3500000}"/>
    <cellStyle name="Note 2 2 3 4 2" xfId="21191" xr:uid="{00000000-0005-0000-0000-0000A4500000}"/>
    <cellStyle name="Note 2 2 3 5" xfId="20421" xr:uid="{00000000-0005-0000-0000-0000A5500000}"/>
    <cellStyle name="Note 2 2 3 5 2" xfId="21190" xr:uid="{00000000-0005-0000-0000-0000A6500000}"/>
    <cellStyle name="Note 2 2 4" xfId="20422" xr:uid="{00000000-0005-0000-0000-0000A7500000}"/>
    <cellStyle name="Note 2 2 4 2" xfId="20423" xr:uid="{00000000-0005-0000-0000-0000A8500000}"/>
    <cellStyle name="Note 2 2 4 2 2" xfId="21188" xr:uid="{00000000-0005-0000-0000-0000A9500000}"/>
    <cellStyle name="Note 2 2 4 3" xfId="20424" xr:uid="{00000000-0005-0000-0000-0000AA500000}"/>
    <cellStyle name="Note 2 2 4 3 2" xfId="21187" xr:uid="{00000000-0005-0000-0000-0000AB500000}"/>
    <cellStyle name="Note 2 2 4 4" xfId="20425" xr:uid="{00000000-0005-0000-0000-0000AC500000}"/>
    <cellStyle name="Note 2 2 4 4 2" xfId="21186" xr:uid="{00000000-0005-0000-0000-0000AD500000}"/>
    <cellStyle name="Note 2 2 4 5" xfId="21189" xr:uid="{00000000-0005-0000-0000-0000AE500000}"/>
    <cellStyle name="Note 2 2 5" xfId="20426" xr:uid="{00000000-0005-0000-0000-0000AF500000}"/>
    <cellStyle name="Note 2 2 5 2" xfId="20427" xr:uid="{00000000-0005-0000-0000-0000B0500000}"/>
    <cellStyle name="Note 2 2 5 2 2" xfId="21184" xr:uid="{00000000-0005-0000-0000-0000B1500000}"/>
    <cellStyle name="Note 2 2 5 3" xfId="20428" xr:uid="{00000000-0005-0000-0000-0000B2500000}"/>
    <cellStyle name="Note 2 2 5 3 2" xfId="21183" xr:uid="{00000000-0005-0000-0000-0000B3500000}"/>
    <cellStyle name="Note 2 2 5 4" xfId="20429" xr:uid="{00000000-0005-0000-0000-0000B4500000}"/>
    <cellStyle name="Note 2 2 5 4 2" xfId="21182" xr:uid="{00000000-0005-0000-0000-0000B5500000}"/>
    <cellStyle name="Note 2 2 5 5" xfId="21185" xr:uid="{00000000-0005-0000-0000-0000B6500000}"/>
    <cellStyle name="Note 2 2 6" xfId="20430" xr:uid="{00000000-0005-0000-0000-0000B7500000}"/>
    <cellStyle name="Note 2 2 6 2" xfId="21181" xr:uid="{00000000-0005-0000-0000-0000B8500000}"/>
    <cellStyle name="Note 2 2 7" xfId="20431" xr:uid="{00000000-0005-0000-0000-0000B9500000}"/>
    <cellStyle name="Note 2 2 7 2" xfId="21180" xr:uid="{00000000-0005-0000-0000-0000BA500000}"/>
    <cellStyle name="Note 2 2 8" xfId="20432" xr:uid="{00000000-0005-0000-0000-0000BB500000}"/>
    <cellStyle name="Note 2 2 8 2" xfId="21179" xr:uid="{00000000-0005-0000-0000-0000BC500000}"/>
    <cellStyle name="Note 2 2 9" xfId="20433" xr:uid="{00000000-0005-0000-0000-0000BD500000}"/>
    <cellStyle name="Note 2 2 9 2" xfId="21178" xr:uid="{00000000-0005-0000-0000-0000BE500000}"/>
    <cellStyle name="Note 2 3" xfId="20434" xr:uid="{00000000-0005-0000-0000-0000BF500000}"/>
    <cellStyle name="Note 2 3 2" xfId="20435" xr:uid="{00000000-0005-0000-0000-0000C0500000}"/>
    <cellStyle name="Note 2 3 2 2" xfId="21177" xr:uid="{00000000-0005-0000-0000-0000C1500000}"/>
    <cellStyle name="Note 2 3 3" xfId="20436" xr:uid="{00000000-0005-0000-0000-0000C2500000}"/>
    <cellStyle name="Note 2 3 3 2" xfId="21176" xr:uid="{00000000-0005-0000-0000-0000C3500000}"/>
    <cellStyle name="Note 2 3 4" xfId="20437" xr:uid="{00000000-0005-0000-0000-0000C4500000}"/>
    <cellStyle name="Note 2 3 4 2" xfId="21175" xr:uid="{00000000-0005-0000-0000-0000C5500000}"/>
    <cellStyle name="Note 2 3 5" xfId="20438" xr:uid="{00000000-0005-0000-0000-0000C6500000}"/>
    <cellStyle name="Note 2 3 5 2" xfId="21174" xr:uid="{00000000-0005-0000-0000-0000C7500000}"/>
    <cellStyle name="Note 2 4" xfId="20439" xr:uid="{00000000-0005-0000-0000-0000C8500000}"/>
    <cellStyle name="Note 2 4 2" xfId="20440" xr:uid="{00000000-0005-0000-0000-0000C9500000}"/>
    <cellStyle name="Note 2 4 2 2" xfId="20441" xr:uid="{00000000-0005-0000-0000-0000CA500000}"/>
    <cellStyle name="Note 2 4 2 2 2" xfId="21173" xr:uid="{00000000-0005-0000-0000-0000CB500000}"/>
    <cellStyle name="Note 2 4 3" xfId="20442" xr:uid="{00000000-0005-0000-0000-0000CC500000}"/>
    <cellStyle name="Note 2 4 3 2" xfId="20443" xr:uid="{00000000-0005-0000-0000-0000CD500000}"/>
    <cellStyle name="Note 2 4 3 2 2" xfId="21172" xr:uid="{00000000-0005-0000-0000-0000CE500000}"/>
    <cellStyle name="Note 2 4 4" xfId="20444" xr:uid="{00000000-0005-0000-0000-0000CF500000}"/>
    <cellStyle name="Note 2 4 4 2" xfId="20445" xr:uid="{00000000-0005-0000-0000-0000D0500000}"/>
    <cellStyle name="Note 2 4 4 2 2" xfId="21171" xr:uid="{00000000-0005-0000-0000-0000D1500000}"/>
    <cellStyle name="Note 2 4 5" xfId="20446" xr:uid="{00000000-0005-0000-0000-0000D2500000}"/>
    <cellStyle name="Note 2 4 6" xfId="20447" xr:uid="{00000000-0005-0000-0000-0000D3500000}"/>
    <cellStyle name="Note 2 4 7" xfId="20448" xr:uid="{00000000-0005-0000-0000-0000D4500000}"/>
    <cellStyle name="Note 2 4 7 2" xfId="21170" xr:uid="{00000000-0005-0000-0000-0000D5500000}"/>
    <cellStyle name="Note 2 5" xfId="20449" xr:uid="{00000000-0005-0000-0000-0000D6500000}"/>
    <cellStyle name="Note 2 5 2" xfId="20450" xr:uid="{00000000-0005-0000-0000-0000D7500000}"/>
    <cellStyle name="Note 2 5 2 2" xfId="20451" xr:uid="{00000000-0005-0000-0000-0000D8500000}"/>
    <cellStyle name="Note 2 5 2 2 2" xfId="21169" xr:uid="{00000000-0005-0000-0000-0000D9500000}"/>
    <cellStyle name="Note 2 5 3" xfId="20452" xr:uid="{00000000-0005-0000-0000-0000DA500000}"/>
    <cellStyle name="Note 2 5 3 2" xfId="20453" xr:uid="{00000000-0005-0000-0000-0000DB500000}"/>
    <cellStyle name="Note 2 5 3 2 2" xfId="21168" xr:uid="{00000000-0005-0000-0000-0000DC500000}"/>
    <cellStyle name="Note 2 5 4" xfId="20454" xr:uid="{00000000-0005-0000-0000-0000DD500000}"/>
    <cellStyle name="Note 2 5 4 2" xfId="20455" xr:uid="{00000000-0005-0000-0000-0000DE500000}"/>
    <cellStyle name="Note 2 5 4 2 2" xfId="21167" xr:uid="{00000000-0005-0000-0000-0000DF500000}"/>
    <cellStyle name="Note 2 5 5" xfId="20456" xr:uid="{00000000-0005-0000-0000-0000E0500000}"/>
    <cellStyle name="Note 2 5 6" xfId="20457" xr:uid="{00000000-0005-0000-0000-0000E1500000}"/>
    <cellStyle name="Note 2 5 7" xfId="20458" xr:uid="{00000000-0005-0000-0000-0000E2500000}"/>
    <cellStyle name="Note 2 5 7 2" xfId="21166" xr:uid="{00000000-0005-0000-0000-0000E3500000}"/>
    <cellStyle name="Note 2 6" xfId="20459" xr:uid="{00000000-0005-0000-0000-0000E4500000}"/>
    <cellStyle name="Note 2 6 2" xfId="20460" xr:uid="{00000000-0005-0000-0000-0000E5500000}"/>
    <cellStyle name="Note 2 6 2 2" xfId="20461" xr:uid="{00000000-0005-0000-0000-0000E6500000}"/>
    <cellStyle name="Note 2 6 2 2 2" xfId="21165" xr:uid="{00000000-0005-0000-0000-0000E7500000}"/>
    <cellStyle name="Note 2 6 3" xfId="20462" xr:uid="{00000000-0005-0000-0000-0000E8500000}"/>
    <cellStyle name="Note 2 6 3 2" xfId="20463" xr:uid="{00000000-0005-0000-0000-0000E9500000}"/>
    <cellStyle name="Note 2 6 3 2 2" xfId="21164" xr:uid="{00000000-0005-0000-0000-0000EA500000}"/>
    <cellStyle name="Note 2 6 4" xfId="20464" xr:uid="{00000000-0005-0000-0000-0000EB500000}"/>
    <cellStyle name="Note 2 6 4 2" xfId="20465" xr:uid="{00000000-0005-0000-0000-0000EC500000}"/>
    <cellStyle name="Note 2 6 4 2 2" xfId="21163" xr:uid="{00000000-0005-0000-0000-0000ED500000}"/>
    <cellStyle name="Note 2 6 5" xfId="20466" xr:uid="{00000000-0005-0000-0000-0000EE500000}"/>
    <cellStyle name="Note 2 6 6" xfId="20467" xr:uid="{00000000-0005-0000-0000-0000EF500000}"/>
    <cellStyle name="Note 2 6 7" xfId="20468" xr:uid="{00000000-0005-0000-0000-0000F0500000}"/>
    <cellStyle name="Note 2 6 7 2" xfId="21162" xr:uid="{00000000-0005-0000-0000-0000F1500000}"/>
    <cellStyle name="Note 2 7" xfId="20469" xr:uid="{00000000-0005-0000-0000-0000F2500000}"/>
    <cellStyle name="Note 2 7 2" xfId="20470" xr:uid="{00000000-0005-0000-0000-0000F3500000}"/>
    <cellStyle name="Note 2 7 2 2" xfId="20471" xr:uid="{00000000-0005-0000-0000-0000F4500000}"/>
    <cellStyle name="Note 2 7 2 2 2" xfId="21161" xr:uid="{00000000-0005-0000-0000-0000F5500000}"/>
    <cellStyle name="Note 2 7 3" xfId="20472" xr:uid="{00000000-0005-0000-0000-0000F6500000}"/>
    <cellStyle name="Note 2 7 3 2" xfId="20473" xr:uid="{00000000-0005-0000-0000-0000F7500000}"/>
    <cellStyle name="Note 2 7 3 2 2" xfId="21160" xr:uid="{00000000-0005-0000-0000-0000F8500000}"/>
    <cellStyle name="Note 2 7 4" xfId="20474" xr:uid="{00000000-0005-0000-0000-0000F9500000}"/>
    <cellStyle name="Note 2 7 4 2" xfId="20475" xr:uid="{00000000-0005-0000-0000-0000FA500000}"/>
    <cellStyle name="Note 2 7 4 2 2" xfId="21159" xr:uid="{00000000-0005-0000-0000-0000FB500000}"/>
    <cellStyle name="Note 2 7 5" xfId="20476" xr:uid="{00000000-0005-0000-0000-0000FC500000}"/>
    <cellStyle name="Note 2 7 6" xfId="20477" xr:uid="{00000000-0005-0000-0000-0000FD500000}"/>
    <cellStyle name="Note 2 7 7" xfId="20478" xr:uid="{00000000-0005-0000-0000-0000FE500000}"/>
    <cellStyle name="Note 2 7 7 2" xfId="21158" xr:uid="{00000000-0005-0000-0000-0000FF500000}"/>
    <cellStyle name="Note 2 8" xfId="20479" xr:uid="{00000000-0005-0000-0000-000000510000}"/>
    <cellStyle name="Note 2 8 2" xfId="20480" xr:uid="{00000000-0005-0000-0000-000001510000}"/>
    <cellStyle name="Note 2 8 2 2" xfId="21157" xr:uid="{00000000-0005-0000-0000-000002510000}"/>
    <cellStyle name="Note 2 8 3" xfId="20481" xr:uid="{00000000-0005-0000-0000-000003510000}"/>
    <cellStyle name="Note 2 8 3 2" xfId="21156" xr:uid="{00000000-0005-0000-0000-000004510000}"/>
    <cellStyle name="Note 2 8 4" xfId="20482" xr:uid="{00000000-0005-0000-0000-000005510000}"/>
    <cellStyle name="Note 2 8 4 2" xfId="21155" xr:uid="{00000000-0005-0000-0000-000006510000}"/>
    <cellStyle name="Note 2 8 5" xfId="20483" xr:uid="{00000000-0005-0000-0000-000007510000}"/>
    <cellStyle name="Note 2 8 5 2" xfId="21154" xr:uid="{00000000-0005-0000-0000-000008510000}"/>
    <cellStyle name="Note 2 9" xfId="20484" xr:uid="{00000000-0005-0000-0000-000009510000}"/>
    <cellStyle name="Note 2 9 2" xfId="20485" xr:uid="{00000000-0005-0000-0000-00000A510000}"/>
    <cellStyle name="Note 2 9 2 2" xfId="21153" xr:uid="{00000000-0005-0000-0000-00000B510000}"/>
    <cellStyle name="Note 2 9 3" xfId="20486" xr:uid="{00000000-0005-0000-0000-00000C510000}"/>
    <cellStyle name="Note 2 9 3 2" xfId="21152" xr:uid="{00000000-0005-0000-0000-00000D510000}"/>
    <cellStyle name="Note 2 9 4" xfId="20487" xr:uid="{00000000-0005-0000-0000-00000E510000}"/>
    <cellStyle name="Note 2 9 4 2" xfId="21151" xr:uid="{00000000-0005-0000-0000-00000F510000}"/>
    <cellStyle name="Note 2 9 5" xfId="20488" xr:uid="{00000000-0005-0000-0000-000010510000}"/>
    <cellStyle name="Note 2 9 5 2" xfId="21150" xr:uid="{00000000-0005-0000-0000-000011510000}"/>
    <cellStyle name="Note 3 2" xfId="20489" xr:uid="{00000000-0005-0000-0000-000012510000}"/>
    <cellStyle name="Note 3 2 2" xfId="20490" xr:uid="{00000000-0005-0000-0000-000013510000}"/>
    <cellStyle name="Note 3 2 2 2" xfId="21148" xr:uid="{00000000-0005-0000-0000-000014510000}"/>
    <cellStyle name="Note 3 2 3" xfId="20491" xr:uid="{00000000-0005-0000-0000-000015510000}"/>
    <cellStyle name="Note 3 2 4" xfId="21149" xr:uid="{00000000-0005-0000-0000-000016510000}"/>
    <cellStyle name="Note 3 3" xfId="20492" xr:uid="{00000000-0005-0000-0000-000017510000}"/>
    <cellStyle name="Note 3 3 2" xfId="20493" xr:uid="{00000000-0005-0000-0000-000018510000}"/>
    <cellStyle name="Note 3 3 3" xfId="21147" xr:uid="{00000000-0005-0000-0000-000019510000}"/>
    <cellStyle name="Note 3 4" xfId="20494" xr:uid="{00000000-0005-0000-0000-00001A510000}"/>
    <cellStyle name="Note 3 4 2" xfId="21146" xr:uid="{00000000-0005-0000-0000-00001B510000}"/>
    <cellStyle name="Note 3 5" xfId="20495" xr:uid="{00000000-0005-0000-0000-00001C510000}"/>
    <cellStyle name="Note 4 2" xfId="20496" xr:uid="{00000000-0005-0000-0000-00001D510000}"/>
    <cellStyle name="Note 4 2 2" xfId="20497" xr:uid="{00000000-0005-0000-0000-00001E510000}"/>
    <cellStyle name="Note 4 2 2 2" xfId="21144" xr:uid="{00000000-0005-0000-0000-00001F510000}"/>
    <cellStyle name="Note 4 2 3" xfId="20498" xr:uid="{00000000-0005-0000-0000-000020510000}"/>
    <cellStyle name="Note 4 2 4" xfId="21145" xr:uid="{00000000-0005-0000-0000-000021510000}"/>
    <cellStyle name="Note 4 3" xfId="20499" xr:uid="{00000000-0005-0000-0000-000022510000}"/>
    <cellStyle name="Note 4 4" xfId="20500" xr:uid="{00000000-0005-0000-0000-000023510000}"/>
    <cellStyle name="Note 4 4 2" xfId="21143" xr:uid="{00000000-0005-0000-0000-000024510000}"/>
    <cellStyle name="Note 4 5" xfId="20501" xr:uid="{00000000-0005-0000-0000-000025510000}"/>
    <cellStyle name="Note 5" xfId="20502" xr:uid="{00000000-0005-0000-0000-000026510000}"/>
    <cellStyle name="Note 5 2" xfId="20503" xr:uid="{00000000-0005-0000-0000-000027510000}"/>
    <cellStyle name="Note 5 2 2" xfId="20504" xr:uid="{00000000-0005-0000-0000-000028510000}"/>
    <cellStyle name="Note 5 2 3" xfId="21141" xr:uid="{00000000-0005-0000-0000-000029510000}"/>
    <cellStyle name="Note 5 3" xfId="20505" xr:uid="{00000000-0005-0000-0000-00002A510000}"/>
    <cellStyle name="Note 5 3 2" xfId="20506" xr:uid="{00000000-0005-0000-0000-00002B510000}"/>
    <cellStyle name="Note 5 3 3" xfId="21140" xr:uid="{00000000-0005-0000-0000-00002C510000}"/>
    <cellStyle name="Note 5 4" xfId="20507" xr:uid="{00000000-0005-0000-0000-00002D510000}"/>
    <cellStyle name="Note 5 4 2" xfId="21139" xr:uid="{00000000-0005-0000-0000-00002E510000}"/>
    <cellStyle name="Note 5 5" xfId="20508" xr:uid="{00000000-0005-0000-0000-00002F510000}"/>
    <cellStyle name="Note 5 6" xfId="21142" xr:uid="{00000000-0005-0000-0000-000030510000}"/>
    <cellStyle name="Note 6" xfId="20509" xr:uid="{00000000-0005-0000-0000-000031510000}"/>
    <cellStyle name="Note 6 2" xfId="20510" xr:uid="{00000000-0005-0000-0000-000032510000}"/>
    <cellStyle name="Note 6 2 2" xfId="20511" xr:uid="{00000000-0005-0000-0000-000033510000}"/>
    <cellStyle name="Note 6 2 3" xfId="21137" xr:uid="{00000000-0005-0000-0000-000034510000}"/>
    <cellStyle name="Note 6 3" xfId="20512" xr:uid="{00000000-0005-0000-0000-000035510000}"/>
    <cellStyle name="Note 6 4" xfId="20513" xr:uid="{00000000-0005-0000-0000-000036510000}"/>
    <cellStyle name="Note 6 5" xfId="21138" xr:uid="{00000000-0005-0000-0000-000037510000}"/>
    <cellStyle name="Note 7" xfId="20514" xr:uid="{00000000-0005-0000-0000-000038510000}"/>
    <cellStyle name="Note 7 2" xfId="21136" xr:uid="{00000000-0005-0000-0000-000039510000}"/>
    <cellStyle name="Note 8" xfId="20515" xr:uid="{00000000-0005-0000-0000-00003A510000}"/>
    <cellStyle name="Note 8 2" xfId="20516" xr:uid="{00000000-0005-0000-0000-00003B510000}"/>
    <cellStyle name="Note 8 2 2" xfId="21134" xr:uid="{00000000-0005-0000-0000-00003C510000}"/>
    <cellStyle name="Note 8 3" xfId="21135" xr:uid="{00000000-0005-0000-0000-00003D510000}"/>
    <cellStyle name="Note 9" xfId="20517" xr:uid="{00000000-0005-0000-0000-00003E510000}"/>
    <cellStyle name="Note 9 2" xfId="21133" xr:uid="{00000000-0005-0000-0000-00003F510000}"/>
    <cellStyle name="Ôèíàíñîâûé [0]_Ëèñò1" xfId="20518" xr:uid="{00000000-0005-0000-0000-000040510000}"/>
    <cellStyle name="Ôèíàíñîâûé_Ëèñò1" xfId="20519" xr:uid="{00000000-0005-0000-0000-000041510000}"/>
    <cellStyle name="Option" xfId="20520" xr:uid="{00000000-0005-0000-0000-000042510000}"/>
    <cellStyle name="Option 2" xfId="20521" xr:uid="{00000000-0005-0000-0000-000043510000}"/>
    <cellStyle name="Option 3" xfId="20522" xr:uid="{00000000-0005-0000-0000-000044510000}"/>
    <cellStyle name="Option 4" xfId="20523" xr:uid="{00000000-0005-0000-0000-000045510000}"/>
    <cellStyle name="optionalExposure" xfId="20524" xr:uid="{00000000-0005-0000-0000-000046510000}"/>
    <cellStyle name="optionalExposure 2" xfId="21132" xr:uid="{00000000-0005-0000-0000-000047510000}"/>
    <cellStyle name="OptionHeading" xfId="20525" xr:uid="{00000000-0005-0000-0000-000048510000}"/>
    <cellStyle name="OptionHeading 2" xfId="20526" xr:uid="{00000000-0005-0000-0000-000049510000}"/>
    <cellStyle name="OptionHeading 3" xfId="20527" xr:uid="{00000000-0005-0000-0000-00004A510000}"/>
    <cellStyle name="Output 2" xfId="20528" xr:uid="{00000000-0005-0000-0000-00004B510000}"/>
    <cellStyle name="Output 2 10" xfId="20529" xr:uid="{00000000-0005-0000-0000-00004C510000}"/>
    <cellStyle name="Output 2 10 2" xfId="20530" xr:uid="{00000000-0005-0000-0000-00004D510000}"/>
    <cellStyle name="Output 2 10 2 2" xfId="21130" xr:uid="{00000000-0005-0000-0000-00004E510000}"/>
    <cellStyle name="Output 2 10 3" xfId="20531" xr:uid="{00000000-0005-0000-0000-00004F510000}"/>
    <cellStyle name="Output 2 10 3 2" xfId="21129" xr:uid="{00000000-0005-0000-0000-000050510000}"/>
    <cellStyle name="Output 2 10 4" xfId="20532" xr:uid="{00000000-0005-0000-0000-000051510000}"/>
    <cellStyle name="Output 2 10 4 2" xfId="21128" xr:uid="{00000000-0005-0000-0000-000052510000}"/>
    <cellStyle name="Output 2 10 5" xfId="20533" xr:uid="{00000000-0005-0000-0000-000053510000}"/>
    <cellStyle name="Output 2 10 5 2" xfId="21127" xr:uid="{00000000-0005-0000-0000-000054510000}"/>
    <cellStyle name="Output 2 11" xfId="20534" xr:uid="{00000000-0005-0000-0000-000055510000}"/>
    <cellStyle name="Output 2 11 2" xfId="20535" xr:uid="{00000000-0005-0000-0000-000056510000}"/>
    <cellStyle name="Output 2 11 2 2" xfId="21125" xr:uid="{00000000-0005-0000-0000-000057510000}"/>
    <cellStyle name="Output 2 11 3" xfId="20536" xr:uid="{00000000-0005-0000-0000-000058510000}"/>
    <cellStyle name="Output 2 11 3 2" xfId="21124" xr:uid="{00000000-0005-0000-0000-000059510000}"/>
    <cellStyle name="Output 2 11 4" xfId="20537" xr:uid="{00000000-0005-0000-0000-00005A510000}"/>
    <cellStyle name="Output 2 11 4 2" xfId="21123" xr:uid="{00000000-0005-0000-0000-00005B510000}"/>
    <cellStyle name="Output 2 11 5" xfId="20538" xr:uid="{00000000-0005-0000-0000-00005C510000}"/>
    <cellStyle name="Output 2 11 5 2" xfId="21122" xr:uid="{00000000-0005-0000-0000-00005D510000}"/>
    <cellStyle name="Output 2 11 6" xfId="21126" xr:uid="{00000000-0005-0000-0000-00005E510000}"/>
    <cellStyle name="Output 2 12" xfId="20539" xr:uid="{00000000-0005-0000-0000-00005F510000}"/>
    <cellStyle name="Output 2 12 2" xfId="20540" xr:uid="{00000000-0005-0000-0000-000060510000}"/>
    <cellStyle name="Output 2 12 2 2" xfId="21120" xr:uid="{00000000-0005-0000-0000-000061510000}"/>
    <cellStyle name="Output 2 12 3" xfId="20541" xr:uid="{00000000-0005-0000-0000-000062510000}"/>
    <cellStyle name="Output 2 12 3 2" xfId="21119" xr:uid="{00000000-0005-0000-0000-000063510000}"/>
    <cellStyle name="Output 2 12 4" xfId="20542" xr:uid="{00000000-0005-0000-0000-000064510000}"/>
    <cellStyle name="Output 2 12 4 2" xfId="21118" xr:uid="{00000000-0005-0000-0000-000065510000}"/>
    <cellStyle name="Output 2 12 5" xfId="20543" xr:uid="{00000000-0005-0000-0000-000066510000}"/>
    <cellStyle name="Output 2 12 5 2" xfId="21117" xr:uid="{00000000-0005-0000-0000-000067510000}"/>
    <cellStyle name="Output 2 12 6" xfId="21121" xr:uid="{00000000-0005-0000-0000-000068510000}"/>
    <cellStyle name="Output 2 13" xfId="20544" xr:uid="{00000000-0005-0000-0000-000069510000}"/>
    <cellStyle name="Output 2 13 2" xfId="20545" xr:uid="{00000000-0005-0000-0000-00006A510000}"/>
    <cellStyle name="Output 2 13 2 2" xfId="21115" xr:uid="{00000000-0005-0000-0000-00006B510000}"/>
    <cellStyle name="Output 2 13 3" xfId="20546" xr:uid="{00000000-0005-0000-0000-00006C510000}"/>
    <cellStyle name="Output 2 13 3 2" xfId="21114" xr:uid="{00000000-0005-0000-0000-00006D510000}"/>
    <cellStyle name="Output 2 13 4" xfId="20547" xr:uid="{00000000-0005-0000-0000-00006E510000}"/>
    <cellStyle name="Output 2 13 4 2" xfId="21113" xr:uid="{00000000-0005-0000-0000-00006F510000}"/>
    <cellStyle name="Output 2 13 5" xfId="21116" xr:uid="{00000000-0005-0000-0000-000070510000}"/>
    <cellStyle name="Output 2 14" xfId="20548" xr:uid="{00000000-0005-0000-0000-000071510000}"/>
    <cellStyle name="Output 2 14 2" xfId="21112" xr:uid="{00000000-0005-0000-0000-000072510000}"/>
    <cellStyle name="Output 2 15" xfId="20549" xr:uid="{00000000-0005-0000-0000-000073510000}"/>
    <cellStyle name="Output 2 15 2" xfId="21111" xr:uid="{00000000-0005-0000-0000-000074510000}"/>
    <cellStyle name="Output 2 16" xfId="20550" xr:uid="{00000000-0005-0000-0000-000075510000}"/>
    <cellStyle name="Output 2 16 2" xfId="21110" xr:uid="{00000000-0005-0000-0000-000076510000}"/>
    <cellStyle name="Output 2 17" xfId="21131" xr:uid="{00000000-0005-0000-0000-000077510000}"/>
    <cellStyle name="Output 2 2" xfId="20551" xr:uid="{00000000-0005-0000-0000-000078510000}"/>
    <cellStyle name="Output 2 2 10" xfId="21109" xr:uid="{00000000-0005-0000-0000-000079510000}"/>
    <cellStyle name="Output 2 2 2" xfId="20552" xr:uid="{00000000-0005-0000-0000-00007A510000}"/>
    <cellStyle name="Output 2 2 2 2" xfId="20553" xr:uid="{00000000-0005-0000-0000-00007B510000}"/>
    <cellStyle name="Output 2 2 2 2 2" xfId="21107" xr:uid="{00000000-0005-0000-0000-00007C510000}"/>
    <cellStyle name="Output 2 2 2 3" xfId="20554" xr:uid="{00000000-0005-0000-0000-00007D510000}"/>
    <cellStyle name="Output 2 2 2 3 2" xfId="21106" xr:uid="{00000000-0005-0000-0000-00007E510000}"/>
    <cellStyle name="Output 2 2 2 4" xfId="20555" xr:uid="{00000000-0005-0000-0000-00007F510000}"/>
    <cellStyle name="Output 2 2 2 4 2" xfId="21105" xr:uid="{00000000-0005-0000-0000-000080510000}"/>
    <cellStyle name="Output 2 2 2 5" xfId="21108" xr:uid="{00000000-0005-0000-0000-000081510000}"/>
    <cellStyle name="Output 2 2 3" xfId="20556" xr:uid="{00000000-0005-0000-0000-000082510000}"/>
    <cellStyle name="Output 2 2 3 2" xfId="20557" xr:uid="{00000000-0005-0000-0000-000083510000}"/>
    <cellStyle name="Output 2 2 3 2 2" xfId="21103" xr:uid="{00000000-0005-0000-0000-000084510000}"/>
    <cellStyle name="Output 2 2 3 3" xfId="20558" xr:uid="{00000000-0005-0000-0000-000085510000}"/>
    <cellStyle name="Output 2 2 3 3 2" xfId="21102" xr:uid="{00000000-0005-0000-0000-000086510000}"/>
    <cellStyle name="Output 2 2 3 4" xfId="20559" xr:uid="{00000000-0005-0000-0000-000087510000}"/>
    <cellStyle name="Output 2 2 3 4 2" xfId="21101" xr:uid="{00000000-0005-0000-0000-000088510000}"/>
    <cellStyle name="Output 2 2 3 5" xfId="21104" xr:uid="{00000000-0005-0000-0000-000089510000}"/>
    <cellStyle name="Output 2 2 4" xfId="20560" xr:uid="{00000000-0005-0000-0000-00008A510000}"/>
    <cellStyle name="Output 2 2 4 2" xfId="20561" xr:uid="{00000000-0005-0000-0000-00008B510000}"/>
    <cellStyle name="Output 2 2 4 2 2" xfId="21099" xr:uid="{00000000-0005-0000-0000-00008C510000}"/>
    <cellStyle name="Output 2 2 4 3" xfId="20562" xr:uid="{00000000-0005-0000-0000-00008D510000}"/>
    <cellStyle name="Output 2 2 4 3 2" xfId="21098" xr:uid="{00000000-0005-0000-0000-00008E510000}"/>
    <cellStyle name="Output 2 2 4 4" xfId="20563" xr:uid="{00000000-0005-0000-0000-00008F510000}"/>
    <cellStyle name="Output 2 2 4 4 2" xfId="21097" xr:uid="{00000000-0005-0000-0000-000090510000}"/>
    <cellStyle name="Output 2 2 4 5" xfId="21100" xr:uid="{00000000-0005-0000-0000-000091510000}"/>
    <cellStyle name="Output 2 2 5" xfId="20564" xr:uid="{00000000-0005-0000-0000-000092510000}"/>
    <cellStyle name="Output 2 2 5 2" xfId="20565" xr:uid="{00000000-0005-0000-0000-000093510000}"/>
    <cellStyle name="Output 2 2 5 2 2" xfId="21095" xr:uid="{00000000-0005-0000-0000-000094510000}"/>
    <cellStyle name="Output 2 2 5 3" xfId="20566" xr:uid="{00000000-0005-0000-0000-000095510000}"/>
    <cellStyle name="Output 2 2 5 3 2" xfId="21094" xr:uid="{00000000-0005-0000-0000-000096510000}"/>
    <cellStyle name="Output 2 2 5 4" xfId="20567" xr:uid="{00000000-0005-0000-0000-000097510000}"/>
    <cellStyle name="Output 2 2 5 4 2" xfId="21093" xr:uid="{00000000-0005-0000-0000-000098510000}"/>
    <cellStyle name="Output 2 2 5 5" xfId="21096" xr:uid="{00000000-0005-0000-0000-000099510000}"/>
    <cellStyle name="Output 2 2 6" xfId="20568" xr:uid="{00000000-0005-0000-0000-00009A510000}"/>
    <cellStyle name="Output 2 2 6 2" xfId="21092" xr:uid="{00000000-0005-0000-0000-00009B510000}"/>
    <cellStyle name="Output 2 2 7" xfId="20569" xr:uid="{00000000-0005-0000-0000-00009C510000}"/>
    <cellStyle name="Output 2 2 7 2" xfId="21091" xr:uid="{00000000-0005-0000-0000-00009D510000}"/>
    <cellStyle name="Output 2 2 8" xfId="20570" xr:uid="{00000000-0005-0000-0000-00009E510000}"/>
    <cellStyle name="Output 2 2 8 2" xfId="21090" xr:uid="{00000000-0005-0000-0000-00009F510000}"/>
    <cellStyle name="Output 2 2 9" xfId="20571" xr:uid="{00000000-0005-0000-0000-0000A0510000}"/>
    <cellStyle name="Output 2 2 9 2" xfId="21089" xr:uid="{00000000-0005-0000-0000-0000A1510000}"/>
    <cellStyle name="Output 2 3" xfId="20572" xr:uid="{00000000-0005-0000-0000-0000A2510000}"/>
    <cellStyle name="Output 2 3 2" xfId="20573" xr:uid="{00000000-0005-0000-0000-0000A3510000}"/>
    <cellStyle name="Output 2 3 2 2" xfId="21088" xr:uid="{00000000-0005-0000-0000-0000A4510000}"/>
    <cellStyle name="Output 2 3 3" xfId="20574" xr:uid="{00000000-0005-0000-0000-0000A5510000}"/>
    <cellStyle name="Output 2 3 3 2" xfId="21087" xr:uid="{00000000-0005-0000-0000-0000A6510000}"/>
    <cellStyle name="Output 2 3 4" xfId="20575" xr:uid="{00000000-0005-0000-0000-0000A7510000}"/>
    <cellStyle name="Output 2 3 4 2" xfId="21086" xr:uid="{00000000-0005-0000-0000-0000A8510000}"/>
    <cellStyle name="Output 2 3 5" xfId="20576" xr:uid="{00000000-0005-0000-0000-0000A9510000}"/>
    <cellStyle name="Output 2 3 5 2" xfId="21085" xr:uid="{00000000-0005-0000-0000-0000AA510000}"/>
    <cellStyle name="Output 2 4" xfId="20577" xr:uid="{00000000-0005-0000-0000-0000AB510000}"/>
    <cellStyle name="Output 2 4 2" xfId="20578" xr:uid="{00000000-0005-0000-0000-0000AC510000}"/>
    <cellStyle name="Output 2 4 2 2" xfId="21084" xr:uid="{00000000-0005-0000-0000-0000AD510000}"/>
    <cellStyle name="Output 2 4 3" xfId="20579" xr:uid="{00000000-0005-0000-0000-0000AE510000}"/>
    <cellStyle name="Output 2 4 3 2" xfId="21083" xr:uid="{00000000-0005-0000-0000-0000AF510000}"/>
    <cellStyle name="Output 2 4 4" xfId="20580" xr:uid="{00000000-0005-0000-0000-0000B0510000}"/>
    <cellStyle name="Output 2 4 4 2" xfId="21082" xr:uid="{00000000-0005-0000-0000-0000B1510000}"/>
    <cellStyle name="Output 2 4 5" xfId="20581" xr:uid="{00000000-0005-0000-0000-0000B2510000}"/>
    <cellStyle name="Output 2 4 5 2" xfId="21081" xr:uid="{00000000-0005-0000-0000-0000B3510000}"/>
    <cellStyle name="Output 2 5" xfId="20582" xr:uid="{00000000-0005-0000-0000-0000B4510000}"/>
    <cellStyle name="Output 2 5 2" xfId="20583" xr:uid="{00000000-0005-0000-0000-0000B5510000}"/>
    <cellStyle name="Output 2 5 2 2" xfId="21080" xr:uid="{00000000-0005-0000-0000-0000B6510000}"/>
    <cellStyle name="Output 2 5 3" xfId="20584" xr:uid="{00000000-0005-0000-0000-0000B7510000}"/>
    <cellStyle name="Output 2 5 3 2" xfId="21079" xr:uid="{00000000-0005-0000-0000-0000B8510000}"/>
    <cellStyle name="Output 2 5 4" xfId="20585" xr:uid="{00000000-0005-0000-0000-0000B9510000}"/>
    <cellStyle name="Output 2 5 4 2" xfId="21078" xr:uid="{00000000-0005-0000-0000-0000BA510000}"/>
    <cellStyle name="Output 2 5 5" xfId="20586" xr:uid="{00000000-0005-0000-0000-0000BB510000}"/>
    <cellStyle name="Output 2 5 5 2" xfId="21077" xr:uid="{00000000-0005-0000-0000-0000BC510000}"/>
    <cellStyle name="Output 2 6" xfId="20587" xr:uid="{00000000-0005-0000-0000-0000BD510000}"/>
    <cellStyle name="Output 2 6 2" xfId="20588" xr:uid="{00000000-0005-0000-0000-0000BE510000}"/>
    <cellStyle name="Output 2 6 2 2" xfId="21076" xr:uid="{00000000-0005-0000-0000-0000BF510000}"/>
    <cellStyle name="Output 2 6 3" xfId="20589" xr:uid="{00000000-0005-0000-0000-0000C0510000}"/>
    <cellStyle name="Output 2 6 3 2" xfId="21075" xr:uid="{00000000-0005-0000-0000-0000C1510000}"/>
    <cellStyle name="Output 2 6 4" xfId="20590" xr:uid="{00000000-0005-0000-0000-0000C2510000}"/>
    <cellStyle name="Output 2 6 4 2" xfId="21074" xr:uid="{00000000-0005-0000-0000-0000C3510000}"/>
    <cellStyle name="Output 2 6 5" xfId="20591" xr:uid="{00000000-0005-0000-0000-0000C4510000}"/>
    <cellStyle name="Output 2 6 5 2" xfId="21073" xr:uid="{00000000-0005-0000-0000-0000C5510000}"/>
    <cellStyle name="Output 2 7" xfId="20592" xr:uid="{00000000-0005-0000-0000-0000C6510000}"/>
    <cellStyle name="Output 2 7 2" xfId="20593" xr:uid="{00000000-0005-0000-0000-0000C7510000}"/>
    <cellStyle name="Output 2 7 2 2" xfId="21072" xr:uid="{00000000-0005-0000-0000-0000C8510000}"/>
    <cellStyle name="Output 2 7 3" xfId="20594" xr:uid="{00000000-0005-0000-0000-0000C9510000}"/>
    <cellStyle name="Output 2 7 3 2" xfId="21071" xr:uid="{00000000-0005-0000-0000-0000CA510000}"/>
    <cellStyle name="Output 2 7 4" xfId="20595" xr:uid="{00000000-0005-0000-0000-0000CB510000}"/>
    <cellStyle name="Output 2 7 4 2" xfId="21070" xr:uid="{00000000-0005-0000-0000-0000CC510000}"/>
    <cellStyle name="Output 2 7 5" xfId="20596" xr:uid="{00000000-0005-0000-0000-0000CD510000}"/>
    <cellStyle name="Output 2 7 5 2" xfId="21069" xr:uid="{00000000-0005-0000-0000-0000CE510000}"/>
    <cellStyle name="Output 2 8" xfId="20597" xr:uid="{00000000-0005-0000-0000-0000CF510000}"/>
    <cellStyle name="Output 2 8 2" xfId="20598" xr:uid="{00000000-0005-0000-0000-0000D0510000}"/>
    <cellStyle name="Output 2 8 2 2" xfId="21068" xr:uid="{00000000-0005-0000-0000-0000D1510000}"/>
    <cellStyle name="Output 2 8 3" xfId="20599" xr:uid="{00000000-0005-0000-0000-0000D2510000}"/>
    <cellStyle name="Output 2 8 3 2" xfId="21067" xr:uid="{00000000-0005-0000-0000-0000D3510000}"/>
    <cellStyle name="Output 2 8 4" xfId="20600" xr:uid="{00000000-0005-0000-0000-0000D4510000}"/>
    <cellStyle name="Output 2 8 4 2" xfId="21066" xr:uid="{00000000-0005-0000-0000-0000D5510000}"/>
    <cellStyle name="Output 2 8 5" xfId="20601" xr:uid="{00000000-0005-0000-0000-0000D6510000}"/>
    <cellStyle name="Output 2 8 5 2" xfId="21065" xr:uid="{00000000-0005-0000-0000-0000D7510000}"/>
    <cellStyle name="Output 2 9" xfId="20602" xr:uid="{00000000-0005-0000-0000-0000D8510000}"/>
    <cellStyle name="Output 2 9 2" xfId="20603" xr:uid="{00000000-0005-0000-0000-0000D9510000}"/>
    <cellStyle name="Output 2 9 2 2" xfId="21064" xr:uid="{00000000-0005-0000-0000-0000DA510000}"/>
    <cellStyle name="Output 2 9 3" xfId="20604" xr:uid="{00000000-0005-0000-0000-0000DB510000}"/>
    <cellStyle name="Output 2 9 3 2" xfId="21063" xr:uid="{00000000-0005-0000-0000-0000DC510000}"/>
    <cellStyle name="Output 2 9 4" xfId="20605" xr:uid="{00000000-0005-0000-0000-0000DD510000}"/>
    <cellStyle name="Output 2 9 4 2" xfId="21062" xr:uid="{00000000-0005-0000-0000-0000DE510000}"/>
    <cellStyle name="Output 2 9 5" xfId="20606" xr:uid="{00000000-0005-0000-0000-0000DF510000}"/>
    <cellStyle name="Output 2 9 5 2" xfId="21061" xr:uid="{00000000-0005-0000-0000-0000E0510000}"/>
    <cellStyle name="Output 3" xfId="20607" xr:uid="{00000000-0005-0000-0000-0000E1510000}"/>
    <cellStyle name="Output 3 2" xfId="20608" xr:uid="{00000000-0005-0000-0000-0000E2510000}"/>
    <cellStyle name="Output 3 2 2" xfId="21059" xr:uid="{00000000-0005-0000-0000-0000E3510000}"/>
    <cellStyle name="Output 3 3" xfId="20609" xr:uid="{00000000-0005-0000-0000-0000E4510000}"/>
    <cellStyle name="Output 3 3 2" xfId="21058" xr:uid="{00000000-0005-0000-0000-0000E5510000}"/>
    <cellStyle name="Output 3 4" xfId="21060" xr:uid="{00000000-0005-0000-0000-0000E6510000}"/>
    <cellStyle name="Output 4" xfId="20610" xr:uid="{00000000-0005-0000-0000-0000E7510000}"/>
    <cellStyle name="Output 4 2" xfId="20611" xr:uid="{00000000-0005-0000-0000-0000E8510000}"/>
    <cellStyle name="Output 4 2 2" xfId="21056" xr:uid="{00000000-0005-0000-0000-0000E9510000}"/>
    <cellStyle name="Output 4 3" xfId="20612" xr:uid="{00000000-0005-0000-0000-0000EA510000}"/>
    <cellStyle name="Output 4 3 2" xfId="21055" xr:uid="{00000000-0005-0000-0000-0000EB510000}"/>
    <cellStyle name="Output 4 4" xfId="21057" xr:uid="{00000000-0005-0000-0000-0000EC510000}"/>
    <cellStyle name="Output 5" xfId="20613" xr:uid="{00000000-0005-0000-0000-0000ED510000}"/>
    <cellStyle name="Output 5 2" xfId="20614" xr:uid="{00000000-0005-0000-0000-0000EE510000}"/>
    <cellStyle name="Output 5 2 2" xfId="21053" xr:uid="{00000000-0005-0000-0000-0000EF510000}"/>
    <cellStyle name="Output 5 3" xfId="20615" xr:uid="{00000000-0005-0000-0000-0000F0510000}"/>
    <cellStyle name="Output 5 3 2" xfId="21052" xr:uid="{00000000-0005-0000-0000-0000F1510000}"/>
    <cellStyle name="Output 5 4" xfId="21054" xr:uid="{00000000-0005-0000-0000-0000F2510000}"/>
    <cellStyle name="Output 6" xfId="20616" xr:uid="{00000000-0005-0000-0000-0000F3510000}"/>
    <cellStyle name="Output 6 2" xfId="20617" xr:uid="{00000000-0005-0000-0000-0000F4510000}"/>
    <cellStyle name="Output 6 2 2" xfId="21050" xr:uid="{00000000-0005-0000-0000-0000F5510000}"/>
    <cellStyle name="Output 6 3" xfId="20618" xr:uid="{00000000-0005-0000-0000-0000F6510000}"/>
    <cellStyle name="Output 6 3 2" xfId="21049" xr:uid="{00000000-0005-0000-0000-0000F7510000}"/>
    <cellStyle name="Output 6 4" xfId="21051" xr:uid="{00000000-0005-0000-0000-0000F8510000}"/>
    <cellStyle name="Output 7" xfId="20619" xr:uid="{00000000-0005-0000-0000-0000F9510000}"/>
    <cellStyle name="Output 7 2" xfId="21048" xr:uid="{00000000-0005-0000-0000-0000FA510000}"/>
    <cellStyle name="Percen - Style1" xfId="20620" xr:uid="{00000000-0005-0000-0000-0000FB510000}"/>
    <cellStyle name="Percent" xfId="20961" builtinId="5"/>
    <cellStyle name="Percent [0]" xfId="20621" xr:uid="{00000000-0005-0000-0000-0000FD510000}"/>
    <cellStyle name="Percent [00]" xfId="20622" xr:uid="{00000000-0005-0000-0000-0000FE510000}"/>
    <cellStyle name="Percent 10" xfId="20623" xr:uid="{00000000-0005-0000-0000-0000FF510000}"/>
    <cellStyle name="Percent 10 2" xfId="20624" xr:uid="{00000000-0005-0000-0000-000000520000}"/>
    <cellStyle name="Percent 10 2 2" xfId="20625" xr:uid="{00000000-0005-0000-0000-000001520000}"/>
    <cellStyle name="Percent 10 3" xfId="20626" xr:uid="{00000000-0005-0000-0000-000002520000}"/>
    <cellStyle name="Percent 10 4" xfId="20627" xr:uid="{00000000-0005-0000-0000-000003520000}"/>
    <cellStyle name="Percent 11" xfId="20628" xr:uid="{00000000-0005-0000-0000-000004520000}"/>
    <cellStyle name="Percent 11 2" xfId="20629" xr:uid="{00000000-0005-0000-0000-000005520000}"/>
    <cellStyle name="Percent 12" xfId="20630" xr:uid="{00000000-0005-0000-0000-000006520000}"/>
    <cellStyle name="Percent 12 2" xfId="20631" xr:uid="{00000000-0005-0000-0000-000007520000}"/>
    <cellStyle name="Percent 13" xfId="20632" xr:uid="{00000000-0005-0000-0000-000008520000}"/>
    <cellStyle name="Percent 13 2" xfId="20633" xr:uid="{00000000-0005-0000-0000-000009520000}"/>
    <cellStyle name="Percent 14" xfId="20634" xr:uid="{00000000-0005-0000-0000-00000A520000}"/>
    <cellStyle name="Percent 15" xfId="20635" xr:uid="{00000000-0005-0000-0000-00000B520000}"/>
    <cellStyle name="Percent 15 2" xfId="20636" xr:uid="{00000000-0005-0000-0000-00000C520000}"/>
    <cellStyle name="Percent 16" xfId="20637" xr:uid="{00000000-0005-0000-0000-00000D520000}"/>
    <cellStyle name="Percent 17" xfId="20638" xr:uid="{00000000-0005-0000-0000-00000E520000}"/>
    <cellStyle name="Percent 18" xfId="20639" xr:uid="{00000000-0005-0000-0000-00000F520000}"/>
    <cellStyle name="Percent 19" xfId="20640" xr:uid="{00000000-0005-0000-0000-000010520000}"/>
    <cellStyle name="Percent 2" xfId="6" xr:uid="{00000000-0005-0000-0000-000011520000}"/>
    <cellStyle name="Percent 2 2" xfId="20641" xr:uid="{00000000-0005-0000-0000-000012520000}"/>
    <cellStyle name="Percent 2 2 2" xfId="20642" xr:uid="{00000000-0005-0000-0000-000013520000}"/>
    <cellStyle name="Percent 2 2 3" xfId="20643" xr:uid="{00000000-0005-0000-0000-000014520000}"/>
    <cellStyle name="Percent 2 2 4" xfId="20644" xr:uid="{00000000-0005-0000-0000-000015520000}"/>
    <cellStyle name="Percent 2 2 4 2" xfId="20645" xr:uid="{00000000-0005-0000-0000-000016520000}"/>
    <cellStyle name="Percent 2 2 4 2 2" xfId="20646" xr:uid="{00000000-0005-0000-0000-000017520000}"/>
    <cellStyle name="Percent 2 2 4 2 2 2" xfId="20647" xr:uid="{00000000-0005-0000-0000-000018520000}"/>
    <cellStyle name="Percent 2 2 4 2 2 3" xfId="20648" xr:uid="{00000000-0005-0000-0000-000019520000}"/>
    <cellStyle name="Percent 2 2 4 2 2 4" xfId="20649" xr:uid="{00000000-0005-0000-0000-00001A520000}"/>
    <cellStyle name="Percent 2 2 4 2 3" xfId="20650" xr:uid="{00000000-0005-0000-0000-00001B520000}"/>
    <cellStyle name="Percent 2 2 4 2 4" xfId="20651" xr:uid="{00000000-0005-0000-0000-00001C520000}"/>
    <cellStyle name="Percent 2 2 4 2 5" xfId="20652" xr:uid="{00000000-0005-0000-0000-00001D520000}"/>
    <cellStyle name="Percent 2 2 4 3" xfId="20653" xr:uid="{00000000-0005-0000-0000-00001E520000}"/>
    <cellStyle name="Percent 2 2 4 3 2" xfId="20654" xr:uid="{00000000-0005-0000-0000-00001F520000}"/>
    <cellStyle name="Percent 2 2 4 3 3" xfId="20655" xr:uid="{00000000-0005-0000-0000-000020520000}"/>
    <cellStyle name="Percent 2 2 4 3 4" xfId="20656" xr:uid="{00000000-0005-0000-0000-000021520000}"/>
    <cellStyle name="Percent 2 2 4 4" xfId="20657" xr:uid="{00000000-0005-0000-0000-000022520000}"/>
    <cellStyle name="Percent 2 2 4 5" xfId="20658" xr:uid="{00000000-0005-0000-0000-000023520000}"/>
    <cellStyle name="Percent 2 2 4 6" xfId="20659" xr:uid="{00000000-0005-0000-0000-000024520000}"/>
    <cellStyle name="Percent 2 2 5" xfId="20660" xr:uid="{00000000-0005-0000-0000-000025520000}"/>
    <cellStyle name="Percent 2 3" xfId="20661" xr:uid="{00000000-0005-0000-0000-000026520000}"/>
    <cellStyle name="Percent 2 4" xfId="20662" xr:uid="{00000000-0005-0000-0000-000027520000}"/>
    <cellStyle name="Percent 2 5" xfId="20663" xr:uid="{00000000-0005-0000-0000-000028520000}"/>
    <cellStyle name="Percent 2 6" xfId="20664" xr:uid="{00000000-0005-0000-0000-000029520000}"/>
    <cellStyle name="Percent 2 7" xfId="20665" xr:uid="{00000000-0005-0000-0000-00002A520000}"/>
    <cellStyle name="Percent 2 8" xfId="20666" xr:uid="{00000000-0005-0000-0000-00002B520000}"/>
    <cellStyle name="Percent 2 8 2" xfId="20667" xr:uid="{00000000-0005-0000-0000-00002C520000}"/>
    <cellStyle name="Percent 2 9" xfId="20668" xr:uid="{00000000-0005-0000-0000-00002D520000}"/>
    <cellStyle name="Percent 2 9 2" xfId="20669" xr:uid="{00000000-0005-0000-0000-00002E520000}"/>
    <cellStyle name="Percent 2 9 2 2" xfId="20670" xr:uid="{00000000-0005-0000-0000-00002F520000}"/>
    <cellStyle name="Percent 2 9 2 2 2" xfId="20671" xr:uid="{00000000-0005-0000-0000-000030520000}"/>
    <cellStyle name="Percent 2 9 2 2 3" xfId="20672" xr:uid="{00000000-0005-0000-0000-000031520000}"/>
    <cellStyle name="Percent 2 9 2 2 4" xfId="20673" xr:uid="{00000000-0005-0000-0000-000032520000}"/>
    <cellStyle name="Percent 2 9 2 3" xfId="20674" xr:uid="{00000000-0005-0000-0000-000033520000}"/>
    <cellStyle name="Percent 2 9 2 4" xfId="20675" xr:uid="{00000000-0005-0000-0000-000034520000}"/>
    <cellStyle name="Percent 2 9 2 5" xfId="20676" xr:uid="{00000000-0005-0000-0000-000035520000}"/>
    <cellStyle name="Percent 2 9 3" xfId="20677" xr:uid="{00000000-0005-0000-0000-000036520000}"/>
    <cellStyle name="Percent 2 9 3 2" xfId="20678" xr:uid="{00000000-0005-0000-0000-000037520000}"/>
    <cellStyle name="Percent 2 9 3 3" xfId="20679" xr:uid="{00000000-0005-0000-0000-000038520000}"/>
    <cellStyle name="Percent 2 9 3 4" xfId="20680" xr:uid="{00000000-0005-0000-0000-000039520000}"/>
    <cellStyle name="Percent 2 9 4" xfId="20681" xr:uid="{00000000-0005-0000-0000-00003A520000}"/>
    <cellStyle name="Percent 2 9 5" xfId="20682" xr:uid="{00000000-0005-0000-0000-00003B520000}"/>
    <cellStyle name="Percent 2 9 6" xfId="20683" xr:uid="{00000000-0005-0000-0000-00003C520000}"/>
    <cellStyle name="Percent 20" xfId="20684" xr:uid="{00000000-0005-0000-0000-00003D520000}"/>
    <cellStyle name="Percent 21" xfId="20685" xr:uid="{00000000-0005-0000-0000-00003E520000}"/>
    <cellStyle name="Percent 21 2" xfId="20686" xr:uid="{00000000-0005-0000-0000-00003F520000}"/>
    <cellStyle name="Percent 21 3" xfId="20687" xr:uid="{00000000-0005-0000-0000-000040520000}"/>
    <cellStyle name="Percent 21 4" xfId="20688" xr:uid="{00000000-0005-0000-0000-000041520000}"/>
    <cellStyle name="Percent 3" xfId="14" xr:uid="{00000000-0005-0000-0000-000042520000}"/>
    <cellStyle name="Percent 3 2" xfId="20689" xr:uid="{00000000-0005-0000-0000-000043520000}"/>
    <cellStyle name="Percent 3 2 2" xfId="20690" xr:uid="{00000000-0005-0000-0000-000044520000}"/>
    <cellStyle name="Percent 3 2 2 2" xfId="20691" xr:uid="{00000000-0005-0000-0000-000045520000}"/>
    <cellStyle name="Percent 3 2 2 3" xfId="20692" xr:uid="{00000000-0005-0000-0000-000046520000}"/>
    <cellStyle name="Percent 3 2 3" xfId="20693" xr:uid="{00000000-0005-0000-0000-000047520000}"/>
    <cellStyle name="Percent 3 2 4" xfId="20694" xr:uid="{00000000-0005-0000-0000-000048520000}"/>
    <cellStyle name="Percent 3 3" xfId="20695" xr:uid="{00000000-0005-0000-0000-000049520000}"/>
    <cellStyle name="Percent 3 3 2" xfId="20696" xr:uid="{00000000-0005-0000-0000-00004A520000}"/>
    <cellStyle name="Percent 3 4" xfId="20697" xr:uid="{00000000-0005-0000-0000-00004B520000}"/>
    <cellStyle name="Percent 3 4 2" xfId="20698" xr:uid="{00000000-0005-0000-0000-00004C520000}"/>
    <cellStyle name="Percent 3 4 3" xfId="20699" xr:uid="{00000000-0005-0000-0000-00004D520000}"/>
    <cellStyle name="Percent 4" xfId="20700" xr:uid="{00000000-0005-0000-0000-00004E520000}"/>
    <cellStyle name="Percent 4 2" xfId="20701" xr:uid="{00000000-0005-0000-0000-00004F520000}"/>
    <cellStyle name="Percent 4 2 2" xfId="20702" xr:uid="{00000000-0005-0000-0000-000050520000}"/>
    <cellStyle name="Percent 4 2 2 2" xfId="20703" xr:uid="{00000000-0005-0000-0000-000051520000}"/>
    <cellStyle name="Percent 4 3" xfId="20704" xr:uid="{00000000-0005-0000-0000-000052520000}"/>
    <cellStyle name="Percent 4 3 2" xfId="20705" xr:uid="{00000000-0005-0000-0000-000053520000}"/>
    <cellStyle name="Percent 4 4" xfId="20706" xr:uid="{00000000-0005-0000-0000-000054520000}"/>
    <cellStyle name="Percent 5" xfId="20707" xr:uid="{00000000-0005-0000-0000-000055520000}"/>
    <cellStyle name="Percent 5 2" xfId="20708" xr:uid="{00000000-0005-0000-0000-000056520000}"/>
    <cellStyle name="Percent 5 2 2" xfId="20709" xr:uid="{00000000-0005-0000-0000-000057520000}"/>
    <cellStyle name="Percent 5 2 2 2" xfId="20710" xr:uid="{00000000-0005-0000-0000-000058520000}"/>
    <cellStyle name="Percent 5 2 3" xfId="20711" xr:uid="{00000000-0005-0000-0000-000059520000}"/>
    <cellStyle name="Percent 5 2 4" xfId="20712" xr:uid="{00000000-0005-0000-0000-00005A520000}"/>
    <cellStyle name="Percent 5 2 4 2" xfId="20713" xr:uid="{00000000-0005-0000-0000-00005B520000}"/>
    <cellStyle name="Percent 5 2 4 2 2" xfId="20714" xr:uid="{00000000-0005-0000-0000-00005C520000}"/>
    <cellStyle name="Percent 5 2 4 2 3" xfId="20715" xr:uid="{00000000-0005-0000-0000-00005D520000}"/>
    <cellStyle name="Percent 5 2 4 2 4" xfId="20716" xr:uid="{00000000-0005-0000-0000-00005E520000}"/>
    <cellStyle name="Percent 5 2 4 3" xfId="20717" xr:uid="{00000000-0005-0000-0000-00005F520000}"/>
    <cellStyle name="Percent 5 2 4 4" xfId="20718" xr:uid="{00000000-0005-0000-0000-000060520000}"/>
    <cellStyle name="Percent 5 2 4 5" xfId="20719" xr:uid="{00000000-0005-0000-0000-000061520000}"/>
    <cellStyle name="Percent 5 2 5" xfId="20720" xr:uid="{00000000-0005-0000-0000-000062520000}"/>
    <cellStyle name="Percent 5 2 5 2" xfId="20721" xr:uid="{00000000-0005-0000-0000-000063520000}"/>
    <cellStyle name="Percent 5 2 5 3" xfId="20722" xr:uid="{00000000-0005-0000-0000-000064520000}"/>
    <cellStyle name="Percent 5 2 5 4" xfId="20723" xr:uid="{00000000-0005-0000-0000-000065520000}"/>
    <cellStyle name="Percent 5 2 6" xfId="20724" xr:uid="{00000000-0005-0000-0000-000066520000}"/>
    <cellStyle name="Percent 5 2 7" xfId="20725" xr:uid="{00000000-0005-0000-0000-000067520000}"/>
    <cellStyle name="Percent 5 2 8" xfId="20726" xr:uid="{00000000-0005-0000-0000-000068520000}"/>
    <cellStyle name="Percent 5 3" xfId="20727" xr:uid="{00000000-0005-0000-0000-000069520000}"/>
    <cellStyle name="Percent 5 3 2" xfId="20728" xr:uid="{00000000-0005-0000-0000-00006A520000}"/>
    <cellStyle name="Percent 5 4" xfId="20729" xr:uid="{00000000-0005-0000-0000-00006B520000}"/>
    <cellStyle name="Percent 5 4 2" xfId="20730" xr:uid="{00000000-0005-0000-0000-00006C520000}"/>
    <cellStyle name="Percent 5 4 2 2" xfId="20731" xr:uid="{00000000-0005-0000-0000-00006D520000}"/>
    <cellStyle name="Percent 5 4 2 3" xfId="20732" xr:uid="{00000000-0005-0000-0000-00006E520000}"/>
    <cellStyle name="Percent 5 4 2 4" xfId="20733" xr:uid="{00000000-0005-0000-0000-00006F520000}"/>
    <cellStyle name="Percent 5 4 3" xfId="20734" xr:uid="{00000000-0005-0000-0000-000070520000}"/>
    <cellStyle name="Percent 5 4 4" xfId="20735" xr:uid="{00000000-0005-0000-0000-000071520000}"/>
    <cellStyle name="Percent 5 4 5" xfId="20736" xr:uid="{00000000-0005-0000-0000-000072520000}"/>
    <cellStyle name="Percent 5 5" xfId="20737" xr:uid="{00000000-0005-0000-0000-000073520000}"/>
    <cellStyle name="Percent 5 5 2" xfId="20738" xr:uid="{00000000-0005-0000-0000-000074520000}"/>
    <cellStyle name="Percent 5 5 3" xfId="20739" xr:uid="{00000000-0005-0000-0000-000075520000}"/>
    <cellStyle name="Percent 5 5 4" xfId="20740" xr:uid="{00000000-0005-0000-0000-000076520000}"/>
    <cellStyle name="Percent 5 6" xfId="20741" xr:uid="{00000000-0005-0000-0000-000077520000}"/>
    <cellStyle name="Percent 5 7" xfId="20742" xr:uid="{00000000-0005-0000-0000-000078520000}"/>
    <cellStyle name="Percent 5 8" xfId="20743" xr:uid="{00000000-0005-0000-0000-000079520000}"/>
    <cellStyle name="Percent 6" xfId="20744" xr:uid="{00000000-0005-0000-0000-00007A520000}"/>
    <cellStyle name="Percent 6 2" xfId="20745" xr:uid="{00000000-0005-0000-0000-00007B520000}"/>
    <cellStyle name="Percent 6 2 2" xfId="20746" xr:uid="{00000000-0005-0000-0000-00007C520000}"/>
    <cellStyle name="Percent 6 3" xfId="20747" xr:uid="{00000000-0005-0000-0000-00007D520000}"/>
    <cellStyle name="Percent 6 3 2" xfId="20748" xr:uid="{00000000-0005-0000-0000-00007E520000}"/>
    <cellStyle name="Percent 7" xfId="20749" xr:uid="{00000000-0005-0000-0000-00007F520000}"/>
    <cellStyle name="Percent 7 2" xfId="20750" xr:uid="{00000000-0005-0000-0000-000080520000}"/>
    <cellStyle name="Percent 7 2 2" xfId="20751" xr:uid="{00000000-0005-0000-0000-000081520000}"/>
    <cellStyle name="Percent 7 3" xfId="20752" xr:uid="{00000000-0005-0000-0000-000082520000}"/>
    <cellStyle name="Percent 8" xfId="20753" xr:uid="{00000000-0005-0000-0000-000083520000}"/>
    <cellStyle name="Percent 8 10" xfId="20754" xr:uid="{00000000-0005-0000-0000-000084520000}"/>
    <cellStyle name="Percent 8 11" xfId="20755" xr:uid="{00000000-0005-0000-0000-000085520000}"/>
    <cellStyle name="Percent 8 12" xfId="20756" xr:uid="{00000000-0005-0000-0000-000086520000}"/>
    <cellStyle name="Percent 8 2" xfId="20757" xr:uid="{00000000-0005-0000-0000-000087520000}"/>
    <cellStyle name="Percent 8 3" xfId="20758" xr:uid="{00000000-0005-0000-0000-000088520000}"/>
    <cellStyle name="Percent 8 4" xfId="20759" xr:uid="{00000000-0005-0000-0000-000089520000}"/>
    <cellStyle name="Percent 8 5" xfId="20760" xr:uid="{00000000-0005-0000-0000-00008A520000}"/>
    <cellStyle name="Percent 8 6" xfId="20761" xr:uid="{00000000-0005-0000-0000-00008B520000}"/>
    <cellStyle name="Percent 8 7" xfId="20762" xr:uid="{00000000-0005-0000-0000-00008C520000}"/>
    <cellStyle name="Percent 8 8" xfId="20763" xr:uid="{00000000-0005-0000-0000-00008D520000}"/>
    <cellStyle name="Percent 8 9" xfId="20764" xr:uid="{00000000-0005-0000-0000-00008E520000}"/>
    <cellStyle name="Percent 9" xfId="20765" xr:uid="{00000000-0005-0000-0000-00008F520000}"/>
    <cellStyle name="Percent 9 10" xfId="20766" xr:uid="{00000000-0005-0000-0000-000090520000}"/>
    <cellStyle name="Percent 9 11" xfId="20767" xr:uid="{00000000-0005-0000-0000-000091520000}"/>
    <cellStyle name="Percent 9 2" xfId="20768" xr:uid="{00000000-0005-0000-0000-000092520000}"/>
    <cellStyle name="Percent 9 3" xfId="20769" xr:uid="{00000000-0005-0000-0000-000093520000}"/>
    <cellStyle name="Percent 9 4" xfId="20770" xr:uid="{00000000-0005-0000-0000-000094520000}"/>
    <cellStyle name="Percent 9 5" xfId="20771" xr:uid="{00000000-0005-0000-0000-000095520000}"/>
    <cellStyle name="Percent 9 6" xfId="20772" xr:uid="{00000000-0005-0000-0000-000096520000}"/>
    <cellStyle name="Percent 9 7" xfId="20773" xr:uid="{00000000-0005-0000-0000-000097520000}"/>
    <cellStyle name="Percent 9 8" xfId="20774" xr:uid="{00000000-0005-0000-0000-000098520000}"/>
    <cellStyle name="Percent 9 9" xfId="20775" xr:uid="{00000000-0005-0000-0000-000099520000}"/>
    <cellStyle name="PrePop Currency (0)" xfId="20776" xr:uid="{00000000-0005-0000-0000-00009A520000}"/>
    <cellStyle name="PrePop Currency (2)" xfId="20777" xr:uid="{00000000-0005-0000-0000-00009B520000}"/>
    <cellStyle name="PrePop Units (0)" xfId="20778" xr:uid="{00000000-0005-0000-0000-00009C520000}"/>
    <cellStyle name="PrePop Units (1)" xfId="20779" xr:uid="{00000000-0005-0000-0000-00009D520000}"/>
    <cellStyle name="PrePop Units (2)" xfId="20780" xr:uid="{00000000-0005-0000-0000-00009E520000}"/>
    <cellStyle name="Price" xfId="20781" xr:uid="{00000000-0005-0000-0000-00009F520000}"/>
    <cellStyle name="Price 2" xfId="20782" xr:uid="{00000000-0005-0000-0000-0000A0520000}"/>
    <cellStyle name="Price 3" xfId="20783" xr:uid="{00000000-0005-0000-0000-0000A1520000}"/>
    <cellStyle name="RunRep_Header" xfId="20784" xr:uid="{00000000-0005-0000-0000-0000A2520000}"/>
    <cellStyle name="Sheet Title" xfId="20785" xr:uid="{00000000-0005-0000-0000-0000A3520000}"/>
    <cellStyle name="showExposure" xfId="20786" xr:uid="{00000000-0005-0000-0000-0000A4520000}"/>
    <cellStyle name="showExposure 2" xfId="21047" xr:uid="{00000000-0005-0000-0000-0000A5520000}"/>
    <cellStyle name="showParameterE" xfId="20787" xr:uid="{00000000-0005-0000-0000-0000A6520000}"/>
    <cellStyle name="showParameterE 2" xfId="21046" xr:uid="{00000000-0005-0000-0000-0000A7520000}"/>
    <cellStyle name="Standard_AX-4-4-Profit-Loss-310899" xfId="20788" xr:uid="{00000000-0005-0000-0000-0000A8520000}"/>
    <cellStyle name="Style 1" xfId="20789" xr:uid="{00000000-0005-0000-0000-0000A9520000}"/>
    <cellStyle name="Style 1 2" xfId="20790" xr:uid="{00000000-0005-0000-0000-0000AA520000}"/>
    <cellStyle name="Style 1 2 2" xfId="20791" xr:uid="{00000000-0005-0000-0000-0000AB520000}"/>
    <cellStyle name="Style 1 3" xfId="20792" xr:uid="{00000000-0005-0000-0000-0000AC520000}"/>
    <cellStyle name="Style 1 4" xfId="20793" xr:uid="{00000000-0005-0000-0000-0000AD520000}"/>
    <cellStyle name="Style 2" xfId="20794" xr:uid="{00000000-0005-0000-0000-0000AE520000}"/>
    <cellStyle name="Style 3" xfId="20795" xr:uid="{00000000-0005-0000-0000-0000AF520000}"/>
    <cellStyle name="Style 4" xfId="20796" xr:uid="{00000000-0005-0000-0000-0000B0520000}"/>
    <cellStyle name="Style 5" xfId="20797" xr:uid="{00000000-0005-0000-0000-0000B1520000}"/>
    <cellStyle name="Style 6" xfId="20798" xr:uid="{00000000-0005-0000-0000-0000B2520000}"/>
    <cellStyle name="Style 7" xfId="20799" xr:uid="{00000000-0005-0000-0000-0000B3520000}"/>
    <cellStyle name="Style 8" xfId="20800" xr:uid="{00000000-0005-0000-0000-0000B4520000}"/>
    <cellStyle name="Style 9" xfId="21411" xr:uid="{00000000-0005-0000-0000-0000B5520000}"/>
    <cellStyle name="Text Indent A" xfId="20801" xr:uid="{00000000-0005-0000-0000-0000B6520000}"/>
    <cellStyle name="Text Indent B" xfId="20802" xr:uid="{00000000-0005-0000-0000-0000B7520000}"/>
    <cellStyle name="Text Indent C" xfId="20803" xr:uid="{00000000-0005-0000-0000-0000B8520000}"/>
    <cellStyle name="Tickmark" xfId="20804" xr:uid="{00000000-0005-0000-0000-0000B9520000}"/>
    <cellStyle name="Title 2" xfId="20805" xr:uid="{00000000-0005-0000-0000-0000BA520000}"/>
    <cellStyle name="Title 2 2" xfId="20806" xr:uid="{00000000-0005-0000-0000-0000BB520000}"/>
    <cellStyle name="Title 2 2 2" xfId="20807" xr:uid="{00000000-0005-0000-0000-0000BC520000}"/>
    <cellStyle name="Title 2 3" xfId="20808" xr:uid="{00000000-0005-0000-0000-0000BD520000}"/>
    <cellStyle name="Title 2 4" xfId="20809" xr:uid="{00000000-0005-0000-0000-0000BE520000}"/>
    <cellStyle name="Title 3" xfId="20810" xr:uid="{00000000-0005-0000-0000-0000BF520000}"/>
    <cellStyle name="Title 3 2" xfId="20811" xr:uid="{00000000-0005-0000-0000-0000C0520000}"/>
    <cellStyle name="Title 3 3" xfId="20812" xr:uid="{00000000-0005-0000-0000-0000C1520000}"/>
    <cellStyle name="Title 4" xfId="20813" xr:uid="{00000000-0005-0000-0000-0000C2520000}"/>
    <cellStyle name="Title 4 2" xfId="20814" xr:uid="{00000000-0005-0000-0000-0000C3520000}"/>
    <cellStyle name="Title 4 3" xfId="20815" xr:uid="{00000000-0005-0000-0000-0000C4520000}"/>
    <cellStyle name="Title 5" xfId="20816" xr:uid="{00000000-0005-0000-0000-0000C5520000}"/>
    <cellStyle name="Title 5 2" xfId="20817" xr:uid="{00000000-0005-0000-0000-0000C6520000}"/>
    <cellStyle name="Title 5 3" xfId="20818" xr:uid="{00000000-0005-0000-0000-0000C7520000}"/>
    <cellStyle name="Title 6" xfId="20819" xr:uid="{00000000-0005-0000-0000-0000C8520000}"/>
    <cellStyle name="Title 6 2" xfId="20820" xr:uid="{00000000-0005-0000-0000-0000C9520000}"/>
    <cellStyle name="Title 6 3" xfId="20821" xr:uid="{00000000-0005-0000-0000-0000CA520000}"/>
    <cellStyle name="Title 7" xfId="20822" xr:uid="{00000000-0005-0000-0000-0000CB520000}"/>
    <cellStyle name="Total 2" xfId="20823" xr:uid="{00000000-0005-0000-0000-0000CC520000}"/>
    <cellStyle name="Total 2 10" xfId="20824" xr:uid="{00000000-0005-0000-0000-0000CD520000}"/>
    <cellStyle name="Total 2 10 2" xfId="20825" xr:uid="{00000000-0005-0000-0000-0000CE520000}"/>
    <cellStyle name="Total 2 10 2 2" xfId="21044" xr:uid="{00000000-0005-0000-0000-0000CF520000}"/>
    <cellStyle name="Total 2 10 3" xfId="20826" xr:uid="{00000000-0005-0000-0000-0000D0520000}"/>
    <cellStyle name="Total 2 10 3 2" xfId="21043" xr:uid="{00000000-0005-0000-0000-0000D1520000}"/>
    <cellStyle name="Total 2 10 4" xfId="20827" xr:uid="{00000000-0005-0000-0000-0000D2520000}"/>
    <cellStyle name="Total 2 10 4 2" xfId="21042" xr:uid="{00000000-0005-0000-0000-0000D3520000}"/>
    <cellStyle name="Total 2 10 5" xfId="20828" xr:uid="{00000000-0005-0000-0000-0000D4520000}"/>
    <cellStyle name="Total 2 10 5 2" xfId="21041" xr:uid="{00000000-0005-0000-0000-0000D5520000}"/>
    <cellStyle name="Total 2 11" xfId="20829" xr:uid="{00000000-0005-0000-0000-0000D6520000}"/>
    <cellStyle name="Total 2 11 2" xfId="20830" xr:uid="{00000000-0005-0000-0000-0000D7520000}"/>
    <cellStyle name="Total 2 11 2 2" xfId="21039" xr:uid="{00000000-0005-0000-0000-0000D8520000}"/>
    <cellStyle name="Total 2 11 3" xfId="20831" xr:uid="{00000000-0005-0000-0000-0000D9520000}"/>
    <cellStyle name="Total 2 11 3 2" xfId="21038" xr:uid="{00000000-0005-0000-0000-0000DA520000}"/>
    <cellStyle name="Total 2 11 4" xfId="20832" xr:uid="{00000000-0005-0000-0000-0000DB520000}"/>
    <cellStyle name="Total 2 11 4 2" xfId="21037" xr:uid="{00000000-0005-0000-0000-0000DC520000}"/>
    <cellStyle name="Total 2 11 5" xfId="20833" xr:uid="{00000000-0005-0000-0000-0000DD520000}"/>
    <cellStyle name="Total 2 11 5 2" xfId="21036" xr:uid="{00000000-0005-0000-0000-0000DE520000}"/>
    <cellStyle name="Total 2 11 6" xfId="21040" xr:uid="{00000000-0005-0000-0000-0000DF520000}"/>
    <cellStyle name="Total 2 12" xfId="20834" xr:uid="{00000000-0005-0000-0000-0000E0520000}"/>
    <cellStyle name="Total 2 12 2" xfId="20835" xr:uid="{00000000-0005-0000-0000-0000E1520000}"/>
    <cellStyle name="Total 2 12 2 2" xfId="21034" xr:uid="{00000000-0005-0000-0000-0000E2520000}"/>
    <cellStyle name="Total 2 12 3" xfId="20836" xr:uid="{00000000-0005-0000-0000-0000E3520000}"/>
    <cellStyle name="Total 2 12 3 2" xfId="21033" xr:uid="{00000000-0005-0000-0000-0000E4520000}"/>
    <cellStyle name="Total 2 12 4" xfId="20837" xr:uid="{00000000-0005-0000-0000-0000E5520000}"/>
    <cellStyle name="Total 2 12 4 2" xfId="21032" xr:uid="{00000000-0005-0000-0000-0000E6520000}"/>
    <cellStyle name="Total 2 12 5" xfId="20838" xr:uid="{00000000-0005-0000-0000-0000E7520000}"/>
    <cellStyle name="Total 2 12 5 2" xfId="21031" xr:uid="{00000000-0005-0000-0000-0000E8520000}"/>
    <cellStyle name="Total 2 12 6" xfId="21035" xr:uid="{00000000-0005-0000-0000-0000E9520000}"/>
    <cellStyle name="Total 2 13" xfId="20839" xr:uid="{00000000-0005-0000-0000-0000EA520000}"/>
    <cellStyle name="Total 2 13 2" xfId="20840" xr:uid="{00000000-0005-0000-0000-0000EB520000}"/>
    <cellStyle name="Total 2 13 2 2" xfId="21029" xr:uid="{00000000-0005-0000-0000-0000EC520000}"/>
    <cellStyle name="Total 2 13 3" xfId="20841" xr:uid="{00000000-0005-0000-0000-0000ED520000}"/>
    <cellStyle name="Total 2 13 3 2" xfId="21028" xr:uid="{00000000-0005-0000-0000-0000EE520000}"/>
    <cellStyle name="Total 2 13 4" xfId="20842" xr:uid="{00000000-0005-0000-0000-0000EF520000}"/>
    <cellStyle name="Total 2 13 4 2" xfId="21027" xr:uid="{00000000-0005-0000-0000-0000F0520000}"/>
    <cellStyle name="Total 2 13 5" xfId="21030" xr:uid="{00000000-0005-0000-0000-0000F1520000}"/>
    <cellStyle name="Total 2 14" xfId="20843" xr:uid="{00000000-0005-0000-0000-0000F2520000}"/>
    <cellStyle name="Total 2 14 2" xfId="21026" xr:uid="{00000000-0005-0000-0000-0000F3520000}"/>
    <cellStyle name="Total 2 15" xfId="20844" xr:uid="{00000000-0005-0000-0000-0000F4520000}"/>
    <cellStyle name="Total 2 15 2" xfId="21025" xr:uid="{00000000-0005-0000-0000-0000F5520000}"/>
    <cellStyle name="Total 2 16" xfId="20845" xr:uid="{00000000-0005-0000-0000-0000F6520000}"/>
    <cellStyle name="Total 2 16 2" xfId="21024" xr:uid="{00000000-0005-0000-0000-0000F7520000}"/>
    <cellStyle name="Total 2 17" xfId="21045" xr:uid="{00000000-0005-0000-0000-0000F8520000}"/>
    <cellStyle name="Total 2 2" xfId="20846" xr:uid="{00000000-0005-0000-0000-0000F9520000}"/>
    <cellStyle name="Total 2 2 10" xfId="21023" xr:uid="{00000000-0005-0000-0000-0000FA520000}"/>
    <cellStyle name="Total 2 2 2" xfId="20847" xr:uid="{00000000-0005-0000-0000-0000FB520000}"/>
    <cellStyle name="Total 2 2 2 2" xfId="20848" xr:uid="{00000000-0005-0000-0000-0000FC520000}"/>
    <cellStyle name="Total 2 2 2 2 2" xfId="21021" xr:uid="{00000000-0005-0000-0000-0000FD520000}"/>
    <cellStyle name="Total 2 2 2 3" xfId="20849" xr:uid="{00000000-0005-0000-0000-0000FE520000}"/>
    <cellStyle name="Total 2 2 2 3 2" xfId="21020" xr:uid="{00000000-0005-0000-0000-0000FF520000}"/>
    <cellStyle name="Total 2 2 2 4" xfId="20850" xr:uid="{00000000-0005-0000-0000-000000530000}"/>
    <cellStyle name="Total 2 2 2 4 2" xfId="21019" xr:uid="{00000000-0005-0000-0000-000001530000}"/>
    <cellStyle name="Total 2 2 2 5" xfId="21022" xr:uid="{00000000-0005-0000-0000-000002530000}"/>
    <cellStyle name="Total 2 2 3" xfId="20851" xr:uid="{00000000-0005-0000-0000-000003530000}"/>
    <cellStyle name="Total 2 2 3 2" xfId="20852" xr:uid="{00000000-0005-0000-0000-000004530000}"/>
    <cellStyle name="Total 2 2 3 2 2" xfId="21017" xr:uid="{00000000-0005-0000-0000-000005530000}"/>
    <cellStyle name="Total 2 2 3 3" xfId="20853" xr:uid="{00000000-0005-0000-0000-000006530000}"/>
    <cellStyle name="Total 2 2 3 3 2" xfId="21016" xr:uid="{00000000-0005-0000-0000-000007530000}"/>
    <cellStyle name="Total 2 2 3 4" xfId="20854" xr:uid="{00000000-0005-0000-0000-000008530000}"/>
    <cellStyle name="Total 2 2 3 4 2" xfId="21015" xr:uid="{00000000-0005-0000-0000-000009530000}"/>
    <cellStyle name="Total 2 2 3 5" xfId="21018" xr:uid="{00000000-0005-0000-0000-00000A530000}"/>
    <cellStyle name="Total 2 2 4" xfId="20855" xr:uid="{00000000-0005-0000-0000-00000B530000}"/>
    <cellStyle name="Total 2 2 4 2" xfId="20856" xr:uid="{00000000-0005-0000-0000-00000C530000}"/>
    <cellStyle name="Total 2 2 4 2 2" xfId="21013" xr:uid="{00000000-0005-0000-0000-00000D530000}"/>
    <cellStyle name="Total 2 2 4 3" xfId="20857" xr:uid="{00000000-0005-0000-0000-00000E530000}"/>
    <cellStyle name="Total 2 2 4 3 2" xfId="21012" xr:uid="{00000000-0005-0000-0000-00000F530000}"/>
    <cellStyle name="Total 2 2 4 4" xfId="20858" xr:uid="{00000000-0005-0000-0000-000010530000}"/>
    <cellStyle name="Total 2 2 4 4 2" xfId="21011" xr:uid="{00000000-0005-0000-0000-000011530000}"/>
    <cellStyle name="Total 2 2 4 5" xfId="21014" xr:uid="{00000000-0005-0000-0000-000012530000}"/>
    <cellStyle name="Total 2 2 5" xfId="20859" xr:uid="{00000000-0005-0000-0000-000013530000}"/>
    <cellStyle name="Total 2 2 5 2" xfId="20860" xr:uid="{00000000-0005-0000-0000-000014530000}"/>
    <cellStyle name="Total 2 2 5 2 2" xfId="21009" xr:uid="{00000000-0005-0000-0000-000015530000}"/>
    <cellStyle name="Total 2 2 5 3" xfId="20861" xr:uid="{00000000-0005-0000-0000-000016530000}"/>
    <cellStyle name="Total 2 2 5 3 2" xfId="21008" xr:uid="{00000000-0005-0000-0000-000017530000}"/>
    <cellStyle name="Total 2 2 5 4" xfId="20862" xr:uid="{00000000-0005-0000-0000-000018530000}"/>
    <cellStyle name="Total 2 2 5 4 2" xfId="21007" xr:uid="{00000000-0005-0000-0000-000019530000}"/>
    <cellStyle name="Total 2 2 5 5" xfId="21010" xr:uid="{00000000-0005-0000-0000-00001A530000}"/>
    <cellStyle name="Total 2 2 6" xfId="20863" xr:uid="{00000000-0005-0000-0000-00001B530000}"/>
    <cellStyle name="Total 2 2 6 2" xfId="21006" xr:uid="{00000000-0005-0000-0000-00001C530000}"/>
    <cellStyle name="Total 2 2 7" xfId="20864" xr:uid="{00000000-0005-0000-0000-00001D530000}"/>
    <cellStyle name="Total 2 2 7 2" xfId="21005" xr:uid="{00000000-0005-0000-0000-00001E530000}"/>
    <cellStyle name="Total 2 2 8" xfId="20865" xr:uid="{00000000-0005-0000-0000-00001F530000}"/>
    <cellStyle name="Total 2 2 8 2" xfId="21004" xr:uid="{00000000-0005-0000-0000-000020530000}"/>
    <cellStyle name="Total 2 2 9" xfId="20866" xr:uid="{00000000-0005-0000-0000-000021530000}"/>
    <cellStyle name="Total 2 2 9 2" xfId="21003" xr:uid="{00000000-0005-0000-0000-000022530000}"/>
    <cellStyle name="Total 2 3" xfId="20867" xr:uid="{00000000-0005-0000-0000-000023530000}"/>
    <cellStyle name="Total 2 3 2" xfId="20868" xr:uid="{00000000-0005-0000-0000-000024530000}"/>
    <cellStyle name="Total 2 3 2 2" xfId="21002" xr:uid="{00000000-0005-0000-0000-000025530000}"/>
    <cellStyle name="Total 2 3 3" xfId="20869" xr:uid="{00000000-0005-0000-0000-000026530000}"/>
    <cellStyle name="Total 2 3 3 2" xfId="21001" xr:uid="{00000000-0005-0000-0000-000027530000}"/>
    <cellStyle name="Total 2 3 4" xfId="20870" xr:uid="{00000000-0005-0000-0000-000028530000}"/>
    <cellStyle name="Total 2 3 4 2" xfId="21000" xr:uid="{00000000-0005-0000-0000-000029530000}"/>
    <cellStyle name="Total 2 3 5" xfId="20871" xr:uid="{00000000-0005-0000-0000-00002A530000}"/>
    <cellStyle name="Total 2 3 5 2" xfId="20999" xr:uid="{00000000-0005-0000-0000-00002B530000}"/>
    <cellStyle name="Total 2 4" xfId="20872" xr:uid="{00000000-0005-0000-0000-00002C530000}"/>
    <cellStyle name="Total 2 4 2" xfId="20873" xr:uid="{00000000-0005-0000-0000-00002D530000}"/>
    <cellStyle name="Total 2 4 2 2" xfId="20998" xr:uid="{00000000-0005-0000-0000-00002E530000}"/>
    <cellStyle name="Total 2 4 3" xfId="20874" xr:uid="{00000000-0005-0000-0000-00002F530000}"/>
    <cellStyle name="Total 2 4 3 2" xfId="20997" xr:uid="{00000000-0005-0000-0000-000030530000}"/>
    <cellStyle name="Total 2 4 4" xfId="20875" xr:uid="{00000000-0005-0000-0000-000031530000}"/>
    <cellStyle name="Total 2 4 4 2" xfId="20996" xr:uid="{00000000-0005-0000-0000-000032530000}"/>
    <cellStyle name="Total 2 4 5" xfId="20876" xr:uid="{00000000-0005-0000-0000-000033530000}"/>
    <cellStyle name="Total 2 4 5 2" xfId="20995" xr:uid="{00000000-0005-0000-0000-000034530000}"/>
    <cellStyle name="Total 2 5" xfId="20877" xr:uid="{00000000-0005-0000-0000-000035530000}"/>
    <cellStyle name="Total 2 5 2" xfId="20878" xr:uid="{00000000-0005-0000-0000-000036530000}"/>
    <cellStyle name="Total 2 5 2 2" xfId="20994" xr:uid="{00000000-0005-0000-0000-000037530000}"/>
    <cellStyle name="Total 2 5 3" xfId="20879" xr:uid="{00000000-0005-0000-0000-000038530000}"/>
    <cellStyle name="Total 2 5 3 2" xfId="20993" xr:uid="{00000000-0005-0000-0000-000039530000}"/>
    <cellStyle name="Total 2 5 4" xfId="20880" xr:uid="{00000000-0005-0000-0000-00003A530000}"/>
    <cellStyle name="Total 2 5 4 2" xfId="20992" xr:uid="{00000000-0005-0000-0000-00003B530000}"/>
    <cellStyle name="Total 2 5 5" xfId="20881" xr:uid="{00000000-0005-0000-0000-00003C530000}"/>
    <cellStyle name="Total 2 5 5 2" xfId="20991" xr:uid="{00000000-0005-0000-0000-00003D530000}"/>
    <cellStyle name="Total 2 6" xfId="20882" xr:uid="{00000000-0005-0000-0000-00003E530000}"/>
    <cellStyle name="Total 2 6 2" xfId="20883" xr:uid="{00000000-0005-0000-0000-00003F530000}"/>
    <cellStyle name="Total 2 6 2 2" xfId="20990" xr:uid="{00000000-0005-0000-0000-000040530000}"/>
    <cellStyle name="Total 2 6 3" xfId="20884" xr:uid="{00000000-0005-0000-0000-000041530000}"/>
    <cellStyle name="Total 2 6 3 2" xfId="20989" xr:uid="{00000000-0005-0000-0000-000042530000}"/>
    <cellStyle name="Total 2 6 4" xfId="20885" xr:uid="{00000000-0005-0000-0000-000043530000}"/>
    <cellStyle name="Total 2 6 4 2" xfId="20988" xr:uid="{00000000-0005-0000-0000-000044530000}"/>
    <cellStyle name="Total 2 6 5" xfId="20886" xr:uid="{00000000-0005-0000-0000-000045530000}"/>
    <cellStyle name="Total 2 6 5 2" xfId="20987" xr:uid="{00000000-0005-0000-0000-000046530000}"/>
    <cellStyle name="Total 2 7" xfId="20887" xr:uid="{00000000-0005-0000-0000-000047530000}"/>
    <cellStyle name="Total 2 7 2" xfId="20888" xr:uid="{00000000-0005-0000-0000-000048530000}"/>
    <cellStyle name="Total 2 7 2 2" xfId="20986" xr:uid="{00000000-0005-0000-0000-000049530000}"/>
    <cellStyle name="Total 2 7 3" xfId="20889" xr:uid="{00000000-0005-0000-0000-00004A530000}"/>
    <cellStyle name="Total 2 7 3 2" xfId="20985" xr:uid="{00000000-0005-0000-0000-00004B530000}"/>
    <cellStyle name="Total 2 7 4" xfId="20890" xr:uid="{00000000-0005-0000-0000-00004C530000}"/>
    <cellStyle name="Total 2 7 4 2" xfId="20984" xr:uid="{00000000-0005-0000-0000-00004D530000}"/>
    <cellStyle name="Total 2 7 5" xfId="20891" xr:uid="{00000000-0005-0000-0000-00004E530000}"/>
    <cellStyle name="Total 2 7 5 2" xfId="20983" xr:uid="{00000000-0005-0000-0000-00004F530000}"/>
    <cellStyle name="Total 2 8" xfId="20892" xr:uid="{00000000-0005-0000-0000-000050530000}"/>
    <cellStyle name="Total 2 8 2" xfId="20893" xr:uid="{00000000-0005-0000-0000-000051530000}"/>
    <cellStyle name="Total 2 8 2 2" xfId="20982" xr:uid="{00000000-0005-0000-0000-000052530000}"/>
    <cellStyle name="Total 2 8 3" xfId="20894" xr:uid="{00000000-0005-0000-0000-000053530000}"/>
    <cellStyle name="Total 2 8 3 2" xfId="20981" xr:uid="{00000000-0005-0000-0000-000054530000}"/>
    <cellStyle name="Total 2 8 4" xfId="20895" xr:uid="{00000000-0005-0000-0000-000055530000}"/>
    <cellStyle name="Total 2 8 4 2" xfId="20980" xr:uid="{00000000-0005-0000-0000-000056530000}"/>
    <cellStyle name="Total 2 8 5" xfId="20896" xr:uid="{00000000-0005-0000-0000-000057530000}"/>
    <cellStyle name="Total 2 8 5 2" xfId="20979" xr:uid="{00000000-0005-0000-0000-000058530000}"/>
    <cellStyle name="Total 2 9" xfId="20897" xr:uid="{00000000-0005-0000-0000-000059530000}"/>
    <cellStyle name="Total 2 9 2" xfId="20898" xr:uid="{00000000-0005-0000-0000-00005A530000}"/>
    <cellStyle name="Total 2 9 2 2" xfId="20978" xr:uid="{00000000-0005-0000-0000-00005B530000}"/>
    <cellStyle name="Total 2 9 3" xfId="20899" xr:uid="{00000000-0005-0000-0000-00005C530000}"/>
    <cellStyle name="Total 2 9 3 2" xfId="20977" xr:uid="{00000000-0005-0000-0000-00005D530000}"/>
    <cellStyle name="Total 2 9 4" xfId="20900" xr:uid="{00000000-0005-0000-0000-00005E530000}"/>
    <cellStyle name="Total 2 9 4 2" xfId="20976" xr:uid="{00000000-0005-0000-0000-00005F530000}"/>
    <cellStyle name="Total 2 9 5" xfId="20901" xr:uid="{00000000-0005-0000-0000-000060530000}"/>
    <cellStyle name="Total 2 9 5 2" xfId="20975" xr:uid="{00000000-0005-0000-0000-000061530000}"/>
    <cellStyle name="Total 3" xfId="20902" xr:uid="{00000000-0005-0000-0000-000062530000}"/>
    <cellStyle name="Total 3 2" xfId="20903" xr:uid="{00000000-0005-0000-0000-000063530000}"/>
    <cellStyle name="Total 3 2 2" xfId="20973" xr:uid="{00000000-0005-0000-0000-000064530000}"/>
    <cellStyle name="Total 3 3" xfId="20904" xr:uid="{00000000-0005-0000-0000-000065530000}"/>
    <cellStyle name="Total 3 3 2" xfId="20972" xr:uid="{00000000-0005-0000-0000-000066530000}"/>
    <cellStyle name="Total 3 4" xfId="20974" xr:uid="{00000000-0005-0000-0000-000067530000}"/>
    <cellStyle name="Total 4" xfId="20905" xr:uid="{00000000-0005-0000-0000-000068530000}"/>
    <cellStyle name="Total 4 2" xfId="20906" xr:uid="{00000000-0005-0000-0000-000069530000}"/>
    <cellStyle name="Total 4 2 2" xfId="20970" xr:uid="{00000000-0005-0000-0000-00006A530000}"/>
    <cellStyle name="Total 4 3" xfId="20907" xr:uid="{00000000-0005-0000-0000-00006B530000}"/>
    <cellStyle name="Total 4 3 2" xfId="20969" xr:uid="{00000000-0005-0000-0000-00006C530000}"/>
    <cellStyle name="Total 4 4" xfId="20971" xr:uid="{00000000-0005-0000-0000-00006D530000}"/>
    <cellStyle name="Total 5" xfId="20908" xr:uid="{00000000-0005-0000-0000-00006E530000}"/>
    <cellStyle name="Total 5 2" xfId="20909" xr:uid="{00000000-0005-0000-0000-00006F530000}"/>
    <cellStyle name="Total 5 2 2" xfId="20967" xr:uid="{00000000-0005-0000-0000-000070530000}"/>
    <cellStyle name="Total 5 3" xfId="20910" xr:uid="{00000000-0005-0000-0000-000071530000}"/>
    <cellStyle name="Total 5 3 2" xfId="20966" xr:uid="{00000000-0005-0000-0000-000072530000}"/>
    <cellStyle name="Total 5 4" xfId="20968" xr:uid="{00000000-0005-0000-0000-000073530000}"/>
    <cellStyle name="Total 6" xfId="20911" xr:uid="{00000000-0005-0000-0000-000074530000}"/>
    <cellStyle name="Total 6 2" xfId="20912" xr:uid="{00000000-0005-0000-0000-000075530000}"/>
    <cellStyle name="Total 6 2 2" xfId="20964" xr:uid="{00000000-0005-0000-0000-000076530000}"/>
    <cellStyle name="Total 6 3" xfId="20913" xr:uid="{00000000-0005-0000-0000-000077530000}"/>
    <cellStyle name="Total 6 3 2" xfId="20963" xr:uid="{00000000-0005-0000-0000-000078530000}"/>
    <cellStyle name="Total 6 4" xfId="20965" xr:uid="{00000000-0005-0000-0000-000079530000}"/>
    <cellStyle name="Total 7" xfId="20914" xr:uid="{00000000-0005-0000-0000-00007A530000}"/>
    <cellStyle name="Total 7 2" xfId="20962" xr:uid="{00000000-0005-0000-0000-00007B530000}"/>
    <cellStyle name="Total2 - Style2" xfId="20915" xr:uid="{00000000-0005-0000-0000-00007C530000}"/>
    <cellStyle name="Unit" xfId="20916" xr:uid="{00000000-0005-0000-0000-00007D530000}"/>
    <cellStyle name="Unit 2" xfId="20917" xr:uid="{00000000-0005-0000-0000-00007E530000}"/>
    <cellStyle name="Unit 3" xfId="20918" xr:uid="{00000000-0005-0000-0000-00007F530000}"/>
    <cellStyle name="Unit 4" xfId="20919" xr:uid="{00000000-0005-0000-0000-000080530000}"/>
    <cellStyle name="Vertical" xfId="20920" xr:uid="{00000000-0005-0000-0000-000081530000}"/>
    <cellStyle name="Vertical 2" xfId="20921" xr:uid="{00000000-0005-0000-0000-000082530000}"/>
    <cellStyle name="Vertical 3" xfId="20922" xr:uid="{00000000-0005-0000-0000-000083530000}"/>
    <cellStyle name="Währung [0]" xfId="20923" xr:uid="{00000000-0005-0000-0000-000084530000}"/>
    <cellStyle name="Währung_AX-3-4-Balance-Sheet-310899" xfId="20924" xr:uid="{00000000-0005-0000-0000-000085530000}"/>
    <cellStyle name="Warning Text 2" xfId="20925" xr:uid="{00000000-0005-0000-0000-000086530000}"/>
    <cellStyle name="Warning Text 2 10" xfId="20926" xr:uid="{00000000-0005-0000-0000-000087530000}"/>
    <cellStyle name="Warning Text 2 11" xfId="20927" xr:uid="{00000000-0005-0000-0000-000088530000}"/>
    <cellStyle name="Warning Text 2 12" xfId="20928" xr:uid="{00000000-0005-0000-0000-000089530000}"/>
    <cellStyle name="Warning Text 2 2" xfId="20929" xr:uid="{00000000-0005-0000-0000-00008A530000}"/>
    <cellStyle name="Warning Text 2 2 2" xfId="20930" xr:uid="{00000000-0005-0000-0000-00008B530000}"/>
    <cellStyle name="Warning Text 2 3" xfId="20931" xr:uid="{00000000-0005-0000-0000-00008C530000}"/>
    <cellStyle name="Warning Text 2 4" xfId="20932" xr:uid="{00000000-0005-0000-0000-00008D530000}"/>
    <cellStyle name="Warning Text 2 5" xfId="20933" xr:uid="{00000000-0005-0000-0000-00008E530000}"/>
    <cellStyle name="Warning Text 2 6" xfId="20934" xr:uid="{00000000-0005-0000-0000-00008F530000}"/>
    <cellStyle name="Warning Text 2 7" xfId="20935" xr:uid="{00000000-0005-0000-0000-000090530000}"/>
    <cellStyle name="Warning Text 2 8" xfId="20936" xr:uid="{00000000-0005-0000-0000-000091530000}"/>
    <cellStyle name="Warning Text 2 9" xfId="20937" xr:uid="{00000000-0005-0000-0000-000092530000}"/>
    <cellStyle name="Warning Text 3" xfId="20938" xr:uid="{00000000-0005-0000-0000-000093530000}"/>
    <cellStyle name="Warning Text 3 2" xfId="20939" xr:uid="{00000000-0005-0000-0000-000094530000}"/>
    <cellStyle name="Warning Text 3 3" xfId="20940" xr:uid="{00000000-0005-0000-0000-000095530000}"/>
    <cellStyle name="Warning Text 4" xfId="20941" xr:uid="{00000000-0005-0000-0000-000096530000}"/>
    <cellStyle name="Warning Text 4 2" xfId="20942" xr:uid="{00000000-0005-0000-0000-000097530000}"/>
    <cellStyle name="Warning Text 4 3" xfId="20943" xr:uid="{00000000-0005-0000-0000-000098530000}"/>
    <cellStyle name="Warning Text 5" xfId="20944" xr:uid="{00000000-0005-0000-0000-000099530000}"/>
    <cellStyle name="Warning Text 5 2" xfId="20945" xr:uid="{00000000-0005-0000-0000-00009A530000}"/>
    <cellStyle name="Warning Text 5 3" xfId="20946" xr:uid="{00000000-0005-0000-0000-00009B530000}"/>
    <cellStyle name="Warning Text 6" xfId="20947" xr:uid="{00000000-0005-0000-0000-00009C530000}"/>
    <cellStyle name="Warning Text 6 2" xfId="20948" xr:uid="{00000000-0005-0000-0000-00009D530000}"/>
    <cellStyle name="Warning Text 6 3" xfId="20949" xr:uid="{00000000-0005-0000-0000-00009E530000}"/>
    <cellStyle name="Warning Text 7" xfId="20950" xr:uid="{00000000-0005-0000-0000-00009F530000}"/>
    <cellStyle name="Years" xfId="20951" xr:uid="{00000000-0005-0000-0000-0000A0530000}"/>
    <cellStyle name="Денежный [0]_Capex" xfId="20952" xr:uid="{00000000-0005-0000-0000-0000A1530000}"/>
    <cellStyle name="Денежный_Capex" xfId="20953" xr:uid="{00000000-0005-0000-0000-0000A2530000}"/>
    <cellStyle name="Обычный_7.1" xfId="20954" xr:uid="{00000000-0005-0000-0000-0000A3530000}"/>
    <cellStyle name="ТЕКСТ" xfId="20955" xr:uid="{00000000-0005-0000-0000-0000A4530000}"/>
    <cellStyle name="Тысячи [0]_Chart1 (Sales &amp; Costs)" xfId="20956" xr:uid="{00000000-0005-0000-0000-0000A5530000}"/>
    <cellStyle name="Тысячи_Chart1 (Sales &amp; Costs)" xfId="20957" xr:uid="{00000000-0005-0000-0000-0000A6530000}"/>
    <cellStyle name="Финансовый [0]_Capex" xfId="20958" xr:uid="{00000000-0005-0000-0000-0000A7530000}"/>
    <cellStyle name="Финансовый_Capex" xfId="20959" xr:uid="{00000000-0005-0000-0000-0000A853000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externalLink" Target="externalLinks/externalLink2.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5.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E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G1_I-BBB-QQ-YYYYMMDD-From2025-Q1%20&#4315;&#4312;&#4313;&#4320;&#4317;&#4305;&#4304;&#4316;&#4313;&#4308;&#4305;&#4312;%20-%20&#4313;&#4309;&#4304;&#4320;&#4322;&#4304;&#4314;&#4323;&#4320;&#4312;%20&#4318;&#4312;&#4314;&#4304;&#4320;%203%20(&#4325;&#4304;&#4320;&#4311;&#4323;&#4314;&#4308;&#4316;&#4317;&#4309;&#4304;&#4316;&#431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opy%20of%20PG1_I-BBB-QQ-YYYYMMDD-From2025-Q1%20&#4315;&#4312;&#4313;&#4320;&#4317;&#4305;&#4304;&#4316;&#4313;&#4308;&#4305;&#4312;%20-%20&#4313;&#4309;&#4304;&#4320;&#4322;&#4304;&#4314;&#4323;&#4320;&#4312;%20&#4318;&#4312;&#4314;&#4304;&#4320;%203%20(&#4325;&#4304;&#4320;&#4311;&#4323;&#4314;&#4308;&#4316;&#4317;&#4309;&#4304;&#4316;&#43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1. key ratios"/>
      <sheetName val="2. SOFP"/>
      <sheetName val="3. SOPL"/>
      <sheetName val="4. Off-balance"/>
      <sheetName val="5. RWA"/>
      <sheetName val="6. Administrators-shareholders"/>
      <sheetName val="7. LI1"/>
      <sheetName val="8. LI2"/>
      <sheetName val="9. Capital"/>
      <sheetName val="9.1. Capital Requirements"/>
      <sheetName val="10. CC2"/>
      <sheetName val="11. CRWA"/>
      <sheetName val="12. CRM"/>
      <sheetName val="13. CRME"/>
      <sheetName val="14. LCR"/>
      <sheetName val="15. CCR"/>
      <sheetName val="15.1. LR"/>
      <sheetName val="15.2. CVA"/>
      <sheetName val="16. NSFR"/>
      <sheetName val=" 17. Residual Maturity"/>
      <sheetName val="18. Assets by Exposure classes"/>
      <sheetName val="19. Assets by Risk Sectors"/>
      <sheetName val="20. Reserves"/>
      <sheetName val="21. NPL"/>
      <sheetName val="22. Quality"/>
      <sheetName val="23. LTV"/>
      <sheetName val="24. Risk Sector"/>
      <sheetName val="25. Collateral"/>
      <sheetName val="26. Retail Products"/>
      <sheetName val="Instruction"/>
    </sheetNames>
    <sheetDataSet>
      <sheetData sheetId="0">
        <row r="2">
          <cell r="C2"/>
        </row>
      </sheetData>
      <sheetData sheetId="1">
        <row r="2">
          <cell r="B2">
            <v>45747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4">
          <cell r="E34" t="b">
            <v>0</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1. key ratios"/>
      <sheetName val="2. SOFP"/>
      <sheetName val="3. SOPL"/>
      <sheetName val="4. Off-balance"/>
      <sheetName val="5. RWA"/>
      <sheetName val="6. Administrators-shareholders"/>
      <sheetName val="7. LI1"/>
      <sheetName val="8. LI2"/>
      <sheetName val="9. Capital"/>
      <sheetName val="9.1. Capital Requirements"/>
      <sheetName val="10. CC2"/>
      <sheetName val="11. CRWA"/>
      <sheetName val="12. CRM"/>
      <sheetName val="13. CRME"/>
      <sheetName val="14. LCR"/>
      <sheetName val="15. CCR"/>
      <sheetName val="15.1. LR"/>
      <sheetName val="15.2. CVA"/>
      <sheetName val="16. NSFR"/>
      <sheetName val=" 17. Residual Maturity"/>
      <sheetName val="18. Assets by Exposure classes"/>
      <sheetName val="19. Assets by Risk Sectors"/>
      <sheetName val="20. Reserves"/>
      <sheetName val="21. NPL"/>
      <sheetName val="22. Quality"/>
      <sheetName val="23. LTV"/>
      <sheetName val="24. Risk Sector"/>
      <sheetName val="25. Collateral"/>
      <sheetName val="26. Retail Products"/>
      <sheetName val="Instruction"/>
    </sheetNames>
    <sheetDataSet>
      <sheetData sheetId="0">
        <row r="2">
          <cell r="C2"/>
        </row>
      </sheetData>
      <sheetData sheetId="1">
        <row r="2">
          <cell r="B2">
            <v>45747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sheetPr>
  <dimension ref="A1:C38"/>
  <sheetViews>
    <sheetView zoomScaleNormal="100" workbookViewId="0">
      <pane xSplit="1" ySplit="7" topLeftCell="B8" activePane="bottomRight" state="frozen"/>
      <selection pane="topRight" activeCell="B1" sqref="B1"/>
      <selection pane="bottomLeft" activeCell="A8" sqref="A8"/>
      <selection pane="bottomRight" activeCell="C5" sqref="C5"/>
    </sheetView>
  </sheetViews>
  <sheetFormatPr defaultRowHeight="15"/>
  <cols>
    <col min="1" max="1" width="10.140625" style="1" customWidth="1"/>
    <col min="2" max="2" width="153" bestFit="1" customWidth="1"/>
    <col min="3" max="3" width="39.42578125" customWidth="1"/>
    <col min="7" max="7" width="25" customWidth="1"/>
  </cols>
  <sheetData>
    <row r="1" spans="1:3" ht="15.75">
      <c r="A1" s="4"/>
      <c r="B1" s="93" t="s">
        <v>148</v>
      </c>
      <c r="C1" s="44"/>
    </row>
    <row r="2" spans="1:3" s="90" customFormat="1" ht="15.75">
      <c r="A2" s="124">
        <v>1</v>
      </c>
      <c r="B2" s="91" t="s">
        <v>149</v>
      </c>
      <c r="C2" s="89" t="s">
        <v>764</v>
      </c>
    </row>
    <row r="3" spans="1:3" s="90" customFormat="1" ht="15.75">
      <c r="A3" s="124">
        <v>2</v>
      </c>
      <c r="B3" s="92" t="s">
        <v>150</v>
      </c>
      <c r="C3" s="89" t="s">
        <v>742</v>
      </c>
    </row>
    <row r="4" spans="1:3" s="90" customFormat="1" ht="15.75">
      <c r="A4" s="124">
        <v>3</v>
      </c>
      <c r="B4" s="92" t="s">
        <v>151</v>
      </c>
      <c r="C4" s="89" t="s">
        <v>750</v>
      </c>
    </row>
    <row r="5" spans="1:3" s="90" customFormat="1" ht="15.75">
      <c r="A5" s="125">
        <v>4</v>
      </c>
      <c r="B5" s="95" t="s">
        <v>152</v>
      </c>
      <c r="C5" s="89" t="s">
        <v>765</v>
      </c>
    </row>
    <row r="6" spans="1:3" s="94" customFormat="1" ht="65.25" customHeight="1">
      <c r="A6" s="683" t="s">
        <v>211</v>
      </c>
      <c r="B6" s="684"/>
      <c r="C6" s="684"/>
    </row>
    <row r="7" spans="1:3">
      <c r="A7" s="224" t="s">
        <v>177</v>
      </c>
      <c r="B7" s="225" t="s">
        <v>153</v>
      </c>
    </row>
    <row r="8" spans="1:3">
      <c r="A8" s="226">
        <v>1</v>
      </c>
      <c r="B8" s="222" t="s">
        <v>128</v>
      </c>
    </row>
    <row r="9" spans="1:3">
      <c r="A9" s="226">
        <v>2</v>
      </c>
      <c r="B9" s="222" t="s">
        <v>154</v>
      </c>
    </row>
    <row r="10" spans="1:3">
      <c r="A10" s="226">
        <v>3</v>
      </c>
      <c r="B10" s="222" t="s">
        <v>155</v>
      </c>
    </row>
    <row r="11" spans="1:3">
      <c r="A11" s="226">
        <v>4</v>
      </c>
      <c r="B11" s="222" t="s">
        <v>156</v>
      </c>
    </row>
    <row r="12" spans="1:3">
      <c r="A12" s="226">
        <v>5</v>
      </c>
      <c r="B12" s="222" t="s">
        <v>96</v>
      </c>
    </row>
    <row r="13" spans="1:3">
      <c r="A13" s="226">
        <v>6</v>
      </c>
      <c r="B13" s="227" t="s">
        <v>80</v>
      </c>
    </row>
    <row r="14" spans="1:3">
      <c r="A14" s="226">
        <v>7</v>
      </c>
      <c r="B14" s="222" t="s">
        <v>157</v>
      </c>
    </row>
    <row r="15" spans="1:3">
      <c r="A15" s="226">
        <v>8</v>
      </c>
      <c r="B15" s="222" t="s">
        <v>160</v>
      </c>
    </row>
    <row r="16" spans="1:3">
      <c r="A16" s="226">
        <v>9</v>
      </c>
      <c r="B16" s="222" t="s">
        <v>74</v>
      </c>
    </row>
    <row r="17" spans="1:2">
      <c r="A17" s="228" t="s">
        <v>258</v>
      </c>
      <c r="B17" s="222" t="s">
        <v>238</v>
      </c>
    </row>
    <row r="18" spans="1:2">
      <c r="A18" s="226">
        <v>9.1999999999999993</v>
      </c>
      <c r="B18" s="536" t="s">
        <v>699</v>
      </c>
    </row>
    <row r="19" spans="1:2">
      <c r="A19" s="226">
        <v>9.3000000000000007</v>
      </c>
      <c r="B19" s="536" t="s">
        <v>700</v>
      </c>
    </row>
    <row r="20" spans="1:2">
      <c r="A20" s="226">
        <v>10</v>
      </c>
      <c r="B20" s="222" t="s">
        <v>161</v>
      </c>
    </row>
    <row r="21" spans="1:2">
      <c r="A21" s="226">
        <v>11</v>
      </c>
      <c r="B21" s="227" t="s">
        <v>144</v>
      </c>
    </row>
    <row r="22" spans="1:2">
      <c r="A22" s="226">
        <v>12</v>
      </c>
      <c r="B22" s="227" t="s">
        <v>141</v>
      </c>
    </row>
    <row r="23" spans="1:2">
      <c r="A23" s="226">
        <v>13</v>
      </c>
      <c r="B23" s="229" t="s">
        <v>206</v>
      </c>
    </row>
    <row r="24" spans="1:2">
      <c r="A24" s="226">
        <v>14</v>
      </c>
      <c r="B24" s="222" t="s">
        <v>232</v>
      </c>
    </row>
    <row r="25" spans="1:2">
      <c r="A25" s="226">
        <v>15</v>
      </c>
      <c r="B25" s="222" t="s">
        <v>73</v>
      </c>
    </row>
    <row r="26" spans="1:2">
      <c r="A26" s="226">
        <v>15.1</v>
      </c>
      <c r="B26" s="222" t="s">
        <v>267</v>
      </c>
    </row>
    <row r="27" spans="1:2">
      <c r="A27" s="535">
        <v>15.2</v>
      </c>
      <c r="B27" s="536" t="s">
        <v>713</v>
      </c>
    </row>
    <row r="28" spans="1:2">
      <c r="A28" s="226">
        <v>16</v>
      </c>
      <c r="B28" s="222" t="s">
        <v>314</v>
      </c>
    </row>
    <row r="29" spans="1:2">
      <c r="A29" s="226">
        <v>17</v>
      </c>
      <c r="B29" s="222" t="s">
        <v>464</v>
      </c>
    </row>
    <row r="30" spans="1:2">
      <c r="A30" s="226">
        <v>18</v>
      </c>
      <c r="B30" s="222" t="s">
        <v>661</v>
      </c>
    </row>
    <row r="31" spans="1:2">
      <c r="A31" s="226">
        <v>19</v>
      </c>
      <c r="B31" s="222" t="s">
        <v>662</v>
      </c>
    </row>
    <row r="32" spans="1:2">
      <c r="A32" s="226">
        <v>20</v>
      </c>
      <c r="B32" s="222" t="s">
        <v>663</v>
      </c>
    </row>
    <row r="33" spans="1:2">
      <c r="A33" s="226">
        <v>21</v>
      </c>
      <c r="B33" s="222" t="s">
        <v>403</v>
      </c>
    </row>
    <row r="34" spans="1:2">
      <c r="A34" s="226">
        <v>22</v>
      </c>
      <c r="B34" s="222" t="s">
        <v>664</v>
      </c>
    </row>
    <row r="35" spans="1:2" ht="25.5">
      <c r="A35" s="226">
        <v>23</v>
      </c>
      <c r="B35" s="497" t="s">
        <v>660</v>
      </c>
    </row>
    <row r="36" spans="1:2">
      <c r="A36" s="226">
        <v>24</v>
      </c>
      <c r="B36" s="222" t="s">
        <v>665</v>
      </c>
    </row>
    <row r="37" spans="1:2">
      <c r="A37" s="226">
        <v>25</v>
      </c>
      <c r="B37" s="222" t="s">
        <v>666</v>
      </c>
    </row>
    <row r="38" spans="1:2">
      <c r="A38" s="226">
        <v>26</v>
      </c>
      <c r="B38" s="222" t="s">
        <v>488</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2" location="'12. CRM'!A1" display="საკრედიტო რისკის მიტიგაცია" xr:uid="{00000000-0004-0000-0000-00000A000000}"/>
    <hyperlink ref="B21" location="'11. CRWA'!A1" display="საკრედიტო რისკის მიხედვით შეწონილი რისკის პოზიციები" xr:uid="{00000000-0004-0000-0000-00000B000000}"/>
    <hyperlink ref="B23"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5"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4"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6" location="'15.1. LR'!A1" display="ლევერიჯის კოეფიციენტი" xr:uid="{00000000-0004-0000-0000-000010000000}"/>
    <hyperlink ref="B28" location="'16. NSFR'!A1" display="წმინდა სტაბილური დაფინანსების კოეფიციენტი" xr:uid="{00000000-0004-0000-0000-000011000000}"/>
    <hyperlink ref="B29"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3" location="'21. NPL'!A1" display="უმოქმედო სესხების ცვლილება" xr:uid="{00000000-0004-0000-0000-000015000000}"/>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2" location="'20. Reserves'!A1" display="რეზერვის ცვლილება სესხებზე და კორპორატიულ სავალო ფასიანი ქაღალდებზე" xr:uid="{00000000-0004-0000-0000-00001A000000}"/>
    <hyperlink ref="B38" location="'26. Retail Products'!A1" display="ზოგადი ინფორმაცია საცალო პროდუქტებზე" xr:uid="{00000000-0004-0000-0000-00001B000000}"/>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xr:uid="{00000000-0004-0000-0000-00001C000000}"/>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xr:uid="{00000000-0004-0000-0000-00001D000000}"/>
    <hyperlink ref="B27" location="'15.2. CVA'!A1" display="საკრედიტო გადაფასების კორექტირება" xr:uid="{00000000-0004-0000-0000-00001E000000}"/>
  </hyperlinks>
  <pageMargins left="0.7" right="0.7" top="0.75" bottom="0.75" header="0.3" footer="0.3"/>
  <pageSetup paperSize="9" orientation="portrait" r:id="rId1"/>
  <headerFooter>
    <oddHeader>&amp;C&amp;"Calibri"&amp;10&amp;K0078D7 Classification: Restricted to Partners&amp;1#_x000D_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9.9978637043366805E-2"/>
  </sheetPr>
  <dimension ref="A1:F56"/>
  <sheetViews>
    <sheetView zoomScale="80" zoomScaleNormal="80" workbookViewId="0">
      <pane xSplit="1" ySplit="5" topLeftCell="B6" activePane="bottomRight" state="frozen"/>
      <selection pane="topRight" activeCell="B1" sqref="B1"/>
      <selection pane="bottomLeft" activeCell="A5" sqref="A5"/>
      <selection pane="bottomRight" activeCell="G30" sqref="G30"/>
    </sheetView>
  </sheetViews>
  <sheetFormatPr defaultRowHeight="15"/>
  <cols>
    <col min="1" max="1" width="9.5703125" style="1" bestFit="1" customWidth="1"/>
    <col min="2" max="2" width="132.42578125" style="1" customWidth="1"/>
    <col min="3" max="3" width="18.42578125" style="1" customWidth="1"/>
  </cols>
  <sheetData>
    <row r="1" spans="1:6" ht="15.75">
      <c r="A1" s="11" t="s">
        <v>97</v>
      </c>
      <c r="B1" s="10" t="str">
        <f>Info!C2</f>
        <v>სს პროკრედიტ ბანკი</v>
      </c>
      <c r="D1" s="1"/>
      <c r="E1" s="1"/>
      <c r="F1" s="1"/>
    </row>
    <row r="2" spans="1:6" s="11" customFormat="1" ht="15.75" customHeight="1">
      <c r="A2" s="11" t="s">
        <v>98</v>
      </c>
      <c r="B2" s="279">
        <f>'1. key ratios'!B2</f>
        <v>45747</v>
      </c>
    </row>
    <row r="3" spans="1:6" s="11" customFormat="1" ht="15.75" customHeight="1"/>
    <row r="4" spans="1:6" ht="15.75" thickBot="1">
      <c r="A4" s="1" t="s">
        <v>183</v>
      </c>
      <c r="B4" s="20" t="s">
        <v>74</v>
      </c>
    </row>
    <row r="5" spans="1:6">
      <c r="A5" s="63" t="s">
        <v>25</v>
      </c>
      <c r="B5" s="64"/>
      <c r="C5" s="65" t="s">
        <v>26</v>
      </c>
    </row>
    <row r="6" spans="1:6">
      <c r="A6" s="66">
        <v>1</v>
      </c>
      <c r="B6" s="40" t="s">
        <v>27</v>
      </c>
      <c r="C6" s="134">
        <v>320811113.3599999</v>
      </c>
      <c r="D6" s="596"/>
    </row>
    <row r="7" spans="1:6">
      <c r="A7" s="66">
        <v>2</v>
      </c>
      <c r="B7" s="37" t="s">
        <v>28</v>
      </c>
      <c r="C7" s="135">
        <v>112482805</v>
      </c>
      <c r="D7" s="596"/>
    </row>
    <row r="8" spans="1:6">
      <c r="A8" s="66">
        <v>3</v>
      </c>
      <c r="B8" s="32" t="s">
        <v>29</v>
      </c>
      <c r="C8" s="135">
        <v>72117569.829999998</v>
      </c>
      <c r="D8" s="596"/>
    </row>
    <row r="9" spans="1:6">
      <c r="A9" s="66">
        <v>4</v>
      </c>
      <c r="B9" s="32" t="s">
        <v>30</v>
      </c>
      <c r="C9" s="135">
        <v>0</v>
      </c>
      <c r="D9" s="596"/>
    </row>
    <row r="10" spans="1:6">
      <c r="A10" s="66">
        <v>5</v>
      </c>
      <c r="B10" s="32" t="s">
        <v>31</v>
      </c>
      <c r="C10" s="135">
        <v>0</v>
      </c>
      <c r="D10" s="596"/>
    </row>
    <row r="11" spans="1:6">
      <c r="A11" s="66">
        <v>6</v>
      </c>
      <c r="B11" s="38" t="s">
        <v>32</v>
      </c>
      <c r="C11" s="135">
        <v>136210738.52999994</v>
      </c>
      <c r="D11" s="596"/>
    </row>
    <row r="12" spans="1:6" s="2" customFormat="1">
      <c r="A12" s="66">
        <v>7</v>
      </c>
      <c r="B12" s="40" t="s">
        <v>33</v>
      </c>
      <c r="C12" s="136">
        <v>11451140.1569</v>
      </c>
      <c r="D12" s="596"/>
    </row>
    <row r="13" spans="1:6" s="2" customFormat="1">
      <c r="A13" s="66">
        <v>8</v>
      </c>
      <c r="B13" s="39" t="s">
        <v>34</v>
      </c>
      <c r="C13" s="137">
        <v>0</v>
      </c>
      <c r="D13" s="596"/>
    </row>
    <row r="14" spans="1:6" s="2" customFormat="1" ht="25.5">
      <c r="A14" s="66">
        <v>9</v>
      </c>
      <c r="B14" s="33" t="s">
        <v>35</v>
      </c>
      <c r="C14" s="137">
        <v>0</v>
      </c>
      <c r="D14" s="596"/>
    </row>
    <row r="15" spans="1:6" s="2" customFormat="1">
      <c r="A15" s="66">
        <v>10</v>
      </c>
      <c r="B15" s="34" t="s">
        <v>36</v>
      </c>
      <c r="C15" s="137">
        <v>1951083.06</v>
      </c>
      <c r="D15" s="596"/>
    </row>
    <row r="16" spans="1:6" s="2" customFormat="1">
      <c r="A16" s="66">
        <v>11</v>
      </c>
      <c r="B16" s="35" t="s">
        <v>37</v>
      </c>
      <c r="C16" s="137">
        <v>0</v>
      </c>
      <c r="D16" s="596"/>
    </row>
    <row r="17" spans="1:4" s="2" customFormat="1">
      <c r="A17" s="66">
        <v>12</v>
      </c>
      <c r="B17" s="34" t="s">
        <v>38</v>
      </c>
      <c r="C17" s="137">
        <v>0</v>
      </c>
      <c r="D17" s="596"/>
    </row>
    <row r="18" spans="1:4" s="2" customFormat="1">
      <c r="A18" s="66">
        <v>13</v>
      </c>
      <c r="B18" s="34" t="s">
        <v>39</v>
      </c>
      <c r="C18" s="137">
        <v>0</v>
      </c>
      <c r="D18" s="596"/>
    </row>
    <row r="19" spans="1:4" s="2" customFormat="1">
      <c r="A19" s="66">
        <v>14</v>
      </c>
      <c r="B19" s="34" t="s">
        <v>40</v>
      </c>
      <c r="C19" s="137">
        <v>0</v>
      </c>
      <c r="D19" s="596"/>
    </row>
    <row r="20" spans="1:4" s="2" customFormat="1" ht="25.5">
      <c r="A20" s="66">
        <v>15</v>
      </c>
      <c r="B20" s="34" t="s">
        <v>41</v>
      </c>
      <c r="C20" s="137">
        <v>0</v>
      </c>
      <c r="D20" s="596"/>
    </row>
    <row r="21" spans="1:4" s="2" customFormat="1" ht="25.5">
      <c r="A21" s="66">
        <v>16</v>
      </c>
      <c r="B21" s="33" t="s">
        <v>42</v>
      </c>
      <c r="C21" s="137">
        <v>0</v>
      </c>
      <c r="D21" s="596"/>
    </row>
    <row r="22" spans="1:4" s="2" customFormat="1">
      <c r="A22" s="66">
        <v>17</v>
      </c>
      <c r="B22" s="67" t="s">
        <v>43</v>
      </c>
      <c r="C22" s="137">
        <v>9500057.0968999993</v>
      </c>
      <c r="D22" s="596"/>
    </row>
    <row r="23" spans="1:4" s="2" customFormat="1">
      <c r="A23" s="66">
        <v>18</v>
      </c>
      <c r="B23" s="531" t="s">
        <v>490</v>
      </c>
      <c r="C23" s="330">
        <v>0</v>
      </c>
      <c r="D23" s="596"/>
    </row>
    <row r="24" spans="1:4" s="2" customFormat="1" ht="25.5">
      <c r="A24" s="66">
        <v>19</v>
      </c>
      <c r="B24" s="33" t="s">
        <v>44</v>
      </c>
      <c r="C24" s="137">
        <v>0</v>
      </c>
      <c r="D24" s="596"/>
    </row>
    <row r="25" spans="1:4" s="2" customFormat="1" ht="25.5">
      <c r="A25" s="66">
        <v>20</v>
      </c>
      <c r="B25" s="33" t="s">
        <v>45</v>
      </c>
      <c r="C25" s="137">
        <v>0</v>
      </c>
      <c r="D25" s="596"/>
    </row>
    <row r="26" spans="1:4" s="2" customFormat="1" ht="25.5">
      <c r="A26" s="66">
        <v>21</v>
      </c>
      <c r="B26" s="35" t="s">
        <v>46</v>
      </c>
      <c r="C26" s="137">
        <v>0</v>
      </c>
      <c r="D26" s="596"/>
    </row>
    <row r="27" spans="1:4" s="2" customFormat="1">
      <c r="A27" s="66">
        <v>22</v>
      </c>
      <c r="B27" s="35" t="s">
        <v>47</v>
      </c>
      <c r="C27" s="137">
        <v>0</v>
      </c>
      <c r="D27" s="596"/>
    </row>
    <row r="28" spans="1:4" s="2" customFormat="1" ht="25.5">
      <c r="A28" s="66">
        <v>23</v>
      </c>
      <c r="B28" s="35" t="s">
        <v>48</v>
      </c>
      <c r="C28" s="137">
        <v>0</v>
      </c>
      <c r="D28" s="596"/>
    </row>
    <row r="29" spans="1:4" s="2" customFormat="1">
      <c r="A29" s="66">
        <v>24</v>
      </c>
      <c r="B29" s="41" t="s">
        <v>22</v>
      </c>
      <c r="C29" s="136">
        <v>309359973.20309991</v>
      </c>
      <c r="D29" s="596"/>
    </row>
    <row r="30" spans="1:4" s="2" customFormat="1">
      <c r="A30" s="68"/>
      <c r="B30" s="36"/>
      <c r="C30" s="137"/>
      <c r="D30" s="596"/>
    </row>
    <row r="31" spans="1:4" s="2" customFormat="1">
      <c r="A31" s="68">
        <v>25</v>
      </c>
      <c r="B31" s="41" t="s">
        <v>49</v>
      </c>
      <c r="C31" s="136">
        <v>0</v>
      </c>
      <c r="D31" s="596"/>
    </row>
    <row r="32" spans="1:4" s="2" customFormat="1">
      <c r="A32" s="68">
        <v>26</v>
      </c>
      <c r="B32" s="32" t="s">
        <v>50</v>
      </c>
      <c r="C32" s="138">
        <v>0</v>
      </c>
      <c r="D32" s="596"/>
    </row>
    <row r="33" spans="1:4" s="2" customFormat="1">
      <c r="A33" s="68">
        <v>27</v>
      </c>
      <c r="B33" s="87" t="s">
        <v>51</v>
      </c>
      <c r="C33" s="137">
        <v>0</v>
      </c>
      <c r="D33" s="596"/>
    </row>
    <row r="34" spans="1:4" s="2" customFormat="1">
      <c r="A34" s="68">
        <v>28</v>
      </c>
      <c r="B34" s="87" t="s">
        <v>52</v>
      </c>
      <c r="C34" s="137">
        <v>0</v>
      </c>
      <c r="D34" s="596"/>
    </row>
    <row r="35" spans="1:4" s="2" customFormat="1">
      <c r="A35" s="68">
        <v>29</v>
      </c>
      <c r="B35" s="32" t="s">
        <v>53</v>
      </c>
      <c r="C35" s="137">
        <v>0</v>
      </c>
      <c r="D35" s="596"/>
    </row>
    <row r="36" spans="1:4" s="2" customFormat="1">
      <c r="A36" s="68">
        <v>30</v>
      </c>
      <c r="B36" s="41" t="s">
        <v>54</v>
      </c>
      <c r="C36" s="136">
        <v>0</v>
      </c>
      <c r="D36" s="596"/>
    </row>
    <row r="37" spans="1:4" s="2" customFormat="1">
      <c r="A37" s="68">
        <v>31</v>
      </c>
      <c r="B37" s="33" t="s">
        <v>55</v>
      </c>
      <c r="C37" s="137">
        <v>0</v>
      </c>
      <c r="D37" s="596"/>
    </row>
    <row r="38" spans="1:4" s="2" customFormat="1">
      <c r="A38" s="68">
        <v>32</v>
      </c>
      <c r="B38" s="34" t="s">
        <v>56</v>
      </c>
      <c r="C38" s="137">
        <v>0</v>
      </c>
      <c r="D38" s="596"/>
    </row>
    <row r="39" spans="1:4" s="2" customFormat="1" ht="25.5">
      <c r="A39" s="68">
        <v>33</v>
      </c>
      <c r="B39" s="33" t="s">
        <v>57</v>
      </c>
      <c r="C39" s="137">
        <v>0</v>
      </c>
      <c r="D39" s="596"/>
    </row>
    <row r="40" spans="1:4" s="2" customFormat="1" ht="25.5">
      <c r="A40" s="68">
        <v>34</v>
      </c>
      <c r="B40" s="33" t="s">
        <v>45</v>
      </c>
      <c r="C40" s="137">
        <v>0</v>
      </c>
      <c r="D40" s="596"/>
    </row>
    <row r="41" spans="1:4" s="2" customFormat="1" ht="25.5">
      <c r="A41" s="68">
        <v>35</v>
      </c>
      <c r="B41" s="35" t="s">
        <v>58</v>
      </c>
      <c r="C41" s="137">
        <v>0</v>
      </c>
      <c r="D41" s="596"/>
    </row>
    <row r="42" spans="1:4" s="2" customFormat="1">
      <c r="A42" s="68">
        <v>36</v>
      </c>
      <c r="B42" s="41" t="s">
        <v>23</v>
      </c>
      <c r="C42" s="136">
        <v>0</v>
      </c>
      <c r="D42" s="596"/>
    </row>
    <row r="43" spans="1:4" s="2" customFormat="1">
      <c r="A43" s="68"/>
      <c r="B43" s="36"/>
      <c r="C43" s="137"/>
      <c r="D43" s="596"/>
    </row>
    <row r="44" spans="1:4" s="2" customFormat="1">
      <c r="A44" s="68">
        <v>37</v>
      </c>
      <c r="B44" s="42" t="s">
        <v>59</v>
      </c>
      <c r="C44" s="136">
        <v>20918100</v>
      </c>
      <c r="D44" s="596"/>
    </row>
    <row r="45" spans="1:4" s="2" customFormat="1">
      <c r="A45" s="68">
        <v>38</v>
      </c>
      <c r="B45" s="32" t="s">
        <v>60</v>
      </c>
      <c r="C45" s="137">
        <v>20918100</v>
      </c>
      <c r="D45" s="596"/>
    </row>
    <row r="46" spans="1:4" s="2" customFormat="1">
      <c r="A46" s="68">
        <v>39</v>
      </c>
      <c r="B46" s="32" t="s">
        <v>61</v>
      </c>
      <c r="C46" s="137">
        <v>0</v>
      </c>
      <c r="D46" s="596"/>
    </row>
    <row r="47" spans="1:4" s="2" customFormat="1">
      <c r="A47" s="68">
        <v>40</v>
      </c>
      <c r="B47" s="532" t="s">
        <v>489</v>
      </c>
      <c r="C47" s="137">
        <v>0</v>
      </c>
      <c r="D47" s="596"/>
    </row>
    <row r="48" spans="1:4" s="2" customFormat="1">
      <c r="A48" s="68">
        <v>41</v>
      </c>
      <c r="B48" s="42" t="s">
        <v>62</v>
      </c>
      <c r="C48" s="136">
        <v>0</v>
      </c>
      <c r="D48" s="596"/>
    </row>
    <row r="49" spans="1:4" s="2" customFormat="1">
      <c r="A49" s="68">
        <v>42</v>
      </c>
      <c r="B49" s="33" t="s">
        <v>63</v>
      </c>
      <c r="C49" s="137">
        <v>0</v>
      </c>
      <c r="D49" s="596"/>
    </row>
    <row r="50" spans="1:4" s="2" customFormat="1">
      <c r="A50" s="68">
        <v>43</v>
      </c>
      <c r="B50" s="34" t="s">
        <v>64</v>
      </c>
      <c r="C50" s="137">
        <v>0</v>
      </c>
      <c r="D50" s="596"/>
    </row>
    <row r="51" spans="1:4" s="2" customFormat="1" ht="25.5">
      <c r="A51" s="68">
        <v>44</v>
      </c>
      <c r="B51" s="33" t="s">
        <v>65</v>
      </c>
      <c r="C51" s="137">
        <v>0</v>
      </c>
      <c r="D51" s="596"/>
    </row>
    <row r="52" spans="1:4" s="2" customFormat="1" ht="25.5">
      <c r="A52" s="68">
        <v>45</v>
      </c>
      <c r="B52" s="33" t="s">
        <v>45</v>
      </c>
      <c r="C52" s="137">
        <v>0</v>
      </c>
      <c r="D52" s="596"/>
    </row>
    <row r="53" spans="1:4" s="2" customFormat="1" ht="15.75" thickBot="1">
      <c r="A53" s="68">
        <v>46</v>
      </c>
      <c r="B53" s="69" t="s">
        <v>24</v>
      </c>
      <c r="C53" s="139">
        <v>20918100</v>
      </c>
      <c r="D53" s="596"/>
    </row>
    <row r="56" spans="1:4">
      <c r="B56" s="1" t="s">
        <v>130</v>
      </c>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headerFooter>
    <oddHeader>&amp;C&amp;"Calibri"&amp;10&amp;K0078D7 Classification: Restricted to Partners&amp;1#_x000D_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9.9978637043366805E-2"/>
  </sheetPr>
  <dimension ref="A1:F23"/>
  <sheetViews>
    <sheetView zoomScale="80" zoomScaleNormal="80" workbookViewId="0">
      <selection activeCell="J23" sqref="J23"/>
    </sheetView>
  </sheetViews>
  <sheetFormatPr defaultColWidth="9.140625" defaultRowHeight="12.75"/>
  <cols>
    <col min="1" max="1" width="10.85546875" style="1" bestFit="1" customWidth="1"/>
    <col min="2" max="2" width="59" style="1" customWidth="1"/>
    <col min="3" max="3" width="16.85546875" style="1" bestFit="1" customWidth="1"/>
    <col min="4" max="4" width="22.140625" style="1" customWidth="1"/>
    <col min="5" max="16384" width="9.140625" style="1"/>
  </cols>
  <sheetData>
    <row r="1" spans="1:6" ht="15">
      <c r="A1" s="11" t="s">
        <v>97</v>
      </c>
      <c r="B1" s="10" t="str">
        <f>Info!C2</f>
        <v>სს პროკრედიტ ბანკი</v>
      </c>
    </row>
    <row r="2" spans="1:6" s="11" customFormat="1" ht="15.75" customHeight="1">
      <c r="A2" s="11" t="s">
        <v>98</v>
      </c>
      <c r="B2" s="279">
        <f>'1. key ratios'!B2</f>
        <v>45747</v>
      </c>
    </row>
    <row r="3" spans="1:6" s="11" customFormat="1" ht="15.75" customHeight="1"/>
    <row r="4" spans="1:6" ht="13.5" thickBot="1">
      <c r="A4" s="1" t="s">
        <v>237</v>
      </c>
      <c r="B4" s="211" t="s">
        <v>238</v>
      </c>
    </row>
    <row r="5" spans="1:6" s="28" customFormat="1">
      <c r="A5" s="716" t="s">
        <v>239</v>
      </c>
      <c r="B5" s="717"/>
      <c r="C5" s="201" t="s">
        <v>240</v>
      </c>
      <c r="D5" s="202" t="s">
        <v>241</v>
      </c>
    </row>
    <row r="6" spans="1:6" s="212" customFormat="1">
      <c r="A6" s="203">
        <v>1</v>
      </c>
      <c r="B6" s="204" t="s">
        <v>242</v>
      </c>
      <c r="C6" s="204"/>
      <c r="D6" s="205"/>
    </row>
    <row r="7" spans="1:6" s="212" customFormat="1">
      <c r="A7" s="206" t="s">
        <v>243</v>
      </c>
      <c r="B7" s="207" t="s">
        <v>244</v>
      </c>
      <c r="C7" s="235">
        <v>4.4999999999999998E-2</v>
      </c>
      <c r="D7" s="230">
        <v>69053136.582477421</v>
      </c>
      <c r="E7" s="616"/>
      <c r="F7" s="616"/>
    </row>
    <row r="8" spans="1:6" s="212" customFormat="1">
      <c r="A8" s="206" t="s">
        <v>245</v>
      </c>
      <c r="B8" s="207" t="s">
        <v>246</v>
      </c>
      <c r="C8" s="236">
        <v>0.06</v>
      </c>
      <c r="D8" s="230">
        <v>92070848.776636556</v>
      </c>
      <c r="E8" s="616"/>
      <c r="F8" s="616"/>
    </row>
    <row r="9" spans="1:6" s="212" customFormat="1">
      <c r="A9" s="206" t="s">
        <v>247</v>
      </c>
      <c r="B9" s="207" t="s">
        <v>248</v>
      </c>
      <c r="C9" s="236">
        <v>0.08</v>
      </c>
      <c r="D9" s="230">
        <v>122761131.70218208</v>
      </c>
      <c r="E9" s="616"/>
      <c r="F9" s="616"/>
    </row>
    <row r="10" spans="1:6" s="212" customFormat="1">
      <c r="A10" s="203" t="s">
        <v>249</v>
      </c>
      <c r="B10" s="204" t="s">
        <v>250</v>
      </c>
      <c r="C10" s="237"/>
      <c r="D10" s="231"/>
      <c r="E10" s="616"/>
      <c r="F10" s="616"/>
    </row>
    <row r="11" spans="1:6" s="213" customFormat="1">
      <c r="A11" s="208" t="s">
        <v>251</v>
      </c>
      <c r="B11" s="209" t="s">
        <v>740</v>
      </c>
      <c r="C11" s="238">
        <v>2.5000000000000001E-2</v>
      </c>
      <c r="D11" s="232">
        <v>38362853.656931899</v>
      </c>
      <c r="E11" s="616"/>
      <c r="F11" s="616"/>
    </row>
    <row r="12" spans="1:6" s="213" customFormat="1">
      <c r="A12" s="208" t="s">
        <v>252</v>
      </c>
      <c r="B12" s="209" t="s">
        <v>253</v>
      </c>
      <c r="C12" s="238">
        <v>5.0000000000000001E-3</v>
      </c>
      <c r="D12" s="232">
        <v>7672570.7313863803</v>
      </c>
      <c r="E12" s="616"/>
      <c r="F12" s="616"/>
    </row>
    <row r="13" spans="1:6" s="213" customFormat="1">
      <c r="A13" s="208" t="s">
        <v>254</v>
      </c>
      <c r="B13" s="209" t="s">
        <v>255</v>
      </c>
      <c r="C13" s="238">
        <v>0</v>
      </c>
      <c r="D13" s="232">
        <v>0</v>
      </c>
      <c r="E13" s="616"/>
      <c r="F13" s="616"/>
    </row>
    <row r="14" spans="1:6" s="212" customFormat="1">
      <c r="A14" s="203" t="s">
        <v>256</v>
      </c>
      <c r="B14" s="204" t="s">
        <v>301</v>
      </c>
      <c r="C14" s="239"/>
      <c r="D14" s="231"/>
      <c r="E14" s="616"/>
      <c r="F14" s="616"/>
    </row>
    <row r="15" spans="1:6" s="212" customFormat="1">
      <c r="A15" s="223" t="s">
        <v>259</v>
      </c>
      <c r="B15" s="209" t="s">
        <v>302</v>
      </c>
      <c r="C15" s="238">
        <v>4.9791218198646015E-2</v>
      </c>
      <c r="D15" s="232">
        <v>76405328.686200857</v>
      </c>
      <c r="E15" s="616"/>
      <c r="F15" s="616"/>
    </row>
    <row r="16" spans="1:6" s="212" customFormat="1">
      <c r="A16" s="223" t="s">
        <v>260</v>
      </c>
      <c r="B16" s="209" t="s">
        <v>262</v>
      </c>
      <c r="C16" s="238">
        <v>6.1372428647598995E-2</v>
      </c>
      <c r="D16" s="232">
        <v>94176859.951133415</v>
      </c>
      <c r="E16" s="616"/>
      <c r="F16" s="616"/>
    </row>
    <row r="17" spans="1:6" s="212" customFormat="1">
      <c r="A17" s="223" t="s">
        <v>261</v>
      </c>
      <c r="B17" s="209" t="s">
        <v>299</v>
      </c>
      <c r="C17" s="238">
        <v>7.6610863448852928E-2</v>
      </c>
      <c r="D17" s="232">
        <v>117560453.72078152</v>
      </c>
      <c r="E17" s="616"/>
      <c r="F17" s="616"/>
    </row>
    <row r="18" spans="1:6" s="28" customFormat="1">
      <c r="A18" s="718" t="s">
        <v>300</v>
      </c>
      <c r="B18" s="719"/>
      <c r="C18" s="240" t="s">
        <v>240</v>
      </c>
      <c r="D18" s="233" t="s">
        <v>241</v>
      </c>
      <c r="E18" s="616"/>
      <c r="F18" s="616"/>
    </row>
    <row r="19" spans="1:6" s="212" customFormat="1">
      <c r="A19" s="210">
        <v>4</v>
      </c>
      <c r="B19" s="209" t="s">
        <v>22</v>
      </c>
      <c r="C19" s="238">
        <f>C7+C11+C12+C13+C15</f>
        <v>0.12479121819864603</v>
      </c>
      <c r="D19" s="230">
        <v>191493889.65699658</v>
      </c>
      <c r="E19" s="616"/>
      <c r="F19" s="616"/>
    </row>
    <row r="20" spans="1:6" s="212" customFormat="1">
      <c r="A20" s="210">
        <v>5</v>
      </c>
      <c r="B20" s="209" t="s">
        <v>75</v>
      </c>
      <c r="C20" s="238">
        <f>C8+C11+C12+C13+C16</f>
        <v>0.15137242864759898</v>
      </c>
      <c r="D20" s="230">
        <v>232283133.11608824</v>
      </c>
      <c r="E20" s="616"/>
      <c r="F20" s="616"/>
    </row>
    <row r="21" spans="1:6" s="212" customFormat="1" ht="13.5" thickBot="1">
      <c r="A21" s="214" t="s">
        <v>257</v>
      </c>
      <c r="B21" s="215" t="s">
        <v>74</v>
      </c>
      <c r="C21" s="241">
        <f>C9+C11+C12+C13+C17</f>
        <v>0.18661086344885294</v>
      </c>
      <c r="D21" s="234">
        <v>286357009.81128192</v>
      </c>
      <c r="E21" s="616"/>
      <c r="F21" s="616"/>
    </row>
    <row r="23" spans="1:6">
      <c r="B23" s="15"/>
    </row>
  </sheetData>
  <mergeCells count="2">
    <mergeCell ref="A5:B5"/>
    <mergeCell ref="A18:B18"/>
  </mergeCells>
  <conditionalFormatting sqref="C21">
    <cfRule type="cellIs" dxfId="19" priority="1" operator="lessThan">
      <formula>#REF!</formula>
    </cfRule>
  </conditionalFormatting>
  <pageMargins left="0.7" right="0.7" top="0.75" bottom="0.75" header="0.3" footer="0.3"/>
  <pageSetup paperSize="9" orientation="portrait" r:id="rId1"/>
  <headerFooter>
    <oddHeader>&amp;C&amp;"Calibri"&amp;10&amp;K0078D7 Classification: Restricted to Partners&amp;1#_x000D_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9.9978637043366805E-2"/>
  </sheetPr>
  <dimension ref="A1:E27"/>
  <sheetViews>
    <sheetView showGridLines="0" zoomScaleNormal="100" workbookViewId="0"/>
  </sheetViews>
  <sheetFormatPr defaultRowHeight="15"/>
  <cols>
    <col min="1" max="1" width="107.140625" bestFit="1" customWidth="1"/>
    <col min="2" max="2" width="50.85546875" bestFit="1" customWidth="1"/>
    <col min="3" max="3" width="28.140625" bestFit="1" customWidth="1"/>
    <col min="4" max="7" width="28.140625" customWidth="1"/>
  </cols>
  <sheetData>
    <row r="1" spans="1:2">
      <c r="A1" s="502" t="s">
        <v>97</v>
      </c>
      <c r="B1" s="10" t="str">
        <f>Info!C2</f>
        <v>სს პროკრედიტ ბანკი</v>
      </c>
    </row>
    <row r="2" spans="1:2">
      <c r="A2" s="502" t="s">
        <v>98</v>
      </c>
      <c r="B2" s="279">
        <f>'1. key ratios'!B2</f>
        <v>45747</v>
      </c>
    </row>
    <row r="3" spans="1:2">
      <c r="A3" s="503" t="s">
        <v>701</v>
      </c>
      <c r="B3" s="498" t="s">
        <v>672</v>
      </c>
    </row>
    <row r="4" spans="1:2" ht="15.75" thickBot="1"/>
    <row r="5" spans="1:2">
      <c r="A5" s="508"/>
      <c r="B5" s="509" t="s">
        <v>673</v>
      </c>
    </row>
    <row r="6" spans="1:2">
      <c r="A6" s="504" t="s">
        <v>674</v>
      </c>
      <c r="B6" s="510">
        <f>SUM(B7,B11)</f>
        <v>330278073.20309991</v>
      </c>
    </row>
    <row r="7" spans="1:2">
      <c r="A7" s="504" t="s">
        <v>705</v>
      </c>
      <c r="B7" s="510">
        <f>SUM(B8:B10)</f>
        <v>330278073.20309991</v>
      </c>
    </row>
    <row r="8" spans="1:2">
      <c r="A8" s="505" t="s">
        <v>675</v>
      </c>
      <c r="B8" s="511">
        <f>'9. Capital'!C29</f>
        <v>309359973.20309991</v>
      </c>
    </row>
    <row r="9" spans="1:2">
      <c r="A9" s="505" t="s">
        <v>676</v>
      </c>
      <c r="B9" s="511">
        <f>'9. Capital'!C42</f>
        <v>0</v>
      </c>
    </row>
    <row r="10" spans="1:2">
      <c r="A10" s="505" t="s">
        <v>677</v>
      </c>
      <c r="B10" s="511">
        <f>'9. Capital'!C53</f>
        <v>20918100</v>
      </c>
    </row>
    <row r="11" spans="1:2">
      <c r="A11" s="504" t="s">
        <v>678</v>
      </c>
      <c r="B11" s="510">
        <f>SUM(B12:B13)</f>
        <v>0</v>
      </c>
    </row>
    <row r="12" spans="1:2">
      <c r="A12" s="505" t="s">
        <v>706</v>
      </c>
      <c r="B12" s="511"/>
    </row>
    <row r="13" spans="1:2">
      <c r="A13" s="505" t="s">
        <v>707</v>
      </c>
      <c r="B13" s="511"/>
    </row>
    <row r="14" spans="1:2">
      <c r="A14" s="504" t="s">
        <v>679</v>
      </c>
      <c r="B14" s="510">
        <f>SUM(B15:B16)</f>
        <v>330278073.20309991</v>
      </c>
    </row>
    <row r="15" spans="1:2">
      <c r="A15" s="506" t="s">
        <v>680</v>
      </c>
      <c r="B15" s="511"/>
    </row>
    <row r="16" spans="1:2">
      <c r="A16" s="506" t="s">
        <v>74</v>
      </c>
      <c r="B16" s="511">
        <f>B7</f>
        <v>330278073.20309991</v>
      </c>
    </row>
    <row r="17" spans="1:5">
      <c r="A17" s="504" t="s">
        <v>681</v>
      </c>
      <c r="B17" s="510"/>
    </row>
    <row r="18" spans="1:5">
      <c r="A18" s="506" t="s">
        <v>682</v>
      </c>
      <c r="B18" s="511">
        <f>'5. RWA'!C13</f>
        <v>1534514146.277276</v>
      </c>
    </row>
    <row r="19" spans="1:5">
      <c r="A19" s="506" t="s">
        <v>683</v>
      </c>
      <c r="B19" s="511">
        <f>'15.1. LR'!C36</f>
        <v>0</v>
      </c>
    </row>
    <row r="20" spans="1:5">
      <c r="A20" s="504" t="s">
        <v>684</v>
      </c>
      <c r="B20" s="510"/>
    </row>
    <row r="21" spans="1:5">
      <c r="A21" s="507" t="s">
        <v>685</v>
      </c>
      <c r="B21" s="512">
        <f>IFERROR(B6/B18,0)</f>
        <v>0.21523299345552005</v>
      </c>
    </row>
    <row r="22" spans="1:5">
      <c r="A22" s="507" t="s">
        <v>686</v>
      </c>
      <c r="B22" s="512">
        <f>IFERROR(B6/B19,0)</f>
        <v>0</v>
      </c>
    </row>
    <row r="23" spans="1:5" ht="15.75" thickBot="1">
      <c r="A23" s="513" t="s">
        <v>687</v>
      </c>
      <c r="B23" s="514">
        <f>IFERROR(B6/B14,0)</f>
        <v>1</v>
      </c>
    </row>
    <row r="24" spans="1:5" ht="16.5" customHeight="1">
      <c r="A24" s="501" t="s">
        <v>708</v>
      </c>
      <c r="B24" s="499"/>
      <c r="C24" s="499"/>
      <c r="D24" s="499"/>
      <c r="E24" s="499"/>
    </row>
    <row r="25" spans="1:5" ht="25.5" customHeight="1">
      <c r="A25" s="501" t="s">
        <v>709</v>
      </c>
    </row>
    <row r="26" spans="1:5" ht="57" customHeight="1">
      <c r="A26" s="501" t="s">
        <v>710</v>
      </c>
    </row>
    <row r="27" spans="1:5">
      <c r="A27" s="500"/>
    </row>
  </sheetData>
  <pageMargins left="0.7" right="0.7" top="0.75" bottom="0.75" header="0.3" footer="0.3"/>
  <pageSetup orientation="portrait" horizontalDpi="4294967292" verticalDpi="0" r:id="rId1"/>
  <headerFooter>
    <oddHeader>&amp;C&amp;"Calibri"&amp;10&amp;K0078D7 Classification: Restricted to Partners&amp;1#_x000D_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tint="-9.9978637043366805E-2"/>
  </sheetPr>
  <dimension ref="A1:F20"/>
  <sheetViews>
    <sheetView showGridLines="0" zoomScaleNormal="100" workbookViewId="0">
      <selection activeCell="A9" sqref="A9"/>
    </sheetView>
  </sheetViews>
  <sheetFormatPr defaultRowHeight="15"/>
  <cols>
    <col min="1" max="1" width="82" customWidth="1"/>
    <col min="2" max="2" width="28.140625" bestFit="1" customWidth="1"/>
    <col min="3" max="6" width="28.140625" customWidth="1"/>
  </cols>
  <sheetData>
    <row r="1" spans="1:6">
      <c r="A1" s="502" t="s">
        <v>97</v>
      </c>
      <c r="B1" s="10" t="str">
        <f>Info!C2</f>
        <v>სს პროკრედიტ ბანკი</v>
      </c>
      <c r="C1" s="1"/>
    </row>
    <row r="2" spans="1:6">
      <c r="A2" s="502" t="s">
        <v>98</v>
      </c>
      <c r="B2" s="279">
        <f>'1. key ratios'!B2</f>
        <v>45747</v>
      </c>
      <c r="C2" s="1"/>
    </row>
    <row r="3" spans="1:6">
      <c r="A3" s="503" t="s">
        <v>702</v>
      </c>
      <c r="B3" s="498" t="s">
        <v>672</v>
      </c>
      <c r="C3" s="1"/>
    </row>
    <row r="5" spans="1:6">
      <c r="A5" s="500"/>
    </row>
    <row r="6" spans="1:6" ht="15.75" thickBot="1">
      <c r="A6" s="515"/>
      <c r="B6" s="515"/>
      <c r="C6" s="515"/>
      <c r="D6" s="515"/>
      <c r="E6" s="515"/>
      <c r="F6" s="515"/>
    </row>
    <row r="7" spans="1:6">
      <c r="A7" s="720"/>
      <c r="B7" s="722" t="s">
        <v>688</v>
      </c>
      <c r="C7" s="722"/>
      <c r="D7" s="722"/>
      <c r="E7" s="722"/>
      <c r="F7" s="723" t="s">
        <v>689</v>
      </c>
    </row>
    <row r="8" spans="1:6" ht="25.5">
      <c r="A8" s="721"/>
      <c r="B8" s="516" t="s">
        <v>690</v>
      </c>
      <c r="C8" s="516" t="s">
        <v>691</v>
      </c>
      <c r="D8" s="516" t="s">
        <v>692</v>
      </c>
      <c r="E8" s="516" t="s">
        <v>693</v>
      </c>
      <c r="F8" s="724"/>
    </row>
    <row r="9" spans="1:6">
      <c r="A9" s="517" t="s">
        <v>694</v>
      </c>
      <c r="B9" s="518">
        <f>B13+B17</f>
        <v>0</v>
      </c>
      <c r="C9" s="518">
        <f t="shared" ref="C9:E9" si="0">C13+C17</f>
        <v>0</v>
      </c>
      <c r="D9" s="518">
        <f t="shared" si="0"/>
        <v>0</v>
      </c>
      <c r="E9" s="518">
        <f t="shared" si="0"/>
        <v>0</v>
      </c>
      <c r="F9" s="519">
        <f>F13+F17</f>
        <v>0</v>
      </c>
    </row>
    <row r="10" spans="1:6">
      <c r="A10" s="520" t="s">
        <v>695</v>
      </c>
      <c r="B10" s="521">
        <f t="shared" ref="B10:E12" si="1">B14+B18</f>
        <v>0</v>
      </c>
      <c r="C10" s="521">
        <f t="shared" si="1"/>
        <v>0</v>
      </c>
      <c r="D10" s="521">
        <f t="shared" si="1"/>
        <v>0</v>
      </c>
      <c r="E10" s="521">
        <f t="shared" si="1"/>
        <v>0</v>
      </c>
      <c r="F10" s="519">
        <f>SUM(B10:E10)</f>
        <v>0</v>
      </c>
    </row>
    <row r="11" spans="1:6">
      <c r="A11" s="520" t="s">
        <v>696</v>
      </c>
      <c r="B11" s="521">
        <f t="shared" si="1"/>
        <v>0</v>
      </c>
      <c r="C11" s="521">
        <f t="shared" si="1"/>
        <v>0</v>
      </c>
      <c r="D11" s="521">
        <f t="shared" si="1"/>
        <v>0</v>
      </c>
      <c r="E11" s="521">
        <f t="shared" si="1"/>
        <v>0</v>
      </c>
      <c r="F11" s="519">
        <f t="shared" ref="F11:F12" si="2">SUM(B11:E11)</f>
        <v>0</v>
      </c>
    </row>
    <row r="12" spans="1:6">
      <c r="A12" s="522" t="s">
        <v>697</v>
      </c>
      <c r="B12" s="521">
        <f t="shared" si="1"/>
        <v>0</v>
      </c>
      <c r="C12" s="521">
        <f t="shared" si="1"/>
        <v>0</v>
      </c>
      <c r="D12" s="521">
        <f t="shared" si="1"/>
        <v>0</v>
      </c>
      <c r="E12" s="521">
        <f t="shared" si="1"/>
        <v>0</v>
      </c>
      <c r="F12" s="519">
        <f t="shared" si="2"/>
        <v>0</v>
      </c>
    </row>
    <row r="13" spans="1:6">
      <c r="A13" s="523" t="s">
        <v>698</v>
      </c>
      <c r="B13" s="524"/>
      <c r="C13" s="524"/>
      <c r="D13" s="524"/>
      <c r="E13" s="524"/>
      <c r="F13" s="525"/>
    </row>
    <row r="14" spans="1:6">
      <c r="A14" s="520" t="s">
        <v>695</v>
      </c>
      <c r="B14" s="526"/>
      <c r="C14" s="526"/>
      <c r="D14" s="526"/>
      <c r="E14" s="526"/>
      <c r="F14" s="527"/>
    </row>
    <row r="15" spans="1:6">
      <c r="A15" s="520" t="s">
        <v>696</v>
      </c>
      <c r="B15" s="526"/>
      <c r="C15" s="526"/>
      <c r="D15" s="526"/>
      <c r="E15" s="526"/>
      <c r="F15" s="527"/>
    </row>
    <row r="16" spans="1:6">
      <c r="A16" s="522" t="s">
        <v>697</v>
      </c>
      <c r="B16" s="526"/>
      <c r="C16" s="526"/>
      <c r="D16" s="526"/>
      <c r="E16" s="526"/>
      <c r="F16" s="527"/>
    </row>
    <row r="17" spans="1:6">
      <c r="A17" s="523" t="s">
        <v>678</v>
      </c>
      <c r="B17" s="524"/>
      <c r="C17" s="524"/>
      <c r="D17" s="524"/>
      <c r="E17" s="524"/>
      <c r="F17" s="527"/>
    </row>
    <row r="18" spans="1:6">
      <c r="A18" s="520" t="s">
        <v>695</v>
      </c>
      <c r="B18" s="526"/>
      <c r="C18" s="526"/>
      <c r="D18" s="526"/>
      <c r="E18" s="526"/>
      <c r="F18" s="527"/>
    </row>
    <row r="19" spans="1:6">
      <c r="A19" s="520" t="s">
        <v>696</v>
      </c>
      <c r="B19" s="526"/>
      <c r="C19" s="526"/>
      <c r="D19" s="526"/>
      <c r="E19" s="526"/>
      <c r="F19" s="527"/>
    </row>
    <row r="20" spans="1:6" ht="15.75" thickBot="1">
      <c r="A20" s="528" t="s">
        <v>697</v>
      </c>
      <c r="B20" s="529"/>
      <c r="C20" s="529"/>
      <c r="D20" s="529"/>
      <c r="E20" s="529"/>
      <c r="F20" s="530"/>
    </row>
  </sheetData>
  <mergeCells count="3">
    <mergeCell ref="A7:A8"/>
    <mergeCell ref="B7:E7"/>
    <mergeCell ref="F7:F8"/>
  </mergeCells>
  <pageMargins left="0.7" right="0.7" top="0.75" bottom="0.75" header="0.3" footer="0.3"/>
  <pageSetup orientation="portrait" horizontalDpi="4294967292" verticalDpi="0" r:id="rId1"/>
  <headerFooter>
    <oddHeader>&amp;C&amp;"Calibri"&amp;10&amp;K0078D7 Classification: Restricted to Partners&amp;1#_x000D_</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tint="-9.9978637043366805E-2"/>
  </sheetPr>
  <dimension ref="A1:G68"/>
  <sheetViews>
    <sheetView zoomScale="80" zoomScaleNormal="80" workbookViewId="0">
      <pane xSplit="1" ySplit="5" topLeftCell="B6" activePane="bottomRight" state="frozen"/>
      <selection pane="topRight" activeCell="B1" sqref="B1"/>
      <selection pane="bottomLeft" activeCell="A5" sqref="A5"/>
      <selection pane="bottomRight" activeCell="C3" sqref="C3"/>
    </sheetView>
  </sheetViews>
  <sheetFormatPr defaultRowHeight="15.75"/>
  <cols>
    <col min="1" max="1" width="10.85546875" style="29" customWidth="1"/>
    <col min="2" max="2" width="91.85546875" style="29" customWidth="1"/>
    <col min="3" max="3" width="53.140625" style="29" customWidth="1"/>
    <col min="4" max="4" width="32.140625" style="29" customWidth="1"/>
    <col min="5" max="5" width="9.42578125" customWidth="1"/>
  </cols>
  <sheetData>
    <row r="1" spans="1:7">
      <c r="A1" s="11" t="s">
        <v>97</v>
      </c>
      <c r="B1" s="12" t="str">
        <f>Info!C2</f>
        <v>სს პროკრედიტ ბანკი</v>
      </c>
      <c r="E1" s="1"/>
      <c r="F1" s="1"/>
    </row>
    <row r="2" spans="1:7" s="11" customFormat="1" ht="15.75" customHeight="1">
      <c r="A2" s="11" t="s">
        <v>98</v>
      </c>
      <c r="B2" s="279">
        <f>'1. key ratios'!B2</f>
        <v>45747</v>
      </c>
    </row>
    <row r="3" spans="1:7" s="11" customFormat="1" ht="15.75" customHeight="1">
      <c r="A3" s="17"/>
    </row>
    <row r="4" spans="1:7" s="11" customFormat="1" ht="15.75" customHeight="1" thickBot="1">
      <c r="A4" s="11" t="s">
        <v>184</v>
      </c>
      <c r="B4" s="110" t="s">
        <v>161</v>
      </c>
      <c r="D4" s="112" t="s">
        <v>76</v>
      </c>
    </row>
    <row r="5" spans="1:7" ht="25.5">
      <c r="A5" s="75" t="s">
        <v>25</v>
      </c>
      <c r="B5" s="76" t="s">
        <v>133</v>
      </c>
      <c r="C5" s="77" t="s">
        <v>609</v>
      </c>
      <c r="D5" s="111" t="s">
        <v>162</v>
      </c>
    </row>
    <row r="6" spans="1:7">
      <c r="A6" s="372">
        <v>1</v>
      </c>
      <c r="B6" s="333" t="s">
        <v>607</v>
      </c>
      <c r="C6" s="406">
        <v>433937081.97327399</v>
      </c>
      <c r="D6" s="70"/>
      <c r="E6" s="3"/>
      <c r="F6" s="3"/>
      <c r="G6" s="3"/>
    </row>
    <row r="7" spans="1:7">
      <c r="A7" s="372">
        <v>1.1000000000000001</v>
      </c>
      <c r="B7" s="334" t="s">
        <v>85</v>
      </c>
      <c r="C7" s="399">
        <v>53478505.802299991</v>
      </c>
      <c r="D7" s="71"/>
      <c r="E7" s="3"/>
      <c r="F7" s="3"/>
      <c r="G7" s="3"/>
    </row>
    <row r="8" spans="1:7">
      <c r="A8" s="372">
        <v>1.2</v>
      </c>
      <c r="B8" s="334" t="s">
        <v>86</v>
      </c>
      <c r="C8" s="399">
        <v>265872314.92235199</v>
      </c>
      <c r="D8" s="71"/>
      <c r="E8" s="3"/>
      <c r="F8" s="3"/>
      <c r="G8" s="3"/>
    </row>
    <row r="9" spans="1:7">
      <c r="A9" s="372">
        <v>1.3</v>
      </c>
      <c r="B9" s="334" t="s">
        <v>87</v>
      </c>
      <c r="C9" s="399">
        <v>114586261.24862197</v>
      </c>
      <c r="D9" s="71"/>
      <c r="E9" s="3"/>
      <c r="F9" s="3"/>
      <c r="G9" s="3"/>
    </row>
    <row r="10" spans="1:7">
      <c r="A10" s="372">
        <v>2</v>
      </c>
      <c r="B10" s="335" t="s">
        <v>494</v>
      </c>
      <c r="C10" s="408">
        <v>0</v>
      </c>
      <c r="D10" s="71"/>
      <c r="E10" s="3"/>
      <c r="F10" s="3"/>
      <c r="G10" s="3"/>
    </row>
    <row r="11" spans="1:7">
      <c r="A11" s="372">
        <v>2.1</v>
      </c>
      <c r="B11" s="336" t="s">
        <v>495</v>
      </c>
      <c r="C11" s="400">
        <v>0</v>
      </c>
      <c r="D11" s="72"/>
      <c r="E11" s="3"/>
      <c r="F11" s="3"/>
      <c r="G11" s="3"/>
    </row>
    <row r="12" spans="1:7" ht="23.45" customHeight="1">
      <c r="A12" s="372">
        <v>3</v>
      </c>
      <c r="B12" s="337" t="s">
        <v>496</v>
      </c>
      <c r="C12" s="407">
        <v>0</v>
      </c>
      <c r="D12" s="72"/>
      <c r="E12" s="3"/>
      <c r="F12" s="3"/>
      <c r="G12" s="3"/>
    </row>
    <row r="13" spans="1:7" ht="23.1" customHeight="1">
      <c r="A13" s="372">
        <v>4</v>
      </c>
      <c r="B13" s="338" t="s">
        <v>497</v>
      </c>
      <c r="C13" s="407">
        <v>0</v>
      </c>
      <c r="D13" s="72"/>
      <c r="E13" s="3"/>
      <c r="F13" s="3"/>
      <c r="G13" s="3"/>
    </row>
    <row r="14" spans="1:7">
      <c r="A14" s="372">
        <v>5</v>
      </c>
      <c r="B14" s="338" t="s">
        <v>498</v>
      </c>
      <c r="C14" s="407">
        <v>139527.79999999999</v>
      </c>
      <c r="D14" s="72"/>
      <c r="E14" s="3"/>
      <c r="F14" s="3"/>
      <c r="G14" s="3"/>
    </row>
    <row r="15" spans="1:7">
      <c r="A15" s="372">
        <v>5.0999999999999996</v>
      </c>
      <c r="B15" s="339" t="s">
        <v>499</v>
      </c>
      <c r="C15" s="399">
        <v>139527.79999999999</v>
      </c>
      <c r="D15" s="72"/>
      <c r="E15" s="3"/>
      <c r="F15" s="3"/>
      <c r="G15" s="3"/>
    </row>
    <row r="16" spans="1:7">
      <c r="A16" s="372">
        <v>5.2</v>
      </c>
      <c r="B16" s="339" t="s">
        <v>426</v>
      </c>
      <c r="C16" s="399">
        <v>0</v>
      </c>
      <c r="D16" s="71"/>
      <c r="E16" s="3"/>
      <c r="F16" s="3"/>
      <c r="G16" s="3"/>
    </row>
    <row r="17" spans="1:7">
      <c r="A17" s="372">
        <v>5.3</v>
      </c>
      <c r="B17" s="339" t="s">
        <v>500</v>
      </c>
      <c r="C17" s="399">
        <v>0</v>
      </c>
      <c r="D17" s="71"/>
      <c r="E17" s="3"/>
      <c r="F17" s="3"/>
      <c r="G17" s="3"/>
    </row>
    <row r="18" spans="1:7">
      <c r="A18" s="372">
        <v>6</v>
      </c>
      <c r="B18" s="337" t="s">
        <v>501</v>
      </c>
      <c r="C18" s="408">
        <v>1449551413.5350389</v>
      </c>
      <c r="D18" s="71"/>
      <c r="E18" s="3"/>
      <c r="F18" s="3"/>
      <c r="G18" s="3"/>
    </row>
    <row r="19" spans="1:7">
      <c r="A19" s="372">
        <v>6.1</v>
      </c>
      <c r="B19" s="339" t="s">
        <v>426</v>
      </c>
      <c r="C19" s="400">
        <v>102497576.79000002</v>
      </c>
      <c r="D19" s="71"/>
      <c r="E19" s="3"/>
      <c r="F19" s="3"/>
      <c r="G19" s="3"/>
    </row>
    <row r="20" spans="1:7">
      <c r="A20" s="372">
        <v>6.2</v>
      </c>
      <c r="B20" s="339" t="s">
        <v>500</v>
      </c>
      <c r="C20" s="400">
        <v>1347053836.745039</v>
      </c>
      <c r="D20" s="71"/>
      <c r="E20" s="3"/>
      <c r="F20" s="3"/>
      <c r="G20" s="3"/>
    </row>
    <row r="21" spans="1:7">
      <c r="A21" s="372">
        <v>7</v>
      </c>
      <c r="B21" s="340" t="s">
        <v>502</v>
      </c>
      <c r="C21" s="407">
        <v>9500057.0999999996</v>
      </c>
      <c r="D21" s="71" t="s">
        <v>741</v>
      </c>
      <c r="E21" s="3"/>
      <c r="F21" s="3"/>
      <c r="G21" s="3"/>
    </row>
    <row r="22" spans="1:7">
      <c r="A22" s="372">
        <v>8</v>
      </c>
      <c r="B22" s="341" t="s">
        <v>503</v>
      </c>
      <c r="C22" s="408">
        <v>0</v>
      </c>
      <c r="D22" s="71"/>
      <c r="E22" s="3"/>
      <c r="F22" s="3"/>
      <c r="G22" s="3"/>
    </row>
    <row r="23" spans="1:7">
      <c r="A23" s="372">
        <v>9</v>
      </c>
      <c r="B23" s="338" t="s">
        <v>504</v>
      </c>
      <c r="C23" s="408">
        <v>48426676.019999996</v>
      </c>
      <c r="D23" s="398"/>
      <c r="E23" s="3"/>
      <c r="F23" s="3"/>
      <c r="G23" s="3"/>
    </row>
    <row r="24" spans="1:7">
      <c r="A24" s="372">
        <v>9.1</v>
      </c>
      <c r="B24" s="342" t="s">
        <v>505</v>
      </c>
      <c r="C24" s="401">
        <v>44330691.749999993</v>
      </c>
      <c r="D24" s="73"/>
      <c r="E24" s="3"/>
      <c r="F24" s="3"/>
      <c r="G24" s="3"/>
    </row>
    <row r="25" spans="1:7">
      <c r="A25" s="372">
        <v>9.1999999999999993</v>
      </c>
      <c r="B25" s="342" t="s">
        <v>506</v>
      </c>
      <c r="C25" s="402">
        <v>4095984.2699999996</v>
      </c>
      <c r="D25" s="397"/>
      <c r="E25" s="3"/>
      <c r="F25" s="3"/>
      <c r="G25" s="3"/>
    </row>
    <row r="26" spans="1:7">
      <c r="A26" s="372">
        <v>10</v>
      </c>
      <c r="B26" s="338" t="s">
        <v>36</v>
      </c>
      <c r="C26" s="409">
        <v>1951083.0600000005</v>
      </c>
      <c r="D26" s="496" t="s">
        <v>658</v>
      </c>
      <c r="E26" s="3"/>
      <c r="F26" s="3"/>
      <c r="G26" s="3"/>
    </row>
    <row r="27" spans="1:7">
      <c r="A27" s="372">
        <v>10.1</v>
      </c>
      <c r="B27" s="342" t="s">
        <v>507</v>
      </c>
      <c r="C27" s="399">
        <v>0</v>
      </c>
      <c r="D27" s="71"/>
      <c r="E27" s="3"/>
      <c r="F27" s="3"/>
      <c r="G27" s="3"/>
    </row>
    <row r="28" spans="1:7">
      <c r="A28" s="372">
        <v>10.199999999999999</v>
      </c>
      <c r="B28" s="342" t="s">
        <v>508</v>
      </c>
      <c r="C28" s="399">
        <v>1951083.0600000005</v>
      </c>
      <c r="D28" s="71"/>
      <c r="E28" s="3"/>
      <c r="F28" s="3"/>
      <c r="G28" s="3"/>
    </row>
    <row r="29" spans="1:7">
      <c r="A29" s="372">
        <v>11</v>
      </c>
      <c r="B29" s="338" t="s">
        <v>509</v>
      </c>
      <c r="C29" s="408">
        <v>3549808.5199999996</v>
      </c>
      <c r="D29" s="71"/>
      <c r="E29" s="3"/>
      <c r="F29" s="3"/>
      <c r="G29" s="3"/>
    </row>
    <row r="30" spans="1:7">
      <c r="A30" s="372">
        <v>11.1</v>
      </c>
      <c r="B30" s="342" t="s">
        <v>510</v>
      </c>
      <c r="C30" s="399">
        <v>3549808.5199999996</v>
      </c>
      <c r="D30" s="71"/>
      <c r="E30" s="3"/>
      <c r="F30" s="3"/>
      <c r="G30" s="3"/>
    </row>
    <row r="31" spans="1:7">
      <c r="A31" s="372">
        <v>11.2</v>
      </c>
      <c r="B31" s="342" t="s">
        <v>511</v>
      </c>
      <c r="C31" s="399">
        <v>0</v>
      </c>
      <c r="D31" s="71"/>
      <c r="E31" s="3"/>
      <c r="F31" s="3"/>
      <c r="G31" s="3"/>
    </row>
    <row r="32" spans="1:7">
      <c r="A32" s="372">
        <v>13</v>
      </c>
      <c r="B32" s="338" t="s">
        <v>88</v>
      </c>
      <c r="C32" s="408">
        <v>8702811.8418609984</v>
      </c>
      <c r="D32" s="71"/>
      <c r="E32" s="3"/>
      <c r="F32" s="3"/>
      <c r="G32" s="3"/>
    </row>
    <row r="33" spans="1:7">
      <c r="A33" s="372">
        <v>13.1</v>
      </c>
      <c r="B33" s="343" t="s">
        <v>512</v>
      </c>
      <c r="C33" s="399">
        <v>13200</v>
      </c>
      <c r="D33" s="71"/>
      <c r="E33" s="3"/>
      <c r="F33" s="3"/>
      <c r="G33" s="3"/>
    </row>
    <row r="34" spans="1:7">
      <c r="A34" s="372">
        <v>13.2</v>
      </c>
      <c r="B34" s="343" t="s">
        <v>513</v>
      </c>
      <c r="C34" s="401">
        <v>0</v>
      </c>
      <c r="D34" s="73"/>
      <c r="E34" s="3"/>
      <c r="F34" s="3"/>
      <c r="G34" s="3"/>
    </row>
    <row r="35" spans="1:7">
      <c r="A35" s="372">
        <v>14</v>
      </c>
      <c r="B35" s="344" t="s">
        <v>514</v>
      </c>
      <c r="C35" s="410">
        <v>1955758459.8501737</v>
      </c>
      <c r="D35" s="73"/>
      <c r="E35" s="3"/>
      <c r="F35" s="3"/>
      <c r="G35" s="3"/>
    </row>
    <row r="36" spans="1:7">
      <c r="A36" s="372"/>
      <c r="B36" s="345" t="s">
        <v>93</v>
      </c>
      <c r="C36" s="140"/>
      <c r="D36" s="74"/>
      <c r="E36" s="3"/>
      <c r="F36" s="3"/>
      <c r="G36" s="3"/>
    </row>
    <row r="37" spans="1:7">
      <c r="A37" s="372">
        <v>15</v>
      </c>
      <c r="B37" s="346" t="s">
        <v>515</v>
      </c>
      <c r="C37" s="402">
        <v>0</v>
      </c>
      <c r="D37" s="397"/>
      <c r="E37" s="3"/>
      <c r="F37" s="3"/>
      <c r="G37" s="3"/>
    </row>
    <row r="38" spans="1:7">
      <c r="A38" s="372">
        <v>15.1</v>
      </c>
      <c r="B38" s="347" t="s">
        <v>495</v>
      </c>
      <c r="C38" s="399">
        <v>0</v>
      </c>
      <c r="D38" s="71"/>
      <c r="E38" s="3"/>
      <c r="F38" s="3"/>
      <c r="G38" s="3"/>
    </row>
    <row r="39" spans="1:7" ht="21">
      <c r="A39" s="372">
        <v>16</v>
      </c>
      <c r="B39" s="340" t="s">
        <v>516</v>
      </c>
      <c r="C39" s="408">
        <v>0</v>
      </c>
      <c r="D39" s="71"/>
      <c r="E39" s="3"/>
      <c r="F39" s="3"/>
      <c r="G39" s="3"/>
    </row>
    <row r="40" spans="1:7">
      <c r="A40" s="372">
        <v>17</v>
      </c>
      <c r="B40" s="340" t="s">
        <v>517</v>
      </c>
      <c r="C40" s="408">
        <v>1607179876.7838728</v>
      </c>
      <c r="D40" s="71"/>
      <c r="E40" s="3"/>
      <c r="F40" s="3"/>
      <c r="G40" s="3"/>
    </row>
    <row r="41" spans="1:7">
      <c r="A41" s="372">
        <v>17.100000000000001</v>
      </c>
      <c r="B41" s="348" t="s">
        <v>518</v>
      </c>
      <c r="C41" s="399">
        <v>1247172846.7241659</v>
      </c>
      <c r="D41" s="71"/>
      <c r="E41" s="3"/>
      <c r="F41" s="3"/>
      <c r="G41" s="3"/>
    </row>
    <row r="42" spans="1:7">
      <c r="A42" s="389">
        <v>17.2</v>
      </c>
      <c r="B42" s="390" t="s">
        <v>89</v>
      </c>
      <c r="C42" s="401">
        <v>354712926.86845094</v>
      </c>
      <c r="D42" s="73"/>
      <c r="E42" s="3"/>
      <c r="F42" s="3"/>
      <c r="G42" s="3"/>
    </row>
    <row r="43" spans="1:7">
      <c r="A43" s="372">
        <v>17.3</v>
      </c>
      <c r="B43" s="391" t="s">
        <v>519</v>
      </c>
      <c r="C43" s="403">
        <v>0</v>
      </c>
      <c r="D43" s="392"/>
      <c r="E43" s="3"/>
      <c r="F43" s="3"/>
      <c r="G43" s="3"/>
    </row>
    <row r="44" spans="1:7">
      <c r="A44" s="372">
        <v>17.399999999999999</v>
      </c>
      <c r="B44" s="391" t="s">
        <v>520</v>
      </c>
      <c r="C44" s="403">
        <v>5294103.1912559997</v>
      </c>
      <c r="D44" s="392"/>
      <c r="E44" s="3"/>
      <c r="F44" s="3"/>
      <c r="G44" s="3"/>
    </row>
    <row r="45" spans="1:7">
      <c r="A45" s="372">
        <v>18</v>
      </c>
      <c r="B45" s="356" t="s">
        <v>521</v>
      </c>
      <c r="C45" s="411">
        <v>3154902.6649470008</v>
      </c>
      <c r="D45" s="392"/>
      <c r="E45" s="3"/>
      <c r="F45" s="3"/>
      <c r="G45" s="3"/>
    </row>
    <row r="46" spans="1:7">
      <c r="A46" s="372">
        <v>19</v>
      </c>
      <c r="B46" s="356" t="s">
        <v>522</v>
      </c>
      <c r="C46" s="412">
        <v>2331418.1800000002</v>
      </c>
      <c r="D46" s="393"/>
      <c r="E46" s="3"/>
      <c r="F46" s="3"/>
      <c r="G46" s="3"/>
    </row>
    <row r="47" spans="1:7">
      <c r="A47" s="372">
        <v>19.100000000000001</v>
      </c>
      <c r="B47" s="394" t="s">
        <v>523</v>
      </c>
      <c r="C47" s="404">
        <v>0</v>
      </c>
      <c r="D47" s="393"/>
      <c r="E47" s="3"/>
      <c r="F47" s="3"/>
      <c r="G47" s="3"/>
    </row>
    <row r="48" spans="1:7">
      <c r="A48" s="372">
        <v>19.2</v>
      </c>
      <c r="B48" s="394" t="s">
        <v>524</v>
      </c>
      <c r="C48" s="404">
        <v>2331418.1800000002</v>
      </c>
      <c r="D48" s="393"/>
      <c r="E48" s="3"/>
      <c r="F48" s="3"/>
      <c r="G48" s="3"/>
    </row>
    <row r="49" spans="1:7">
      <c r="A49" s="372">
        <v>20</v>
      </c>
      <c r="B49" s="352" t="s">
        <v>90</v>
      </c>
      <c r="C49" s="412">
        <v>21743918.856575999</v>
      </c>
      <c r="D49" s="393"/>
      <c r="E49" s="3"/>
      <c r="F49" s="3"/>
      <c r="G49" s="3"/>
    </row>
    <row r="50" spans="1:7">
      <c r="A50" s="372">
        <v>21</v>
      </c>
      <c r="B50" s="353" t="s">
        <v>78</v>
      </c>
      <c r="C50" s="412">
        <v>537229.83440000005</v>
      </c>
      <c r="D50" s="393"/>
      <c r="E50" s="3"/>
      <c r="F50" s="3"/>
      <c r="G50" s="3"/>
    </row>
    <row r="51" spans="1:7">
      <c r="A51" s="372">
        <v>21.1</v>
      </c>
      <c r="B51" s="349" t="s">
        <v>525</v>
      </c>
      <c r="C51" s="404">
        <v>0</v>
      </c>
      <c r="D51" s="393"/>
      <c r="E51" s="3"/>
      <c r="F51" s="3"/>
      <c r="G51" s="3"/>
    </row>
    <row r="52" spans="1:7">
      <c r="A52" s="372">
        <v>22</v>
      </c>
      <c r="B52" s="352" t="s">
        <v>526</v>
      </c>
      <c r="C52" s="412">
        <v>1634947346.3197958</v>
      </c>
      <c r="D52" s="393"/>
      <c r="E52" s="3"/>
      <c r="F52" s="3"/>
      <c r="G52" s="3"/>
    </row>
    <row r="53" spans="1:7">
      <c r="A53" s="372"/>
      <c r="B53" s="354" t="s">
        <v>527</v>
      </c>
      <c r="C53" s="393"/>
      <c r="D53" s="393"/>
      <c r="E53" s="3"/>
      <c r="F53" s="3"/>
      <c r="G53" s="3"/>
    </row>
    <row r="54" spans="1:7">
      <c r="A54" s="372">
        <v>23</v>
      </c>
      <c r="B54" s="352" t="s">
        <v>94</v>
      </c>
      <c r="C54" s="413">
        <v>112482804.98999999</v>
      </c>
      <c r="D54" s="393"/>
      <c r="E54" s="3"/>
      <c r="F54" s="3"/>
      <c r="G54" s="3"/>
    </row>
    <row r="55" spans="1:7">
      <c r="A55" s="372">
        <v>24</v>
      </c>
      <c r="B55" s="352" t="s">
        <v>528</v>
      </c>
      <c r="C55" s="413">
        <v>0</v>
      </c>
      <c r="D55" s="393"/>
      <c r="E55" s="3"/>
      <c r="F55" s="3"/>
      <c r="G55" s="3"/>
    </row>
    <row r="56" spans="1:7">
      <c r="A56" s="372">
        <v>25</v>
      </c>
      <c r="B56" s="352" t="s">
        <v>91</v>
      </c>
      <c r="C56" s="413">
        <v>72117569.840000004</v>
      </c>
      <c r="D56" s="393"/>
      <c r="E56" s="3"/>
      <c r="F56" s="3"/>
      <c r="G56" s="3"/>
    </row>
    <row r="57" spans="1:7">
      <c r="A57" s="372">
        <v>26</v>
      </c>
      <c r="B57" s="356" t="s">
        <v>529</v>
      </c>
      <c r="C57" s="413">
        <v>0</v>
      </c>
      <c r="D57" s="393"/>
      <c r="E57" s="3"/>
      <c r="F57" s="3"/>
      <c r="G57" s="3"/>
    </row>
    <row r="58" spans="1:7">
      <c r="A58" s="372">
        <v>27</v>
      </c>
      <c r="B58" s="356" t="s">
        <v>530</v>
      </c>
      <c r="C58" s="413">
        <v>0</v>
      </c>
      <c r="D58" s="393"/>
      <c r="E58" s="3"/>
      <c r="F58" s="3"/>
      <c r="G58" s="3"/>
    </row>
    <row r="59" spans="1:7">
      <c r="A59" s="372">
        <v>27.1</v>
      </c>
      <c r="B59" s="394" t="s">
        <v>531</v>
      </c>
      <c r="C59" s="405">
        <v>0</v>
      </c>
      <c r="D59" s="393"/>
      <c r="E59" s="3"/>
      <c r="F59" s="3"/>
      <c r="G59" s="3"/>
    </row>
    <row r="60" spans="1:7">
      <c r="A60" s="372">
        <v>27.2</v>
      </c>
      <c r="B60" s="391" t="s">
        <v>532</v>
      </c>
      <c r="C60" s="405">
        <v>0</v>
      </c>
      <c r="D60" s="393"/>
      <c r="E60" s="3"/>
      <c r="F60" s="3"/>
      <c r="G60" s="3"/>
    </row>
    <row r="61" spans="1:7">
      <c r="A61" s="372">
        <v>28</v>
      </c>
      <c r="B61" s="353" t="s">
        <v>533</v>
      </c>
      <c r="C61" s="413">
        <v>0</v>
      </c>
      <c r="D61" s="393"/>
      <c r="E61" s="3"/>
      <c r="F61" s="3"/>
      <c r="G61" s="3"/>
    </row>
    <row r="62" spans="1:7">
      <c r="A62" s="372">
        <v>29</v>
      </c>
      <c r="B62" s="356" t="s">
        <v>534</v>
      </c>
      <c r="C62" s="413">
        <v>0</v>
      </c>
      <c r="D62" s="393"/>
      <c r="E62" s="3"/>
      <c r="F62" s="3"/>
      <c r="G62" s="3"/>
    </row>
    <row r="63" spans="1:7">
      <c r="A63" s="372">
        <v>29.1</v>
      </c>
      <c r="B63" s="395" t="s">
        <v>535</v>
      </c>
      <c r="C63" s="405">
        <v>0</v>
      </c>
      <c r="D63" s="393"/>
      <c r="E63" s="3"/>
      <c r="F63" s="3"/>
      <c r="G63" s="3"/>
    </row>
    <row r="64" spans="1:7" ht="24" customHeight="1">
      <c r="A64" s="372">
        <v>29.2</v>
      </c>
      <c r="B64" s="394" t="s">
        <v>536</v>
      </c>
      <c r="C64" s="405">
        <v>0</v>
      </c>
      <c r="D64" s="393"/>
      <c r="E64" s="3"/>
      <c r="F64" s="3"/>
      <c r="G64" s="3"/>
    </row>
    <row r="65" spans="1:7" ht="21.95" customHeight="1">
      <c r="A65" s="372">
        <v>29.3</v>
      </c>
      <c r="B65" s="396" t="s">
        <v>537</v>
      </c>
      <c r="C65" s="405">
        <v>0</v>
      </c>
      <c r="D65" s="393"/>
      <c r="E65" s="3"/>
      <c r="F65" s="3"/>
      <c r="G65" s="3"/>
    </row>
    <row r="66" spans="1:7">
      <c r="A66" s="372">
        <v>30</v>
      </c>
      <c r="B66" s="356" t="s">
        <v>92</v>
      </c>
      <c r="C66" s="413">
        <v>136210738.52999994</v>
      </c>
      <c r="D66" s="393"/>
      <c r="E66" s="3"/>
      <c r="F66" s="3"/>
      <c r="G66" s="3"/>
    </row>
    <row r="67" spans="1:7">
      <c r="A67" s="372">
        <v>31</v>
      </c>
      <c r="B67" s="355" t="s">
        <v>538</v>
      </c>
      <c r="C67" s="413">
        <v>320811113.3599999</v>
      </c>
      <c r="D67" s="393"/>
      <c r="E67" s="3"/>
      <c r="F67" s="3"/>
      <c r="G67" s="3"/>
    </row>
    <row r="68" spans="1:7">
      <c r="A68" s="372">
        <v>32</v>
      </c>
      <c r="B68" s="356" t="s">
        <v>539</v>
      </c>
      <c r="C68" s="413">
        <v>1955758459.6797957</v>
      </c>
      <c r="D68" s="393"/>
      <c r="E68" s="3"/>
      <c r="F68" s="3"/>
      <c r="G68" s="3"/>
    </row>
  </sheetData>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tint="-9.9978637043366805E-2"/>
  </sheetPr>
  <dimension ref="A1:T26"/>
  <sheetViews>
    <sheetView zoomScale="80" zoomScaleNormal="80" workbookViewId="0">
      <pane xSplit="2" ySplit="7" topLeftCell="C8" activePane="bottomRight" state="frozen"/>
      <selection pane="topRight" activeCell="C1" sqref="C1"/>
      <selection pane="bottomLeft" activeCell="A8" sqref="A8"/>
      <selection pane="bottomRight" activeCell="C26" sqref="C26:T26"/>
    </sheetView>
  </sheetViews>
  <sheetFormatPr defaultColWidth="9.140625" defaultRowHeight="12.75"/>
  <cols>
    <col min="1" max="1" width="10.5703125" style="1" bestFit="1" customWidth="1"/>
    <col min="2" max="2" width="97" style="1" bestFit="1" customWidth="1"/>
    <col min="3" max="3" width="12.28515625" style="1" bestFit="1" customWidth="1"/>
    <col min="4" max="4" width="14.28515625" style="1" bestFit="1" customWidth="1"/>
    <col min="5" max="5" width="12.28515625" style="1" bestFit="1" customWidth="1"/>
    <col min="6" max="6" width="14.28515625" style="1" bestFit="1" customWidth="1"/>
    <col min="7" max="7" width="11.28515625" style="1" bestFit="1" customWidth="1"/>
    <col min="8" max="8" width="14.28515625" style="1" bestFit="1" customWidth="1"/>
    <col min="9" max="9" width="10.140625" style="1" bestFit="1" customWidth="1"/>
    <col min="10" max="10" width="14.28515625" style="1" bestFit="1" customWidth="1"/>
    <col min="11" max="11" width="12.28515625" style="1" bestFit="1" customWidth="1"/>
    <col min="12" max="12" width="14.28515625" style="1" bestFit="1" customWidth="1"/>
    <col min="13" max="13" width="13.85546875" style="1" bestFit="1" customWidth="1"/>
    <col min="14" max="14" width="14.28515625" style="1" bestFit="1" customWidth="1"/>
    <col min="15" max="15" width="10.140625" style="1" bestFit="1" customWidth="1"/>
    <col min="16" max="16" width="14.28515625" style="1" bestFit="1" customWidth="1"/>
    <col min="17" max="17" width="10.140625" style="1" bestFit="1" customWidth="1"/>
    <col min="18" max="18" width="13.140625" style="1" bestFit="1" customWidth="1"/>
    <col min="19" max="19" width="31.5703125" style="1" bestFit="1" customWidth="1"/>
    <col min="20" max="16384" width="9.140625" style="6"/>
  </cols>
  <sheetData>
    <row r="1" spans="1:19">
      <c r="A1" s="1" t="s">
        <v>97</v>
      </c>
      <c r="B1" s="1" t="str">
        <f>Info!C2</f>
        <v>სს პროკრედიტ ბანკი</v>
      </c>
    </row>
    <row r="2" spans="1:19">
      <c r="A2" s="1" t="s">
        <v>98</v>
      </c>
      <c r="B2" s="279">
        <f>'1. key ratios'!B2</f>
        <v>45747</v>
      </c>
    </row>
    <row r="4" spans="1:19" ht="26.25" thickBot="1">
      <c r="A4" s="28" t="s">
        <v>185</v>
      </c>
      <c r="B4" s="156" t="s">
        <v>203</v>
      </c>
    </row>
    <row r="5" spans="1:19">
      <c r="A5" s="60"/>
      <c r="B5" s="62"/>
      <c r="C5" s="54" t="s">
        <v>0</v>
      </c>
      <c r="D5" s="54" t="s">
        <v>1</v>
      </c>
      <c r="E5" s="54" t="s">
        <v>2</v>
      </c>
      <c r="F5" s="54" t="s">
        <v>3</v>
      </c>
      <c r="G5" s="54" t="s">
        <v>4</v>
      </c>
      <c r="H5" s="54" t="s">
        <v>5</v>
      </c>
      <c r="I5" s="54" t="s">
        <v>134</v>
      </c>
      <c r="J5" s="54" t="s">
        <v>135</v>
      </c>
      <c r="K5" s="54" t="s">
        <v>136</v>
      </c>
      <c r="L5" s="54" t="s">
        <v>137</v>
      </c>
      <c r="M5" s="54" t="s">
        <v>138</v>
      </c>
      <c r="N5" s="54" t="s">
        <v>139</v>
      </c>
      <c r="O5" s="54" t="s">
        <v>190</v>
      </c>
      <c r="P5" s="54" t="s">
        <v>191</v>
      </c>
      <c r="Q5" s="54" t="s">
        <v>192</v>
      </c>
      <c r="R5" s="149" t="s">
        <v>193</v>
      </c>
      <c r="S5" s="55" t="s">
        <v>194</v>
      </c>
    </row>
    <row r="6" spans="1:19" ht="46.5" customHeight="1">
      <c r="A6" s="78"/>
      <c r="B6" s="729" t="s">
        <v>195</v>
      </c>
      <c r="C6" s="727">
        <v>0</v>
      </c>
      <c r="D6" s="728"/>
      <c r="E6" s="727">
        <v>0.2</v>
      </c>
      <c r="F6" s="728"/>
      <c r="G6" s="727">
        <v>0.35</v>
      </c>
      <c r="H6" s="728"/>
      <c r="I6" s="727">
        <v>0.5</v>
      </c>
      <c r="J6" s="728"/>
      <c r="K6" s="727">
        <v>0.75</v>
      </c>
      <c r="L6" s="728"/>
      <c r="M6" s="727">
        <v>1</v>
      </c>
      <c r="N6" s="728"/>
      <c r="O6" s="727">
        <v>1.5</v>
      </c>
      <c r="P6" s="728"/>
      <c r="Q6" s="727">
        <v>2.5</v>
      </c>
      <c r="R6" s="728"/>
      <c r="S6" s="725" t="s">
        <v>145</v>
      </c>
    </row>
    <row r="7" spans="1:19">
      <c r="A7" s="78"/>
      <c r="B7" s="730"/>
      <c r="C7" s="155" t="s">
        <v>188</v>
      </c>
      <c r="D7" s="155" t="s">
        <v>189</v>
      </c>
      <c r="E7" s="155" t="s">
        <v>188</v>
      </c>
      <c r="F7" s="155" t="s">
        <v>189</v>
      </c>
      <c r="G7" s="155" t="s">
        <v>188</v>
      </c>
      <c r="H7" s="155" t="s">
        <v>189</v>
      </c>
      <c r="I7" s="155" t="s">
        <v>188</v>
      </c>
      <c r="J7" s="155" t="s">
        <v>189</v>
      </c>
      <c r="K7" s="155" t="s">
        <v>188</v>
      </c>
      <c r="L7" s="155" t="s">
        <v>189</v>
      </c>
      <c r="M7" s="155" t="s">
        <v>188</v>
      </c>
      <c r="N7" s="155" t="s">
        <v>189</v>
      </c>
      <c r="O7" s="155" t="s">
        <v>188</v>
      </c>
      <c r="P7" s="155" t="s">
        <v>189</v>
      </c>
      <c r="Q7" s="155" t="s">
        <v>188</v>
      </c>
      <c r="R7" s="155" t="s">
        <v>189</v>
      </c>
      <c r="S7" s="726"/>
    </row>
    <row r="8" spans="1:19">
      <c r="A8" s="58">
        <v>1</v>
      </c>
      <c r="B8" s="86" t="s">
        <v>123</v>
      </c>
      <c r="C8" s="141">
        <v>115806656.64999998</v>
      </c>
      <c r="D8" s="141"/>
      <c r="E8" s="141">
        <v>0</v>
      </c>
      <c r="F8" s="150"/>
      <c r="G8" s="141">
        <v>0</v>
      </c>
      <c r="H8" s="141"/>
      <c r="I8" s="141">
        <v>0</v>
      </c>
      <c r="J8" s="141"/>
      <c r="K8" s="141">
        <v>0</v>
      </c>
      <c r="L8" s="141"/>
      <c r="M8" s="141">
        <v>252563235.06405202</v>
      </c>
      <c r="N8" s="141"/>
      <c r="O8" s="141">
        <v>0</v>
      </c>
      <c r="P8" s="141"/>
      <c r="Q8" s="141">
        <v>0</v>
      </c>
      <c r="R8" s="150"/>
      <c r="S8" s="159">
        <v>252563235.06405202</v>
      </c>
    </row>
    <row r="9" spans="1:19">
      <c r="A9" s="58">
        <v>2</v>
      </c>
      <c r="B9" s="86" t="s">
        <v>124</v>
      </c>
      <c r="C9" s="141">
        <v>0</v>
      </c>
      <c r="D9" s="141"/>
      <c r="E9" s="141">
        <v>0</v>
      </c>
      <c r="F9" s="141"/>
      <c r="G9" s="141">
        <v>0</v>
      </c>
      <c r="H9" s="141"/>
      <c r="I9" s="141">
        <v>0</v>
      </c>
      <c r="J9" s="141"/>
      <c r="K9" s="141">
        <v>0</v>
      </c>
      <c r="L9" s="141"/>
      <c r="M9" s="141">
        <v>0</v>
      </c>
      <c r="N9" s="141"/>
      <c r="O9" s="141">
        <v>0</v>
      </c>
      <c r="P9" s="141"/>
      <c r="Q9" s="141">
        <v>0</v>
      </c>
      <c r="R9" s="150"/>
      <c r="S9" s="159">
        <v>0</v>
      </c>
    </row>
    <row r="10" spans="1:19">
      <c r="A10" s="58">
        <v>3</v>
      </c>
      <c r="B10" s="86" t="s">
        <v>125</v>
      </c>
      <c r="C10" s="141">
        <v>0</v>
      </c>
      <c r="D10" s="141"/>
      <c r="E10" s="141">
        <v>0</v>
      </c>
      <c r="F10" s="141"/>
      <c r="G10" s="141">
        <v>0</v>
      </c>
      <c r="H10" s="141"/>
      <c r="I10" s="141">
        <v>0</v>
      </c>
      <c r="J10" s="141"/>
      <c r="K10" s="141">
        <v>0</v>
      </c>
      <c r="L10" s="141"/>
      <c r="M10" s="141">
        <v>0</v>
      </c>
      <c r="N10" s="141"/>
      <c r="O10" s="141">
        <v>0</v>
      </c>
      <c r="P10" s="141"/>
      <c r="Q10" s="141">
        <v>0</v>
      </c>
      <c r="R10" s="150"/>
      <c r="S10" s="159">
        <v>0</v>
      </c>
    </row>
    <row r="11" spans="1:19">
      <c r="A11" s="58">
        <v>4</v>
      </c>
      <c r="B11" s="86" t="s">
        <v>126</v>
      </c>
      <c r="C11" s="141">
        <v>0</v>
      </c>
      <c r="D11" s="141"/>
      <c r="E11" s="141">
        <v>0</v>
      </c>
      <c r="F11" s="141"/>
      <c r="G11" s="141">
        <v>0</v>
      </c>
      <c r="H11" s="141"/>
      <c r="I11" s="141">
        <v>0</v>
      </c>
      <c r="J11" s="141"/>
      <c r="K11" s="141">
        <v>0</v>
      </c>
      <c r="L11" s="141"/>
      <c r="M11" s="141">
        <v>0</v>
      </c>
      <c r="N11" s="141"/>
      <c r="O11" s="141">
        <v>0</v>
      </c>
      <c r="P11" s="141"/>
      <c r="Q11" s="141">
        <v>0</v>
      </c>
      <c r="R11" s="150"/>
      <c r="S11" s="159">
        <v>0</v>
      </c>
    </row>
    <row r="12" spans="1:19">
      <c r="A12" s="58">
        <v>5</v>
      </c>
      <c r="B12" s="86" t="s">
        <v>667</v>
      </c>
      <c r="C12" s="141">
        <v>0</v>
      </c>
      <c r="D12" s="141"/>
      <c r="E12" s="141">
        <v>0</v>
      </c>
      <c r="F12" s="141"/>
      <c r="G12" s="141">
        <v>0</v>
      </c>
      <c r="H12" s="141"/>
      <c r="I12" s="141">
        <v>0</v>
      </c>
      <c r="J12" s="141"/>
      <c r="K12" s="141">
        <v>0</v>
      </c>
      <c r="L12" s="141"/>
      <c r="M12" s="141">
        <v>0</v>
      </c>
      <c r="N12" s="141"/>
      <c r="O12" s="141">
        <v>0</v>
      </c>
      <c r="P12" s="141"/>
      <c r="Q12" s="141">
        <v>0</v>
      </c>
      <c r="R12" s="150"/>
      <c r="S12" s="159">
        <v>0</v>
      </c>
    </row>
    <row r="13" spans="1:19">
      <c r="A13" s="58">
        <v>6</v>
      </c>
      <c r="B13" s="86" t="s">
        <v>127</v>
      </c>
      <c r="C13" s="141">
        <v>0</v>
      </c>
      <c r="D13" s="141"/>
      <c r="E13" s="141">
        <v>112569480.89319299</v>
      </c>
      <c r="F13" s="141"/>
      <c r="G13" s="141">
        <v>0</v>
      </c>
      <c r="H13" s="141"/>
      <c r="I13" s="141">
        <v>2762392.0590769998</v>
      </c>
      <c r="J13" s="141"/>
      <c r="K13" s="141">
        <v>0</v>
      </c>
      <c r="L13" s="141"/>
      <c r="M13" s="141">
        <v>0</v>
      </c>
      <c r="N13" s="141"/>
      <c r="O13" s="141">
        <v>531319.93522400002</v>
      </c>
      <c r="P13" s="141"/>
      <c r="Q13" s="141">
        <v>0</v>
      </c>
      <c r="R13" s="150"/>
      <c r="S13" s="159">
        <v>24692072.1110131</v>
      </c>
    </row>
    <row r="14" spans="1:19">
      <c r="A14" s="58">
        <v>7</v>
      </c>
      <c r="B14" s="86" t="s">
        <v>71</v>
      </c>
      <c r="C14" s="141">
        <v>0</v>
      </c>
      <c r="D14" s="141"/>
      <c r="E14" s="141">
        <v>0</v>
      </c>
      <c r="F14" s="141"/>
      <c r="G14" s="141">
        <v>0</v>
      </c>
      <c r="H14" s="141"/>
      <c r="I14" s="141">
        <v>0</v>
      </c>
      <c r="J14" s="141"/>
      <c r="K14" s="141">
        <v>0</v>
      </c>
      <c r="L14" s="141"/>
      <c r="M14" s="141">
        <v>865219880.64600003</v>
      </c>
      <c r="N14" s="141">
        <v>83891591.383870006</v>
      </c>
      <c r="O14" s="141">
        <v>0</v>
      </c>
      <c r="P14" s="141"/>
      <c r="Q14" s="141">
        <v>0</v>
      </c>
      <c r="R14" s="150"/>
      <c r="S14" s="159">
        <v>949111472.02987003</v>
      </c>
    </row>
    <row r="15" spans="1:19">
      <c r="A15" s="58">
        <v>8</v>
      </c>
      <c r="B15" s="86" t="s">
        <v>72</v>
      </c>
      <c r="C15" s="141">
        <v>0</v>
      </c>
      <c r="D15" s="141"/>
      <c r="E15" s="141">
        <v>0</v>
      </c>
      <c r="F15" s="141"/>
      <c r="G15" s="141">
        <v>0</v>
      </c>
      <c r="H15" s="141"/>
      <c r="I15" s="141">
        <v>0</v>
      </c>
      <c r="J15" s="141"/>
      <c r="K15" s="141">
        <v>385828250.11180001</v>
      </c>
      <c r="L15" s="141"/>
      <c r="M15" s="141">
        <v>0</v>
      </c>
      <c r="N15" s="141"/>
      <c r="O15" s="141">
        <v>0</v>
      </c>
      <c r="P15" s="141"/>
      <c r="Q15" s="141">
        <v>0</v>
      </c>
      <c r="R15" s="150"/>
      <c r="S15" s="159">
        <v>289371187.58385003</v>
      </c>
    </row>
    <row r="16" spans="1:19">
      <c r="A16" s="58">
        <v>9</v>
      </c>
      <c r="B16" s="86" t="s">
        <v>668</v>
      </c>
      <c r="C16" s="141">
        <v>0</v>
      </c>
      <c r="D16" s="141"/>
      <c r="E16" s="141">
        <v>0</v>
      </c>
      <c r="F16" s="141"/>
      <c r="G16" s="141">
        <v>84408148.4965</v>
      </c>
      <c r="H16" s="141"/>
      <c r="I16" s="141">
        <v>0</v>
      </c>
      <c r="J16" s="141"/>
      <c r="K16" s="141">
        <v>0</v>
      </c>
      <c r="L16" s="141"/>
      <c r="M16" s="141">
        <v>0</v>
      </c>
      <c r="N16" s="141"/>
      <c r="O16" s="141">
        <v>0</v>
      </c>
      <c r="P16" s="141"/>
      <c r="Q16" s="141">
        <v>0</v>
      </c>
      <c r="R16" s="150"/>
      <c r="S16" s="159">
        <v>29542851.973774999</v>
      </c>
    </row>
    <row r="17" spans="1:20">
      <c r="A17" s="58">
        <v>10</v>
      </c>
      <c r="B17" s="86" t="s">
        <v>67</v>
      </c>
      <c r="C17" s="141">
        <v>0</v>
      </c>
      <c r="D17" s="141"/>
      <c r="E17" s="141">
        <v>0</v>
      </c>
      <c r="F17" s="141"/>
      <c r="G17" s="141">
        <v>0</v>
      </c>
      <c r="H17" s="141"/>
      <c r="I17" s="141">
        <v>403743.00229999999</v>
      </c>
      <c r="J17" s="141"/>
      <c r="K17" s="141">
        <v>0</v>
      </c>
      <c r="L17" s="141"/>
      <c r="M17" s="141">
        <v>5891058.5505999997</v>
      </c>
      <c r="N17" s="141"/>
      <c r="O17" s="141">
        <v>0</v>
      </c>
      <c r="P17" s="141"/>
      <c r="Q17" s="141">
        <v>0</v>
      </c>
      <c r="R17" s="150"/>
      <c r="S17" s="159">
        <v>6092930.0517499996</v>
      </c>
    </row>
    <row r="18" spans="1:20">
      <c r="A18" s="58">
        <v>11</v>
      </c>
      <c r="B18" s="86" t="s">
        <v>68</v>
      </c>
      <c r="C18" s="141">
        <v>0</v>
      </c>
      <c r="D18" s="141"/>
      <c r="E18" s="141">
        <v>0</v>
      </c>
      <c r="F18" s="141"/>
      <c r="G18" s="141">
        <v>0</v>
      </c>
      <c r="H18" s="141"/>
      <c r="I18" s="141">
        <v>0</v>
      </c>
      <c r="J18" s="141"/>
      <c r="K18" s="141">
        <v>0</v>
      </c>
      <c r="L18" s="141"/>
      <c r="M18" s="141">
        <v>0</v>
      </c>
      <c r="N18" s="141"/>
      <c r="O18" s="141">
        <v>0</v>
      </c>
      <c r="P18" s="141"/>
      <c r="Q18" s="141">
        <v>4095984.27</v>
      </c>
      <c r="R18" s="150"/>
      <c r="S18" s="159">
        <v>10239960.675000001</v>
      </c>
    </row>
    <row r="19" spans="1:20">
      <c r="A19" s="58">
        <v>12</v>
      </c>
      <c r="B19" s="86" t="s">
        <v>69</v>
      </c>
      <c r="C19" s="141">
        <v>0</v>
      </c>
      <c r="D19" s="141"/>
      <c r="E19" s="141">
        <v>0</v>
      </c>
      <c r="F19" s="141"/>
      <c r="G19" s="141">
        <v>0</v>
      </c>
      <c r="H19" s="141"/>
      <c r="I19" s="141">
        <v>0</v>
      </c>
      <c r="J19" s="141"/>
      <c r="K19" s="141">
        <v>0</v>
      </c>
      <c r="L19" s="141"/>
      <c r="M19" s="141">
        <v>0</v>
      </c>
      <c r="N19" s="141"/>
      <c r="O19" s="141">
        <v>0</v>
      </c>
      <c r="P19" s="141"/>
      <c r="Q19" s="141">
        <v>0</v>
      </c>
      <c r="R19" s="150"/>
      <c r="S19" s="159">
        <v>0</v>
      </c>
    </row>
    <row r="20" spans="1:20">
      <c r="A20" s="58">
        <v>13</v>
      </c>
      <c r="B20" s="86" t="s">
        <v>70</v>
      </c>
      <c r="C20" s="141">
        <v>0</v>
      </c>
      <c r="D20" s="141"/>
      <c r="E20" s="141">
        <v>0</v>
      </c>
      <c r="F20" s="141"/>
      <c r="G20" s="141">
        <v>0</v>
      </c>
      <c r="H20" s="141"/>
      <c r="I20" s="141">
        <v>0</v>
      </c>
      <c r="J20" s="141"/>
      <c r="K20" s="141">
        <v>0</v>
      </c>
      <c r="L20" s="141"/>
      <c r="M20" s="141">
        <v>0</v>
      </c>
      <c r="N20" s="141"/>
      <c r="O20" s="141">
        <v>0</v>
      </c>
      <c r="P20" s="141"/>
      <c r="Q20" s="141">
        <v>0</v>
      </c>
      <c r="R20" s="150"/>
      <c r="S20" s="159">
        <v>0</v>
      </c>
    </row>
    <row r="21" spans="1:20">
      <c r="A21" s="58">
        <v>14</v>
      </c>
      <c r="B21" s="86" t="s">
        <v>143</v>
      </c>
      <c r="C21" s="141">
        <v>53478505.799999997</v>
      </c>
      <c r="D21" s="141"/>
      <c r="E21" s="141">
        <v>0</v>
      </c>
      <c r="F21" s="141"/>
      <c r="G21" s="141">
        <v>0</v>
      </c>
      <c r="H21" s="141"/>
      <c r="I21" s="141">
        <v>0</v>
      </c>
      <c r="J21" s="141"/>
      <c r="K21" s="141">
        <v>0</v>
      </c>
      <c r="L21" s="141"/>
      <c r="M21" s="141">
        <v>60748664.244228005</v>
      </c>
      <c r="N21" s="141"/>
      <c r="O21" s="141">
        <v>0</v>
      </c>
      <c r="P21" s="141"/>
      <c r="Q21" s="141">
        <v>0</v>
      </c>
      <c r="R21" s="150"/>
      <c r="S21" s="159">
        <v>60748664.244228005</v>
      </c>
    </row>
    <row r="22" spans="1:20" ht="13.5" thickBot="1">
      <c r="A22" s="52"/>
      <c r="B22" s="82" t="s">
        <v>66</v>
      </c>
      <c r="C22" s="142">
        <v>169285162.44999999</v>
      </c>
      <c r="D22" s="142">
        <v>0</v>
      </c>
      <c r="E22" s="142">
        <v>112569480.89319299</v>
      </c>
      <c r="F22" s="142">
        <v>0</v>
      </c>
      <c r="G22" s="142">
        <v>84408148.4965</v>
      </c>
      <c r="H22" s="142">
        <v>0</v>
      </c>
      <c r="I22" s="142">
        <v>3166135.0613769996</v>
      </c>
      <c r="J22" s="142">
        <v>0</v>
      </c>
      <c r="K22" s="142">
        <v>385828250.11180001</v>
      </c>
      <c r="L22" s="142">
        <v>0</v>
      </c>
      <c r="M22" s="142">
        <v>1184422838.50488</v>
      </c>
      <c r="N22" s="142">
        <v>83891591.383870006</v>
      </c>
      <c r="O22" s="142">
        <v>531319.93522400002</v>
      </c>
      <c r="P22" s="142">
        <v>0</v>
      </c>
      <c r="Q22" s="142">
        <v>4095984.27</v>
      </c>
      <c r="R22" s="142">
        <v>0</v>
      </c>
      <c r="S22" s="160">
        <v>1622362373.7335377</v>
      </c>
    </row>
    <row r="26" spans="1:20">
      <c r="C26" s="617"/>
      <c r="D26" s="617"/>
      <c r="E26" s="617"/>
      <c r="F26" s="617"/>
      <c r="G26" s="617"/>
      <c r="H26" s="617"/>
      <c r="I26" s="617"/>
      <c r="J26" s="617"/>
      <c r="K26" s="617"/>
      <c r="L26" s="617"/>
      <c r="M26" s="617"/>
      <c r="N26" s="617"/>
      <c r="O26" s="617"/>
      <c r="P26" s="617"/>
      <c r="Q26" s="617"/>
      <c r="R26" s="617"/>
      <c r="S26" s="617"/>
      <c r="T26" s="617"/>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headerFooter>
    <oddHeader>&amp;C&amp;"Calibri"&amp;10&amp;K0078D7 Classification: Restricted to Partners&amp;1#_x000D_</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9.9978637043366805E-2"/>
  </sheetPr>
  <dimension ref="A1:V28"/>
  <sheetViews>
    <sheetView zoomScale="80" zoomScaleNormal="80" workbookViewId="0">
      <pane xSplit="2" ySplit="6" topLeftCell="L7" activePane="bottomRight" state="frozen"/>
      <selection pane="topRight" activeCell="C1" sqref="C1"/>
      <selection pane="bottomLeft" activeCell="A6" sqref="A6"/>
      <selection pane="bottomRight" activeCell="D21" sqref="D21"/>
    </sheetView>
  </sheetViews>
  <sheetFormatPr defaultColWidth="9.140625" defaultRowHeight="12.75"/>
  <cols>
    <col min="1" max="1" width="10.5703125" style="1" bestFit="1" customWidth="1"/>
    <col min="2" max="2" width="97" style="1" bestFit="1" customWidth="1"/>
    <col min="3" max="3" width="19" style="1" customWidth="1"/>
    <col min="4" max="4" width="19.5703125" style="1" customWidth="1"/>
    <col min="5" max="5" width="31.140625" style="1" customWidth="1"/>
    <col min="6" max="6" width="29.140625" style="1" customWidth="1"/>
    <col min="7" max="7" width="28.5703125" style="1" customWidth="1"/>
    <col min="8" max="8" width="26.42578125" style="1" customWidth="1"/>
    <col min="9" max="9" width="23.85546875" style="1" customWidth="1"/>
    <col min="10" max="10" width="21.5703125" style="1" customWidth="1"/>
    <col min="11" max="11" width="15.85546875" style="1" customWidth="1"/>
    <col min="12" max="12" width="13.140625" style="1" customWidth="1"/>
    <col min="13" max="13" width="20.85546875" style="1" customWidth="1"/>
    <col min="14" max="14" width="19.140625" style="1" customWidth="1"/>
    <col min="15" max="15" width="18.42578125" style="1" customWidth="1"/>
    <col min="16" max="16" width="19" style="1" customWidth="1"/>
    <col min="17" max="17" width="20.140625" style="1" customWidth="1"/>
    <col min="18" max="18" width="18" style="1" customWidth="1"/>
    <col min="19" max="19" width="36" style="1" customWidth="1"/>
    <col min="20" max="20" width="19.42578125" style="1" customWidth="1"/>
    <col min="21" max="21" width="19.140625" style="1" customWidth="1"/>
    <col min="22" max="22" width="20" style="1" customWidth="1"/>
    <col min="23" max="16384" width="9.140625" style="6"/>
  </cols>
  <sheetData>
    <row r="1" spans="1:22">
      <c r="A1" s="1" t="s">
        <v>97</v>
      </c>
      <c r="B1" s="1" t="str">
        <f>Info!C2</f>
        <v>სს პროკრედიტ ბანკი</v>
      </c>
    </row>
    <row r="2" spans="1:22">
      <c r="A2" s="1" t="s">
        <v>98</v>
      </c>
      <c r="B2" s="279">
        <f>'1. key ratios'!B2</f>
        <v>45747</v>
      </c>
    </row>
    <row r="4" spans="1:22" ht="27.75" thickBot="1">
      <c r="A4" s="1" t="s">
        <v>186</v>
      </c>
      <c r="B4" s="156" t="s">
        <v>204</v>
      </c>
      <c r="V4" s="112" t="s">
        <v>76</v>
      </c>
    </row>
    <row r="5" spans="1:22">
      <c r="A5" s="50"/>
      <c r="B5" s="51"/>
      <c r="C5" s="731" t="s">
        <v>105</v>
      </c>
      <c r="D5" s="732"/>
      <c r="E5" s="732"/>
      <c r="F5" s="732"/>
      <c r="G5" s="732"/>
      <c r="H5" s="732"/>
      <c r="I5" s="732"/>
      <c r="J5" s="732"/>
      <c r="K5" s="732"/>
      <c r="L5" s="733"/>
      <c r="M5" s="731" t="s">
        <v>106</v>
      </c>
      <c r="N5" s="732"/>
      <c r="O5" s="732"/>
      <c r="P5" s="732"/>
      <c r="Q5" s="732"/>
      <c r="R5" s="732"/>
      <c r="S5" s="733"/>
      <c r="T5" s="736" t="s">
        <v>202</v>
      </c>
      <c r="U5" s="736" t="s">
        <v>201</v>
      </c>
      <c r="V5" s="734" t="s">
        <v>107</v>
      </c>
    </row>
    <row r="6" spans="1:22" s="28" customFormat="1" ht="127.5">
      <c r="A6" s="56"/>
      <c r="B6" s="88"/>
      <c r="C6" s="48" t="s">
        <v>108</v>
      </c>
      <c r="D6" s="47" t="s">
        <v>109</v>
      </c>
      <c r="E6" s="45" t="s">
        <v>110</v>
      </c>
      <c r="F6" s="45" t="s">
        <v>196</v>
      </c>
      <c r="G6" s="47" t="s">
        <v>111</v>
      </c>
      <c r="H6" s="47" t="s">
        <v>112</v>
      </c>
      <c r="I6" s="47" t="s">
        <v>113</v>
      </c>
      <c r="J6" s="47" t="s">
        <v>142</v>
      </c>
      <c r="K6" s="47" t="s">
        <v>114</v>
      </c>
      <c r="L6" s="49" t="s">
        <v>115</v>
      </c>
      <c r="M6" s="48" t="s">
        <v>116</v>
      </c>
      <c r="N6" s="47" t="s">
        <v>117</v>
      </c>
      <c r="O6" s="47" t="s">
        <v>118</v>
      </c>
      <c r="P6" s="47" t="s">
        <v>119</v>
      </c>
      <c r="Q6" s="47" t="s">
        <v>120</v>
      </c>
      <c r="R6" s="47" t="s">
        <v>121</v>
      </c>
      <c r="S6" s="49" t="s">
        <v>122</v>
      </c>
      <c r="T6" s="737"/>
      <c r="U6" s="737"/>
      <c r="V6" s="735"/>
    </row>
    <row r="7" spans="1:22">
      <c r="A7" s="81">
        <v>1</v>
      </c>
      <c r="B7" s="86" t="s">
        <v>123</v>
      </c>
      <c r="C7" s="143"/>
      <c r="D7" s="141"/>
      <c r="E7" s="141"/>
      <c r="F7" s="141"/>
      <c r="G7" s="141"/>
      <c r="H7" s="141"/>
      <c r="I7" s="141"/>
      <c r="J7" s="141"/>
      <c r="K7" s="141"/>
      <c r="L7" s="144"/>
      <c r="M7" s="143"/>
      <c r="N7" s="141"/>
      <c r="O7" s="141">
        <v>241305225</v>
      </c>
      <c r="P7" s="141"/>
      <c r="Q7" s="141"/>
      <c r="R7" s="141"/>
      <c r="S7" s="144"/>
      <c r="T7" s="153">
        <v>241305225</v>
      </c>
      <c r="U7" s="152"/>
      <c r="V7" s="145">
        <v>241305225</v>
      </c>
    </row>
    <row r="8" spans="1:22">
      <c r="A8" s="81">
        <v>2</v>
      </c>
      <c r="B8" s="86" t="s">
        <v>124</v>
      </c>
      <c r="C8" s="143"/>
      <c r="D8" s="141">
        <v>0</v>
      </c>
      <c r="E8" s="141"/>
      <c r="F8" s="141"/>
      <c r="G8" s="141"/>
      <c r="H8" s="141"/>
      <c r="I8" s="141"/>
      <c r="J8" s="141"/>
      <c r="K8" s="141"/>
      <c r="L8" s="144"/>
      <c r="M8" s="143"/>
      <c r="N8" s="141"/>
      <c r="O8" s="141">
        <v>0</v>
      </c>
      <c r="P8" s="141"/>
      <c r="Q8" s="141"/>
      <c r="R8" s="141"/>
      <c r="S8" s="144"/>
      <c r="T8" s="152">
        <v>0</v>
      </c>
      <c r="U8" s="152"/>
      <c r="V8" s="145">
        <v>0</v>
      </c>
    </row>
    <row r="9" spans="1:22">
      <c r="A9" s="81">
        <v>3</v>
      </c>
      <c r="B9" s="86" t="s">
        <v>125</v>
      </c>
      <c r="C9" s="143"/>
      <c r="D9" s="141">
        <v>0</v>
      </c>
      <c r="E9" s="141"/>
      <c r="F9" s="141"/>
      <c r="G9" s="141"/>
      <c r="H9" s="141"/>
      <c r="I9" s="141"/>
      <c r="J9" s="141"/>
      <c r="K9" s="141"/>
      <c r="L9" s="144"/>
      <c r="M9" s="143"/>
      <c r="N9" s="141"/>
      <c r="O9" s="141">
        <v>0</v>
      </c>
      <c r="P9" s="141"/>
      <c r="Q9" s="141"/>
      <c r="R9" s="141"/>
      <c r="S9" s="144"/>
      <c r="T9" s="152">
        <v>0</v>
      </c>
      <c r="U9" s="152"/>
      <c r="V9" s="145">
        <v>0</v>
      </c>
    </row>
    <row r="10" spans="1:22">
      <c r="A10" s="81">
        <v>4</v>
      </c>
      <c r="B10" s="86" t="s">
        <v>126</v>
      </c>
      <c r="C10" s="143"/>
      <c r="D10" s="141">
        <v>0</v>
      </c>
      <c r="E10" s="141"/>
      <c r="F10" s="141"/>
      <c r="G10" s="141"/>
      <c r="H10" s="141"/>
      <c r="I10" s="141"/>
      <c r="J10" s="141"/>
      <c r="K10" s="141"/>
      <c r="L10" s="144"/>
      <c r="M10" s="143"/>
      <c r="N10" s="141"/>
      <c r="O10" s="141">
        <v>0</v>
      </c>
      <c r="P10" s="141"/>
      <c r="Q10" s="141"/>
      <c r="R10" s="141"/>
      <c r="S10" s="144"/>
      <c r="T10" s="152">
        <v>0</v>
      </c>
      <c r="U10" s="152"/>
      <c r="V10" s="145">
        <v>0</v>
      </c>
    </row>
    <row r="11" spans="1:22">
      <c r="A11" s="81">
        <v>5</v>
      </c>
      <c r="B11" s="86" t="s">
        <v>667</v>
      </c>
      <c r="C11" s="143"/>
      <c r="D11" s="141">
        <v>0</v>
      </c>
      <c r="E11" s="141"/>
      <c r="F11" s="141"/>
      <c r="G11" s="141"/>
      <c r="H11" s="141"/>
      <c r="I11" s="141"/>
      <c r="J11" s="141"/>
      <c r="K11" s="141"/>
      <c r="L11" s="144"/>
      <c r="M11" s="143"/>
      <c r="N11" s="141"/>
      <c r="O11" s="141">
        <v>0</v>
      </c>
      <c r="P11" s="141"/>
      <c r="Q11" s="141"/>
      <c r="R11" s="141"/>
      <c r="S11" s="144"/>
      <c r="T11" s="152">
        <v>0</v>
      </c>
      <c r="U11" s="152"/>
      <c r="V11" s="145">
        <v>0</v>
      </c>
    </row>
    <row r="12" spans="1:22">
      <c r="A12" s="81">
        <v>6</v>
      </c>
      <c r="B12" s="86" t="s">
        <v>127</v>
      </c>
      <c r="C12" s="143"/>
      <c r="D12" s="141">
        <v>0</v>
      </c>
      <c r="E12" s="141"/>
      <c r="F12" s="141"/>
      <c r="G12" s="141"/>
      <c r="H12" s="141"/>
      <c r="I12" s="141"/>
      <c r="J12" s="141"/>
      <c r="K12" s="141"/>
      <c r="L12" s="144"/>
      <c r="M12" s="143"/>
      <c r="N12" s="141"/>
      <c r="O12" s="141">
        <v>0</v>
      </c>
      <c r="P12" s="141"/>
      <c r="Q12" s="141"/>
      <c r="R12" s="141"/>
      <c r="S12" s="144"/>
      <c r="T12" s="152">
        <v>0</v>
      </c>
      <c r="U12" s="152"/>
      <c r="V12" s="145">
        <v>0</v>
      </c>
    </row>
    <row r="13" spans="1:22">
      <c r="A13" s="81">
        <v>7</v>
      </c>
      <c r="B13" s="86" t="s">
        <v>71</v>
      </c>
      <c r="C13" s="143"/>
      <c r="D13" s="141">
        <v>991594.86859999993</v>
      </c>
      <c r="E13" s="141"/>
      <c r="F13" s="141"/>
      <c r="G13" s="141"/>
      <c r="H13" s="141"/>
      <c r="I13" s="141"/>
      <c r="J13" s="141"/>
      <c r="K13" s="141"/>
      <c r="L13" s="144"/>
      <c r="M13" s="143"/>
      <c r="N13" s="141"/>
      <c r="O13" s="141">
        <v>28916030.882199999</v>
      </c>
      <c r="P13" s="141"/>
      <c r="Q13" s="141"/>
      <c r="R13" s="141"/>
      <c r="S13" s="144"/>
      <c r="T13" s="152">
        <v>29491617.932299998</v>
      </c>
      <c r="U13" s="152">
        <v>416007.81849999999</v>
      </c>
      <c r="V13" s="145">
        <v>29907625.750799999</v>
      </c>
    </row>
    <row r="14" spans="1:22">
      <c r="A14" s="81">
        <v>8</v>
      </c>
      <c r="B14" s="86" t="s">
        <v>72</v>
      </c>
      <c r="C14" s="143"/>
      <c r="D14" s="141">
        <v>2636354.7143999999</v>
      </c>
      <c r="E14" s="141"/>
      <c r="F14" s="141"/>
      <c r="G14" s="141"/>
      <c r="H14" s="141"/>
      <c r="I14" s="141"/>
      <c r="J14" s="141"/>
      <c r="K14" s="141"/>
      <c r="L14" s="144"/>
      <c r="M14" s="143"/>
      <c r="N14" s="141"/>
      <c r="O14" s="141">
        <v>4077987.3840999999</v>
      </c>
      <c r="P14" s="141"/>
      <c r="Q14" s="141"/>
      <c r="R14" s="141"/>
      <c r="S14" s="144"/>
      <c r="T14" s="152">
        <v>6714342.0985000003</v>
      </c>
      <c r="U14" s="152"/>
      <c r="V14" s="145">
        <v>6714342.0985000003</v>
      </c>
    </row>
    <row r="15" spans="1:22">
      <c r="A15" s="81">
        <v>9</v>
      </c>
      <c r="B15" s="86" t="s">
        <v>668</v>
      </c>
      <c r="C15" s="143"/>
      <c r="D15" s="141">
        <v>0</v>
      </c>
      <c r="E15" s="141"/>
      <c r="F15" s="141"/>
      <c r="G15" s="141"/>
      <c r="H15" s="141"/>
      <c r="I15" s="141"/>
      <c r="J15" s="141"/>
      <c r="K15" s="141"/>
      <c r="L15" s="144"/>
      <c r="M15" s="143"/>
      <c r="N15" s="141"/>
      <c r="O15" s="141">
        <v>0</v>
      </c>
      <c r="P15" s="141"/>
      <c r="Q15" s="141"/>
      <c r="R15" s="141"/>
      <c r="S15" s="144"/>
      <c r="T15" s="152">
        <v>0</v>
      </c>
      <c r="U15" s="152"/>
      <c r="V15" s="145">
        <v>0</v>
      </c>
    </row>
    <row r="16" spans="1:22">
      <c r="A16" s="81">
        <v>10</v>
      </c>
      <c r="B16" s="86" t="s">
        <v>67</v>
      </c>
      <c r="C16" s="143"/>
      <c r="D16" s="141">
        <v>0</v>
      </c>
      <c r="E16" s="141"/>
      <c r="F16" s="141"/>
      <c r="G16" s="141"/>
      <c r="H16" s="141"/>
      <c r="I16" s="141"/>
      <c r="J16" s="141"/>
      <c r="K16" s="141"/>
      <c r="L16" s="144"/>
      <c r="M16" s="143"/>
      <c r="N16" s="141"/>
      <c r="O16" s="141">
        <v>0</v>
      </c>
      <c r="P16" s="141"/>
      <c r="Q16" s="141"/>
      <c r="R16" s="141"/>
      <c r="S16" s="144"/>
      <c r="T16" s="152">
        <v>0</v>
      </c>
      <c r="U16" s="152"/>
      <c r="V16" s="145">
        <v>0</v>
      </c>
    </row>
    <row r="17" spans="1:22">
      <c r="A17" s="81">
        <v>11</v>
      </c>
      <c r="B17" s="86" t="s">
        <v>68</v>
      </c>
      <c r="C17" s="143"/>
      <c r="D17" s="141">
        <v>0</v>
      </c>
      <c r="E17" s="141"/>
      <c r="F17" s="141"/>
      <c r="G17" s="141"/>
      <c r="H17" s="141"/>
      <c r="I17" s="141"/>
      <c r="J17" s="141"/>
      <c r="K17" s="141"/>
      <c r="L17" s="144"/>
      <c r="M17" s="143"/>
      <c r="N17" s="141"/>
      <c r="O17" s="141">
        <v>0</v>
      </c>
      <c r="P17" s="141"/>
      <c r="Q17" s="141"/>
      <c r="R17" s="141"/>
      <c r="S17" s="144"/>
      <c r="T17" s="152">
        <v>0</v>
      </c>
      <c r="U17" s="152"/>
      <c r="V17" s="145">
        <v>0</v>
      </c>
    </row>
    <row r="18" spans="1:22">
      <c r="A18" s="81">
        <v>12</v>
      </c>
      <c r="B18" s="86" t="s">
        <v>69</v>
      </c>
      <c r="C18" s="143"/>
      <c r="D18" s="141">
        <v>0</v>
      </c>
      <c r="E18" s="141"/>
      <c r="F18" s="141"/>
      <c r="G18" s="141"/>
      <c r="H18" s="141"/>
      <c r="I18" s="141"/>
      <c r="J18" s="141"/>
      <c r="K18" s="141"/>
      <c r="L18" s="144"/>
      <c r="M18" s="143"/>
      <c r="N18" s="141"/>
      <c r="O18" s="141">
        <v>0</v>
      </c>
      <c r="P18" s="141"/>
      <c r="Q18" s="141"/>
      <c r="R18" s="141"/>
      <c r="S18" s="144"/>
      <c r="T18" s="152">
        <v>0</v>
      </c>
      <c r="U18" s="152"/>
      <c r="V18" s="145">
        <v>0</v>
      </c>
    </row>
    <row r="19" spans="1:22">
      <c r="A19" s="81">
        <v>13</v>
      </c>
      <c r="B19" s="86" t="s">
        <v>70</v>
      </c>
      <c r="C19" s="143"/>
      <c r="D19" s="141">
        <v>0</v>
      </c>
      <c r="E19" s="141"/>
      <c r="F19" s="141"/>
      <c r="G19" s="141"/>
      <c r="H19" s="141"/>
      <c r="I19" s="141"/>
      <c r="J19" s="141"/>
      <c r="K19" s="141"/>
      <c r="L19" s="144"/>
      <c r="M19" s="143"/>
      <c r="N19" s="141"/>
      <c r="O19" s="141">
        <v>0</v>
      </c>
      <c r="P19" s="141"/>
      <c r="Q19" s="141"/>
      <c r="R19" s="141"/>
      <c r="S19" s="144"/>
      <c r="T19" s="152">
        <v>0</v>
      </c>
      <c r="U19" s="152"/>
      <c r="V19" s="145">
        <v>0</v>
      </c>
    </row>
    <row r="20" spans="1:22">
      <c r="A20" s="81">
        <v>14</v>
      </c>
      <c r="B20" s="86" t="s">
        <v>143</v>
      </c>
      <c r="C20" s="143"/>
      <c r="D20" s="141">
        <v>0</v>
      </c>
      <c r="E20" s="141"/>
      <c r="F20" s="141"/>
      <c r="G20" s="141"/>
      <c r="H20" s="141"/>
      <c r="I20" s="141"/>
      <c r="J20" s="141"/>
      <c r="K20" s="141"/>
      <c r="L20" s="144"/>
      <c r="M20" s="143"/>
      <c r="N20" s="141"/>
      <c r="O20" s="141">
        <v>0</v>
      </c>
      <c r="P20" s="141"/>
      <c r="Q20" s="141"/>
      <c r="R20" s="141"/>
      <c r="S20" s="144"/>
      <c r="T20" s="152">
        <v>0</v>
      </c>
      <c r="U20" s="152"/>
      <c r="V20" s="145">
        <v>0</v>
      </c>
    </row>
    <row r="21" spans="1:22" ht="13.5" thickBot="1">
      <c r="A21" s="52"/>
      <c r="B21" s="53" t="s">
        <v>66</v>
      </c>
      <c r="C21" s="146">
        <v>0</v>
      </c>
      <c r="D21" s="142">
        <v>3627949.5829999996</v>
      </c>
      <c r="E21" s="142">
        <v>0</v>
      </c>
      <c r="F21" s="142">
        <v>0</v>
      </c>
      <c r="G21" s="142">
        <v>0</v>
      </c>
      <c r="H21" s="142">
        <v>0</v>
      </c>
      <c r="I21" s="142">
        <v>0</v>
      </c>
      <c r="J21" s="142">
        <v>0</v>
      </c>
      <c r="K21" s="142">
        <v>0</v>
      </c>
      <c r="L21" s="147">
        <v>0</v>
      </c>
      <c r="M21" s="146">
        <v>0</v>
      </c>
      <c r="N21" s="142">
        <v>0</v>
      </c>
      <c r="O21" s="142">
        <v>274299243.26630002</v>
      </c>
      <c r="P21" s="142">
        <v>0</v>
      </c>
      <c r="Q21" s="142">
        <v>0</v>
      </c>
      <c r="R21" s="142">
        <v>0</v>
      </c>
      <c r="S21" s="147">
        <v>0</v>
      </c>
      <c r="T21" s="147">
        <v>277511185.03079998</v>
      </c>
      <c r="U21" s="147">
        <v>416007.81849999999</v>
      </c>
      <c r="V21" s="148">
        <v>277927192.84930003</v>
      </c>
    </row>
    <row r="24" spans="1:22">
      <c r="C24" s="31"/>
      <c r="D24" s="31"/>
      <c r="E24" s="31"/>
    </row>
    <row r="25" spans="1:22">
      <c r="A25" s="27"/>
      <c r="B25" s="27"/>
      <c r="D25" s="31"/>
      <c r="E25" s="31"/>
    </row>
    <row r="26" spans="1:22">
      <c r="A26" s="27"/>
      <c r="B26" s="46"/>
      <c r="D26" s="31"/>
      <c r="E26" s="31"/>
    </row>
    <row r="27" spans="1:22">
      <c r="A27" s="27"/>
      <c r="B27" s="27"/>
      <c r="D27" s="31"/>
      <c r="E27" s="31"/>
    </row>
    <row r="28" spans="1:22">
      <c r="A28" s="27"/>
      <c r="B28" s="46"/>
      <c r="D28" s="31"/>
      <c r="E28" s="31"/>
    </row>
  </sheetData>
  <mergeCells count="5">
    <mergeCell ref="C5:L5"/>
    <mergeCell ref="M5:S5"/>
    <mergeCell ref="V5:V6"/>
    <mergeCell ref="T5:T6"/>
    <mergeCell ref="U5:U6"/>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tint="-9.9978637043366805E-2"/>
  </sheetPr>
  <dimension ref="A1:N28"/>
  <sheetViews>
    <sheetView zoomScale="80" zoomScaleNormal="80" workbookViewId="0">
      <pane xSplit="1" ySplit="7" topLeftCell="B8" activePane="bottomRight" state="frozen"/>
      <selection activeCell="L18" sqref="L18"/>
      <selection pane="topRight" activeCell="L18" sqref="L18"/>
      <selection pane="bottomLeft" activeCell="L18" sqref="L18"/>
      <selection pane="bottomRight" activeCell="G30" sqref="G30"/>
    </sheetView>
  </sheetViews>
  <sheetFormatPr defaultColWidth="9.140625" defaultRowHeight="12.75"/>
  <cols>
    <col min="1" max="1" width="10.5703125" style="1" bestFit="1" customWidth="1"/>
    <col min="2" max="2" width="101.85546875" style="1" customWidth="1"/>
    <col min="3" max="3" width="13.85546875" style="1" customWidth="1"/>
    <col min="4" max="4" width="14.85546875" style="1" bestFit="1" customWidth="1"/>
    <col min="5" max="5" width="17.85546875" style="1" customWidth="1"/>
    <col min="6" max="6" width="15.85546875" style="1" customWidth="1"/>
    <col min="7" max="7" width="17.42578125" style="1" customWidth="1"/>
    <col min="8" max="8" width="15.140625" style="1" customWidth="1"/>
    <col min="9" max="16384" width="9.140625" style="6"/>
  </cols>
  <sheetData>
    <row r="1" spans="1:14">
      <c r="A1" s="1" t="s">
        <v>97</v>
      </c>
      <c r="B1" s="1" t="str">
        <f>Info!C2</f>
        <v>სს პროკრედიტ ბანკი</v>
      </c>
    </row>
    <row r="2" spans="1:14">
      <c r="A2" s="1" t="s">
        <v>98</v>
      </c>
      <c r="B2" s="279">
        <f>'1. key ratios'!B2</f>
        <v>45747</v>
      </c>
    </row>
    <row r="4" spans="1:14" ht="13.5" thickBot="1">
      <c r="A4" s="1" t="s">
        <v>187</v>
      </c>
      <c r="B4" s="20" t="s">
        <v>205</v>
      </c>
    </row>
    <row r="5" spans="1:14">
      <c r="A5" s="50"/>
      <c r="B5" s="79"/>
      <c r="C5" s="83" t="s">
        <v>0</v>
      </c>
      <c r="D5" s="83" t="s">
        <v>1</v>
      </c>
      <c r="E5" s="83" t="s">
        <v>2</v>
      </c>
      <c r="F5" s="83" t="s">
        <v>3</v>
      </c>
      <c r="G5" s="151" t="s">
        <v>4</v>
      </c>
      <c r="H5" s="84" t="s">
        <v>5</v>
      </c>
      <c r="I5" s="16"/>
    </row>
    <row r="6" spans="1:14" ht="15" customHeight="1">
      <c r="A6" s="78"/>
      <c r="B6" s="14"/>
      <c r="C6" s="729" t="s">
        <v>197</v>
      </c>
      <c r="D6" s="740" t="s">
        <v>207</v>
      </c>
      <c r="E6" s="741"/>
      <c r="F6" s="729" t="s">
        <v>208</v>
      </c>
      <c r="G6" s="729" t="s">
        <v>209</v>
      </c>
      <c r="H6" s="738" t="s">
        <v>199</v>
      </c>
      <c r="I6" s="16"/>
    </row>
    <row r="7" spans="1:14" ht="63.75">
      <c r="A7" s="78"/>
      <c r="B7" s="14"/>
      <c r="C7" s="730"/>
      <c r="D7" s="154" t="s">
        <v>200</v>
      </c>
      <c r="E7" s="154" t="s">
        <v>198</v>
      </c>
      <c r="F7" s="730"/>
      <c r="G7" s="730"/>
      <c r="H7" s="739"/>
      <c r="I7" s="16"/>
    </row>
    <row r="8" spans="1:14">
      <c r="A8" s="43">
        <v>1</v>
      </c>
      <c r="B8" s="86" t="s">
        <v>123</v>
      </c>
      <c r="C8" s="141">
        <v>368369891.71405196</v>
      </c>
      <c r="D8" s="141"/>
      <c r="E8" s="141"/>
      <c r="F8" s="141">
        <v>252563235.06405202</v>
      </c>
      <c r="G8" s="150">
        <v>11258010.064052016</v>
      </c>
      <c r="H8" s="157">
        <v>3.0561699849213177E-2</v>
      </c>
      <c r="I8" s="618"/>
      <c r="J8" s="618"/>
      <c r="K8" s="618"/>
      <c r="L8" s="618"/>
      <c r="M8" s="618"/>
      <c r="N8" s="618"/>
    </row>
    <row r="9" spans="1:14" ht="15" customHeight="1">
      <c r="A9" s="43">
        <v>2</v>
      </c>
      <c r="B9" s="86" t="s">
        <v>124</v>
      </c>
      <c r="C9" s="141">
        <v>0</v>
      </c>
      <c r="D9" s="141"/>
      <c r="E9" s="141"/>
      <c r="F9" s="141">
        <v>0</v>
      </c>
      <c r="G9" s="150">
        <v>0</v>
      </c>
      <c r="H9" s="157"/>
      <c r="I9" s="618"/>
      <c r="J9" s="618"/>
      <c r="K9" s="618"/>
      <c r="L9" s="618"/>
      <c r="M9" s="618"/>
      <c r="N9" s="618"/>
    </row>
    <row r="10" spans="1:14">
      <c r="A10" s="43">
        <v>3</v>
      </c>
      <c r="B10" s="86" t="s">
        <v>125</v>
      </c>
      <c r="C10" s="141">
        <v>0</v>
      </c>
      <c r="D10" s="141"/>
      <c r="E10" s="141"/>
      <c r="F10" s="141">
        <v>0</v>
      </c>
      <c r="G10" s="150">
        <v>0</v>
      </c>
      <c r="H10" s="157"/>
      <c r="I10" s="618"/>
      <c r="J10" s="618"/>
      <c r="K10" s="618"/>
      <c r="L10" s="618"/>
      <c r="M10" s="618"/>
      <c r="N10" s="618"/>
    </row>
    <row r="11" spans="1:14">
      <c r="A11" s="43">
        <v>4</v>
      </c>
      <c r="B11" s="86" t="s">
        <v>126</v>
      </c>
      <c r="C11" s="141">
        <v>0</v>
      </c>
      <c r="D11" s="141"/>
      <c r="E11" s="141"/>
      <c r="F11" s="141">
        <v>0</v>
      </c>
      <c r="G11" s="150">
        <v>0</v>
      </c>
      <c r="H11" s="157"/>
      <c r="I11" s="618"/>
      <c r="J11" s="618"/>
      <c r="K11" s="618"/>
      <c r="L11" s="618"/>
      <c r="M11" s="618"/>
      <c r="N11" s="618"/>
    </row>
    <row r="12" spans="1:14">
      <c r="A12" s="43">
        <v>5</v>
      </c>
      <c r="B12" s="86" t="s">
        <v>667</v>
      </c>
      <c r="C12" s="141">
        <v>0</v>
      </c>
      <c r="D12" s="141"/>
      <c r="E12" s="141"/>
      <c r="F12" s="141">
        <v>0</v>
      </c>
      <c r="G12" s="150">
        <v>0</v>
      </c>
      <c r="H12" s="157"/>
      <c r="I12" s="618"/>
      <c r="J12" s="618"/>
      <c r="K12" s="618"/>
      <c r="L12" s="618"/>
      <c r="M12" s="618"/>
      <c r="N12" s="618"/>
    </row>
    <row r="13" spans="1:14">
      <c r="A13" s="43">
        <v>6</v>
      </c>
      <c r="B13" s="86" t="s">
        <v>127</v>
      </c>
      <c r="C13" s="141">
        <v>115863192.88749398</v>
      </c>
      <c r="D13" s="141"/>
      <c r="E13" s="141"/>
      <c r="F13" s="141">
        <v>24692072.1110131</v>
      </c>
      <c r="G13" s="150">
        <v>24692072.1110131</v>
      </c>
      <c r="H13" s="157">
        <v>0.21311403126090017</v>
      </c>
      <c r="I13" s="618"/>
      <c r="J13" s="618"/>
      <c r="K13" s="618"/>
      <c r="L13" s="618"/>
      <c r="M13" s="618"/>
      <c r="N13" s="618"/>
    </row>
    <row r="14" spans="1:14">
      <c r="A14" s="43">
        <v>7</v>
      </c>
      <c r="B14" s="86" t="s">
        <v>71</v>
      </c>
      <c r="C14" s="141">
        <v>865219880.64600003</v>
      </c>
      <c r="D14" s="141">
        <v>151330408.98549998</v>
      </c>
      <c r="E14" s="141">
        <v>83891591.383870006</v>
      </c>
      <c r="F14" s="141">
        <v>949111472.02987003</v>
      </c>
      <c r="G14" s="150">
        <v>919203846.27907002</v>
      </c>
      <c r="H14" s="157">
        <v>0.96848881650662555</v>
      </c>
      <c r="I14" s="618"/>
      <c r="J14" s="618"/>
      <c r="K14" s="618"/>
      <c r="L14" s="618"/>
      <c r="M14" s="618"/>
      <c r="N14" s="618"/>
    </row>
    <row r="15" spans="1:14">
      <c r="A15" s="43">
        <v>8</v>
      </c>
      <c r="B15" s="86" t="s">
        <v>72</v>
      </c>
      <c r="C15" s="141">
        <v>385828250.11180001</v>
      </c>
      <c r="D15" s="141"/>
      <c r="E15" s="141"/>
      <c r="F15" s="141">
        <v>289371187.58385003</v>
      </c>
      <c r="G15" s="150">
        <v>282656845.48535001</v>
      </c>
      <c r="H15" s="157">
        <v>0.73259758818449816</v>
      </c>
      <c r="I15" s="618"/>
      <c r="J15" s="618"/>
      <c r="K15" s="618"/>
      <c r="L15" s="618"/>
      <c r="M15" s="618"/>
      <c r="N15" s="618"/>
    </row>
    <row r="16" spans="1:14">
      <c r="A16" s="43">
        <v>9</v>
      </c>
      <c r="B16" s="86" t="s">
        <v>668</v>
      </c>
      <c r="C16" s="141">
        <v>84408148.4965</v>
      </c>
      <c r="D16" s="141"/>
      <c r="E16" s="141"/>
      <c r="F16" s="141">
        <v>29542851.973774999</v>
      </c>
      <c r="G16" s="150">
        <v>29542851.973774999</v>
      </c>
      <c r="H16" s="157">
        <v>0.35</v>
      </c>
      <c r="I16" s="618"/>
      <c r="J16" s="618"/>
      <c r="K16" s="618"/>
      <c r="L16" s="618"/>
      <c r="M16" s="618"/>
      <c r="N16" s="618"/>
    </row>
    <row r="17" spans="1:14">
      <c r="A17" s="43">
        <v>10</v>
      </c>
      <c r="B17" s="86" t="s">
        <v>67</v>
      </c>
      <c r="C17" s="141">
        <v>6294801.5528999995</v>
      </c>
      <c r="D17" s="141"/>
      <c r="E17" s="141"/>
      <c r="F17" s="141">
        <v>6092930.0517499996</v>
      </c>
      <c r="G17" s="150">
        <v>6092930.0517499996</v>
      </c>
      <c r="H17" s="157">
        <v>0.96793044237319947</v>
      </c>
      <c r="I17" s="618"/>
      <c r="J17" s="618"/>
      <c r="K17" s="618"/>
      <c r="L17" s="618"/>
      <c r="M17" s="618"/>
      <c r="N17" s="618"/>
    </row>
    <row r="18" spans="1:14">
      <c r="A18" s="43">
        <v>11</v>
      </c>
      <c r="B18" s="86" t="s">
        <v>68</v>
      </c>
      <c r="C18" s="141">
        <v>4095984.27</v>
      </c>
      <c r="D18" s="141"/>
      <c r="E18" s="141"/>
      <c r="F18" s="141">
        <v>10239960.675000001</v>
      </c>
      <c r="G18" s="150">
        <v>10239960.675000001</v>
      </c>
      <c r="H18" s="157">
        <v>2.5</v>
      </c>
      <c r="I18" s="618"/>
      <c r="J18" s="618"/>
      <c r="K18" s="618"/>
      <c r="L18" s="618"/>
      <c r="M18" s="618"/>
      <c r="N18" s="618"/>
    </row>
    <row r="19" spans="1:14">
      <c r="A19" s="43">
        <v>12</v>
      </c>
      <c r="B19" s="86" t="s">
        <v>69</v>
      </c>
      <c r="C19" s="141">
        <v>0</v>
      </c>
      <c r="D19" s="141"/>
      <c r="E19" s="141"/>
      <c r="F19" s="141">
        <v>0</v>
      </c>
      <c r="G19" s="150">
        <v>0</v>
      </c>
      <c r="H19" s="157"/>
      <c r="I19" s="618"/>
      <c r="J19" s="618"/>
      <c r="K19" s="618"/>
      <c r="L19" s="618"/>
      <c r="M19" s="618"/>
      <c r="N19" s="618"/>
    </row>
    <row r="20" spans="1:14">
      <c r="A20" s="43">
        <v>13</v>
      </c>
      <c r="B20" s="86" t="s">
        <v>70</v>
      </c>
      <c r="C20" s="141">
        <v>0</v>
      </c>
      <c r="D20" s="141"/>
      <c r="E20" s="141"/>
      <c r="F20" s="141">
        <v>0</v>
      </c>
      <c r="G20" s="150">
        <v>0</v>
      </c>
      <c r="H20" s="157"/>
      <c r="I20" s="618"/>
      <c r="J20" s="618"/>
      <c r="K20" s="618"/>
      <c r="L20" s="618"/>
      <c r="M20" s="618"/>
      <c r="N20" s="618"/>
    </row>
    <row r="21" spans="1:14">
      <c r="A21" s="43">
        <v>14</v>
      </c>
      <c r="B21" s="86" t="s">
        <v>143</v>
      </c>
      <c r="C21" s="141">
        <v>114227170.04422802</v>
      </c>
      <c r="D21" s="141"/>
      <c r="E21" s="141"/>
      <c r="F21" s="141">
        <v>60748664.244228005</v>
      </c>
      <c r="G21" s="150">
        <v>60748664.244228005</v>
      </c>
      <c r="H21" s="157">
        <v>0.53182324503624245</v>
      </c>
      <c r="I21" s="618"/>
      <c r="J21" s="618"/>
      <c r="K21" s="618"/>
      <c r="L21" s="618"/>
      <c r="M21" s="618"/>
      <c r="N21" s="618"/>
    </row>
    <row r="22" spans="1:14" ht="13.5" thickBot="1">
      <c r="A22" s="80"/>
      <c r="B22" s="85" t="s">
        <v>66</v>
      </c>
      <c r="C22" s="142">
        <v>1944307319.7229741</v>
      </c>
      <c r="D22" s="142">
        <v>151330408.98549998</v>
      </c>
      <c r="E22" s="142">
        <v>83891591.383870006</v>
      </c>
      <c r="F22" s="142">
        <v>1622362373.7335377</v>
      </c>
      <c r="G22" s="142">
        <v>1344435180.8842378</v>
      </c>
      <c r="H22" s="158">
        <v>0.66287146370202044</v>
      </c>
      <c r="I22" s="618"/>
      <c r="J22" s="618"/>
      <c r="K22" s="618"/>
      <c r="L22" s="618"/>
      <c r="M22" s="618"/>
      <c r="N22" s="618"/>
    </row>
    <row r="28" spans="1:14" ht="10.5" customHeight="1"/>
  </sheetData>
  <mergeCells count="5">
    <mergeCell ref="C6:C7"/>
    <mergeCell ref="F6:F7"/>
    <mergeCell ref="G6:G7"/>
    <mergeCell ref="H6:H7"/>
    <mergeCell ref="D6:E6"/>
  </mergeCells>
  <pageMargins left="0.7" right="0.7" top="0.75" bottom="0.75" header="0.3" footer="0.3"/>
  <headerFooter>
    <oddHeader>&amp;C&amp;"Calibri"&amp;10&amp;K0078D7 Classification: Restricted to Partners&amp;1#_x000D_</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9.9978637043366805E-2"/>
  </sheetPr>
  <dimension ref="A1:W28"/>
  <sheetViews>
    <sheetView zoomScale="80" zoomScaleNormal="80" workbookViewId="0">
      <pane xSplit="2" ySplit="6" topLeftCell="C7" activePane="bottomRight" state="frozen"/>
      <selection pane="topRight" activeCell="C1" sqref="C1"/>
      <selection pane="bottomLeft" activeCell="A6" sqref="A6"/>
      <selection pane="bottomRight" activeCell="T14" sqref="T14"/>
    </sheetView>
  </sheetViews>
  <sheetFormatPr defaultColWidth="9.140625" defaultRowHeight="12.75"/>
  <cols>
    <col min="1" max="1" width="10.5703125" style="1" bestFit="1" customWidth="1"/>
    <col min="2" max="2" width="104.140625" style="1" customWidth="1"/>
    <col min="3" max="3" width="12.85546875" style="1" customWidth="1"/>
    <col min="4" max="5" width="14.85546875" style="1" bestFit="1" customWidth="1"/>
    <col min="6" max="11" width="12.85546875" style="1" customWidth="1"/>
    <col min="12" max="16384" width="9.140625" style="1"/>
  </cols>
  <sheetData>
    <row r="1" spans="1:23">
      <c r="A1" s="1" t="s">
        <v>97</v>
      </c>
      <c r="B1" s="1" t="str">
        <f>Info!C2</f>
        <v>სს პროკრედიტ ბანკი</v>
      </c>
    </row>
    <row r="2" spans="1:23">
      <c r="A2" s="1" t="s">
        <v>98</v>
      </c>
      <c r="B2" s="279">
        <f>'1. key ratios'!B2</f>
        <v>45747</v>
      </c>
    </row>
    <row r="4" spans="1:23" ht="13.5" thickBot="1">
      <c r="A4" s="1" t="s">
        <v>233</v>
      </c>
      <c r="B4" s="20" t="s">
        <v>232</v>
      </c>
    </row>
    <row r="5" spans="1:23" ht="30" customHeight="1">
      <c r="A5" s="745"/>
      <c r="B5" s="746"/>
      <c r="C5" s="743" t="s">
        <v>264</v>
      </c>
      <c r="D5" s="743"/>
      <c r="E5" s="743"/>
      <c r="F5" s="743" t="s">
        <v>265</v>
      </c>
      <c r="G5" s="743"/>
      <c r="H5" s="743"/>
      <c r="I5" s="743" t="s">
        <v>266</v>
      </c>
      <c r="J5" s="743"/>
      <c r="K5" s="744"/>
    </row>
    <row r="6" spans="1:23">
      <c r="A6" s="183"/>
      <c r="B6" s="184"/>
      <c r="C6" s="185" t="s">
        <v>26</v>
      </c>
      <c r="D6" s="185" t="s">
        <v>79</v>
      </c>
      <c r="E6" s="185" t="s">
        <v>66</v>
      </c>
      <c r="F6" s="185" t="s">
        <v>26</v>
      </c>
      <c r="G6" s="185" t="s">
        <v>79</v>
      </c>
      <c r="H6" s="185" t="s">
        <v>66</v>
      </c>
      <c r="I6" s="185" t="s">
        <v>26</v>
      </c>
      <c r="J6" s="185" t="s">
        <v>79</v>
      </c>
      <c r="K6" s="186" t="s">
        <v>66</v>
      </c>
    </row>
    <row r="7" spans="1:23">
      <c r="A7" s="187" t="s">
        <v>212</v>
      </c>
      <c r="B7" s="182"/>
      <c r="C7" s="182"/>
      <c r="D7" s="182"/>
      <c r="E7" s="182"/>
      <c r="F7" s="182"/>
      <c r="G7" s="182"/>
      <c r="H7" s="182"/>
      <c r="I7" s="182"/>
      <c r="J7" s="182"/>
      <c r="K7" s="188"/>
    </row>
    <row r="8" spans="1:23">
      <c r="A8" s="181">
        <v>1</v>
      </c>
      <c r="B8" s="166" t="s">
        <v>212</v>
      </c>
      <c r="C8" s="620"/>
      <c r="D8" s="620"/>
      <c r="E8" s="620"/>
      <c r="F8" s="621">
        <v>157528154.45522219</v>
      </c>
      <c r="G8" s="621">
        <v>384828258.610533</v>
      </c>
      <c r="H8" s="621">
        <v>542356413.06575513</v>
      </c>
      <c r="I8" s="621">
        <v>124736622.73866662</v>
      </c>
      <c r="J8" s="621">
        <v>274836146.42643356</v>
      </c>
      <c r="K8" s="622">
        <v>399572769.16510022</v>
      </c>
      <c r="L8" s="635"/>
      <c r="M8" s="635"/>
      <c r="N8" s="635"/>
      <c r="O8" s="635"/>
      <c r="P8" s="635"/>
      <c r="Q8" s="635"/>
      <c r="R8" s="635"/>
      <c r="S8" s="635"/>
      <c r="T8" s="635"/>
      <c r="U8" s="635"/>
      <c r="V8" s="635"/>
      <c r="W8" s="635"/>
    </row>
    <row r="9" spans="1:23">
      <c r="A9" s="187" t="s">
        <v>213</v>
      </c>
      <c r="B9" s="182"/>
      <c r="C9" s="619"/>
      <c r="D9" s="619"/>
      <c r="E9" s="619"/>
      <c r="F9" s="619"/>
      <c r="G9" s="619"/>
      <c r="H9" s="619"/>
      <c r="I9" s="619"/>
      <c r="J9" s="619"/>
      <c r="K9" s="623"/>
      <c r="L9" s="635"/>
      <c r="M9" s="635"/>
      <c r="N9" s="635"/>
      <c r="O9" s="635"/>
      <c r="P9" s="635"/>
      <c r="Q9" s="635"/>
      <c r="R9" s="635"/>
      <c r="S9" s="635"/>
      <c r="T9" s="635"/>
      <c r="U9" s="635"/>
      <c r="V9" s="635"/>
      <c r="W9" s="635"/>
    </row>
    <row r="10" spans="1:23">
      <c r="A10" s="189">
        <v>2</v>
      </c>
      <c r="B10" s="167" t="s">
        <v>214</v>
      </c>
      <c r="C10" s="298">
        <v>62412706.580999993</v>
      </c>
      <c r="D10" s="624">
        <v>480565543.38783884</v>
      </c>
      <c r="E10" s="624">
        <v>542978249.96883881</v>
      </c>
      <c r="F10" s="624">
        <v>12898966.843031004</v>
      </c>
      <c r="G10" s="624">
        <v>83069390.506613821</v>
      </c>
      <c r="H10" s="624">
        <v>95968357.349644825</v>
      </c>
      <c r="I10" s="624">
        <v>2848856.5629072222</v>
      </c>
      <c r="J10" s="624">
        <v>17892190.522268169</v>
      </c>
      <c r="K10" s="625">
        <v>20741047.085175391</v>
      </c>
      <c r="L10" s="635"/>
      <c r="M10" s="635"/>
      <c r="N10" s="635"/>
      <c r="O10" s="635"/>
      <c r="P10" s="635"/>
      <c r="Q10" s="635"/>
      <c r="R10" s="635"/>
      <c r="S10" s="635"/>
      <c r="T10" s="635"/>
      <c r="U10" s="635"/>
      <c r="V10" s="635"/>
      <c r="W10" s="635"/>
    </row>
    <row r="11" spans="1:23">
      <c r="A11" s="189">
        <v>3</v>
      </c>
      <c r="B11" s="167" t="s">
        <v>215</v>
      </c>
      <c r="C11" s="298">
        <v>305952870.4094578</v>
      </c>
      <c r="D11" s="624">
        <v>716600937.87727809</v>
      </c>
      <c r="E11" s="624">
        <v>1022553808.2867359</v>
      </c>
      <c r="F11" s="624">
        <v>78300970.843950018</v>
      </c>
      <c r="G11" s="624">
        <v>121901495.37485886</v>
      </c>
      <c r="H11" s="624">
        <v>200202466.21880889</v>
      </c>
      <c r="I11" s="624">
        <v>71930974.757555336</v>
      </c>
      <c r="J11" s="624">
        <v>110783035.01018271</v>
      </c>
      <c r="K11" s="625">
        <v>182714009.76773804</v>
      </c>
      <c r="L11" s="635"/>
      <c r="M11" s="635"/>
      <c r="N11" s="635"/>
      <c r="O11" s="635"/>
      <c r="P11" s="635"/>
      <c r="Q11" s="635"/>
      <c r="R11" s="635"/>
      <c r="S11" s="635"/>
      <c r="T11" s="635"/>
      <c r="U11" s="635"/>
      <c r="V11" s="635"/>
      <c r="W11" s="635"/>
    </row>
    <row r="12" spans="1:23">
      <c r="A12" s="189">
        <v>4</v>
      </c>
      <c r="B12" s="167" t="s">
        <v>216</v>
      </c>
      <c r="C12" s="298">
        <v>0</v>
      </c>
      <c r="D12" s="624">
        <v>0</v>
      </c>
      <c r="E12" s="624">
        <v>0</v>
      </c>
      <c r="F12" s="624">
        <v>0</v>
      </c>
      <c r="G12" s="624">
        <v>0</v>
      </c>
      <c r="H12" s="624">
        <v>0</v>
      </c>
      <c r="I12" s="624">
        <v>0</v>
      </c>
      <c r="J12" s="624">
        <v>0</v>
      </c>
      <c r="K12" s="625">
        <v>0</v>
      </c>
      <c r="L12" s="635"/>
      <c r="M12" s="635"/>
      <c r="N12" s="635"/>
      <c r="O12" s="635"/>
      <c r="P12" s="635"/>
      <c r="Q12" s="635"/>
      <c r="R12" s="635"/>
      <c r="S12" s="635"/>
      <c r="T12" s="635"/>
      <c r="U12" s="635"/>
      <c r="V12" s="635"/>
      <c r="W12" s="635"/>
    </row>
    <row r="13" spans="1:23">
      <c r="A13" s="189">
        <v>5</v>
      </c>
      <c r="B13" s="167" t="s">
        <v>217</v>
      </c>
      <c r="C13" s="298">
        <v>82088160.315444455</v>
      </c>
      <c r="D13" s="624">
        <v>73450682.94933334</v>
      </c>
      <c r="E13" s="624">
        <v>155538843.26477778</v>
      </c>
      <c r="F13" s="624">
        <v>13718700.08288889</v>
      </c>
      <c r="G13" s="624">
        <v>17787431.648515556</v>
      </c>
      <c r="H13" s="624">
        <v>31506131.731404446</v>
      </c>
      <c r="I13" s="624">
        <v>5370427.0293111121</v>
      </c>
      <c r="J13" s="624">
        <v>6190873.4696111092</v>
      </c>
      <c r="K13" s="625">
        <v>11561300.498922221</v>
      </c>
      <c r="L13" s="635"/>
      <c r="M13" s="635"/>
      <c r="N13" s="635"/>
      <c r="O13" s="635"/>
      <c r="P13" s="635"/>
      <c r="Q13" s="635"/>
      <c r="R13" s="635"/>
      <c r="S13" s="635"/>
      <c r="T13" s="635"/>
      <c r="U13" s="635"/>
      <c r="V13" s="635"/>
      <c r="W13" s="635"/>
    </row>
    <row r="14" spans="1:23">
      <c r="A14" s="189">
        <v>6</v>
      </c>
      <c r="B14" s="167" t="s">
        <v>231</v>
      </c>
      <c r="C14" s="298">
        <v>0</v>
      </c>
      <c r="D14" s="624">
        <v>0</v>
      </c>
      <c r="E14" s="624">
        <v>0</v>
      </c>
      <c r="F14" s="624">
        <v>0</v>
      </c>
      <c r="G14" s="624">
        <v>0</v>
      </c>
      <c r="H14" s="624">
        <v>0</v>
      </c>
      <c r="I14" s="624">
        <v>0</v>
      </c>
      <c r="J14" s="624">
        <v>0</v>
      </c>
      <c r="K14" s="625">
        <v>0</v>
      </c>
      <c r="L14" s="635"/>
      <c r="M14" s="635"/>
      <c r="N14" s="635"/>
      <c r="O14" s="635"/>
      <c r="P14" s="635"/>
      <c r="Q14" s="635"/>
      <c r="R14" s="635"/>
      <c r="S14" s="635"/>
      <c r="T14" s="635"/>
      <c r="U14" s="635"/>
      <c r="V14" s="635"/>
      <c r="W14" s="635"/>
    </row>
    <row r="15" spans="1:23">
      <c r="A15" s="189">
        <v>7</v>
      </c>
      <c r="B15" s="167" t="s">
        <v>218</v>
      </c>
      <c r="C15" s="298">
        <v>14744240.488777773</v>
      </c>
      <c r="D15" s="624">
        <v>25118779.67259986</v>
      </c>
      <c r="E15" s="624">
        <v>39863020.161377631</v>
      </c>
      <c r="F15" s="624">
        <v>3870575.8045555567</v>
      </c>
      <c r="G15" s="624">
        <v>12974017.915222224</v>
      </c>
      <c r="H15" s="624">
        <v>16844593.719777782</v>
      </c>
      <c r="I15" s="624">
        <v>3870575.8045555567</v>
      </c>
      <c r="J15" s="624">
        <v>12974017.915222224</v>
      </c>
      <c r="K15" s="625">
        <v>16844593.719777782</v>
      </c>
      <c r="L15" s="635"/>
      <c r="M15" s="635"/>
      <c r="N15" s="635"/>
      <c r="O15" s="635"/>
      <c r="P15" s="635"/>
      <c r="Q15" s="635"/>
      <c r="R15" s="635"/>
      <c r="S15" s="635"/>
      <c r="T15" s="635"/>
      <c r="U15" s="635"/>
      <c r="V15" s="635"/>
      <c r="W15" s="635"/>
    </row>
    <row r="16" spans="1:23">
      <c r="A16" s="189">
        <v>8</v>
      </c>
      <c r="B16" s="168" t="s">
        <v>219</v>
      </c>
      <c r="C16" s="298">
        <v>465197977.79468</v>
      </c>
      <c r="D16" s="624">
        <v>1295735943.8870502</v>
      </c>
      <c r="E16" s="624">
        <v>1760933921.6817303</v>
      </c>
      <c r="F16" s="624">
        <v>108789213.57442546</v>
      </c>
      <c r="G16" s="624">
        <v>235732335.44521046</v>
      </c>
      <c r="H16" s="624">
        <v>344521549.01963592</v>
      </c>
      <c r="I16" s="624">
        <v>84020834.154329211</v>
      </c>
      <c r="J16" s="624">
        <v>147840116.91728422</v>
      </c>
      <c r="K16" s="625">
        <v>231860951.07161346</v>
      </c>
      <c r="L16" s="635"/>
      <c r="M16" s="635"/>
      <c r="N16" s="635"/>
      <c r="O16" s="635"/>
      <c r="P16" s="635"/>
      <c r="Q16" s="635"/>
      <c r="R16" s="635"/>
      <c r="S16" s="635"/>
      <c r="T16" s="635"/>
      <c r="U16" s="635"/>
      <c r="V16" s="635"/>
      <c r="W16" s="635"/>
    </row>
    <row r="17" spans="1:23">
      <c r="A17" s="187" t="s">
        <v>220</v>
      </c>
      <c r="B17" s="182"/>
      <c r="C17" s="619"/>
      <c r="D17" s="619"/>
      <c r="E17" s="619"/>
      <c r="F17" s="619"/>
      <c r="G17" s="619"/>
      <c r="H17" s="619"/>
      <c r="I17" s="619"/>
      <c r="J17" s="619"/>
      <c r="K17" s="623"/>
      <c r="L17" s="635"/>
      <c r="M17" s="635"/>
      <c r="N17" s="635"/>
      <c r="O17" s="635"/>
      <c r="P17" s="635"/>
      <c r="Q17" s="635"/>
      <c r="R17" s="635"/>
      <c r="S17" s="635"/>
      <c r="T17" s="635"/>
      <c r="U17" s="635"/>
      <c r="V17" s="635"/>
      <c r="W17" s="635"/>
    </row>
    <row r="18" spans="1:23">
      <c r="A18" s="189">
        <v>9</v>
      </c>
      <c r="B18" s="167" t="s">
        <v>221</v>
      </c>
      <c r="C18" s="298">
        <v>0</v>
      </c>
      <c r="D18" s="624">
        <v>0</v>
      </c>
      <c r="E18" s="624">
        <v>0</v>
      </c>
      <c r="F18" s="624">
        <v>0</v>
      </c>
      <c r="G18" s="624">
        <v>0</v>
      </c>
      <c r="H18" s="624">
        <v>0</v>
      </c>
      <c r="I18" s="624">
        <v>0</v>
      </c>
      <c r="J18" s="624">
        <v>0</v>
      </c>
      <c r="K18" s="625">
        <v>0</v>
      </c>
      <c r="L18" s="635"/>
      <c r="M18" s="635"/>
      <c r="N18" s="635"/>
      <c r="O18" s="635"/>
      <c r="P18" s="635"/>
      <c r="Q18" s="635"/>
      <c r="R18" s="635"/>
      <c r="S18" s="635"/>
      <c r="T18" s="635"/>
      <c r="U18" s="635"/>
      <c r="V18" s="635"/>
      <c r="W18" s="635"/>
    </row>
    <row r="19" spans="1:23">
      <c r="A19" s="189">
        <v>10</v>
      </c>
      <c r="B19" s="167" t="s">
        <v>222</v>
      </c>
      <c r="C19" s="298">
        <v>477148804.68977779</v>
      </c>
      <c r="D19" s="624">
        <v>941981839.97895038</v>
      </c>
      <c r="E19" s="624">
        <v>1419130644.6687281</v>
      </c>
      <c r="F19" s="624">
        <v>7014596.7638944443</v>
      </c>
      <c r="G19" s="624">
        <v>14478993.009964999</v>
      </c>
      <c r="H19" s="624">
        <v>21493589.773859441</v>
      </c>
      <c r="I19" s="624">
        <v>39806128.480450004</v>
      </c>
      <c r="J19" s="624">
        <v>124471105.19406438</v>
      </c>
      <c r="K19" s="625">
        <v>164277233.67451438</v>
      </c>
      <c r="L19" s="635"/>
      <c r="M19" s="635"/>
      <c r="N19" s="635"/>
      <c r="O19" s="635"/>
      <c r="P19" s="635"/>
      <c r="Q19" s="635"/>
      <c r="R19" s="635"/>
      <c r="S19" s="635"/>
      <c r="T19" s="635"/>
      <c r="U19" s="635"/>
      <c r="V19" s="635"/>
      <c r="W19" s="635"/>
    </row>
    <row r="20" spans="1:23">
      <c r="A20" s="189">
        <v>11</v>
      </c>
      <c r="B20" s="167" t="s">
        <v>223</v>
      </c>
      <c r="C20" s="298">
        <v>5604400.764849999</v>
      </c>
      <c r="D20" s="624">
        <v>29585177.777777776</v>
      </c>
      <c r="E20" s="624">
        <v>35189578.542627774</v>
      </c>
      <c r="F20" s="624">
        <v>1558212.1010500002</v>
      </c>
      <c r="G20" s="624">
        <v>0</v>
      </c>
      <c r="H20" s="624">
        <v>1558212.1010500002</v>
      </c>
      <c r="I20" s="624">
        <v>1558212.1010500002</v>
      </c>
      <c r="J20" s="624">
        <v>0</v>
      </c>
      <c r="K20" s="625">
        <v>1558212.1010500002</v>
      </c>
      <c r="L20" s="635"/>
      <c r="M20" s="635"/>
      <c r="N20" s="635"/>
      <c r="O20" s="635"/>
      <c r="P20" s="635"/>
      <c r="Q20" s="635"/>
      <c r="R20" s="635"/>
      <c r="S20" s="635"/>
      <c r="T20" s="635"/>
      <c r="U20" s="635"/>
      <c r="V20" s="635"/>
      <c r="W20" s="635"/>
    </row>
    <row r="21" spans="1:23" ht="13.5" thickBot="1">
      <c r="A21" s="120">
        <v>12</v>
      </c>
      <c r="B21" s="190" t="s">
        <v>224</v>
      </c>
      <c r="C21" s="626">
        <v>482753205.45462781</v>
      </c>
      <c r="D21" s="627">
        <v>971567017.75672817</v>
      </c>
      <c r="E21" s="626">
        <v>1454320223.2113559</v>
      </c>
      <c r="F21" s="627">
        <v>8572808.864944445</v>
      </c>
      <c r="G21" s="627">
        <v>14478993.009964999</v>
      </c>
      <c r="H21" s="627">
        <v>23051801.874909442</v>
      </c>
      <c r="I21" s="627">
        <v>41364340.581500001</v>
      </c>
      <c r="J21" s="627">
        <v>124471105.19406438</v>
      </c>
      <c r="K21" s="628">
        <v>165835445.77556437</v>
      </c>
      <c r="L21" s="635"/>
      <c r="M21" s="635"/>
      <c r="N21" s="635"/>
      <c r="O21" s="635"/>
      <c r="P21" s="635"/>
      <c r="Q21" s="635"/>
      <c r="R21" s="635"/>
      <c r="S21" s="635"/>
      <c r="T21" s="635"/>
      <c r="U21" s="635"/>
      <c r="V21" s="635"/>
      <c r="W21" s="635"/>
    </row>
    <row r="22" spans="1:23" ht="38.25" customHeight="1" thickBot="1">
      <c r="A22" s="179"/>
      <c r="B22" s="180"/>
      <c r="C22" s="180"/>
      <c r="D22" s="180"/>
      <c r="E22" s="180"/>
      <c r="F22" s="742" t="s">
        <v>225</v>
      </c>
      <c r="G22" s="743"/>
      <c r="H22" s="743"/>
      <c r="I22" s="742" t="s">
        <v>226</v>
      </c>
      <c r="J22" s="743"/>
      <c r="K22" s="744"/>
      <c r="L22" s="635"/>
      <c r="M22" s="635"/>
      <c r="N22" s="635"/>
      <c r="O22" s="635"/>
      <c r="P22" s="635"/>
      <c r="Q22" s="635"/>
      <c r="R22" s="635"/>
      <c r="S22" s="635"/>
      <c r="T22" s="635"/>
      <c r="U22" s="635"/>
      <c r="V22" s="635"/>
      <c r="W22" s="635"/>
    </row>
    <row r="23" spans="1:23">
      <c r="A23" s="172">
        <v>13</v>
      </c>
      <c r="B23" s="169" t="s">
        <v>212</v>
      </c>
      <c r="C23" s="178"/>
      <c r="D23" s="178"/>
      <c r="E23" s="178"/>
      <c r="F23" s="629">
        <v>157528154.45522219</v>
      </c>
      <c r="G23" s="629">
        <v>384828258.610533</v>
      </c>
      <c r="H23" s="629">
        <v>542356413.06575513</v>
      </c>
      <c r="I23" s="629">
        <v>124736622.73866662</v>
      </c>
      <c r="J23" s="629">
        <v>274836146.42643356</v>
      </c>
      <c r="K23" s="630">
        <v>399572769.16510016</v>
      </c>
      <c r="L23" s="635"/>
      <c r="M23" s="635"/>
      <c r="N23" s="635"/>
      <c r="O23" s="635"/>
      <c r="P23" s="635"/>
      <c r="Q23" s="635"/>
      <c r="R23" s="635"/>
      <c r="S23" s="635"/>
      <c r="T23" s="635"/>
      <c r="U23" s="635"/>
      <c r="V23" s="635"/>
      <c r="W23" s="635"/>
    </row>
    <row r="24" spans="1:23" ht="13.5" thickBot="1">
      <c r="A24" s="173">
        <v>14</v>
      </c>
      <c r="B24" s="170" t="s">
        <v>227</v>
      </c>
      <c r="C24" s="191"/>
      <c r="D24" s="176"/>
      <c r="E24" s="177"/>
      <c r="F24" s="631">
        <v>100216404.70948102</v>
      </c>
      <c r="G24" s="631">
        <v>221253342.43524542</v>
      </c>
      <c r="H24" s="631">
        <v>321469747.14472646</v>
      </c>
      <c r="I24" s="631">
        <v>42656493.572829202</v>
      </c>
      <c r="J24" s="631">
        <v>36960029.229321055</v>
      </c>
      <c r="K24" s="632">
        <v>66025505.296049058</v>
      </c>
      <c r="L24" s="635"/>
      <c r="M24" s="635"/>
      <c r="N24" s="635"/>
      <c r="O24" s="635"/>
      <c r="P24" s="635"/>
      <c r="Q24" s="635"/>
      <c r="R24" s="635"/>
      <c r="S24" s="635"/>
      <c r="T24" s="635"/>
      <c r="U24" s="635"/>
      <c r="V24" s="635"/>
      <c r="W24" s="635"/>
    </row>
    <row r="25" spans="1:23" ht="13.5" thickBot="1">
      <c r="A25" s="174">
        <v>15</v>
      </c>
      <c r="B25" s="171" t="s">
        <v>228</v>
      </c>
      <c r="C25" s="175"/>
      <c r="D25" s="175"/>
      <c r="E25" s="175"/>
      <c r="F25" s="633">
        <v>1.5718799223728206</v>
      </c>
      <c r="G25" s="633">
        <v>1.7393104862276207</v>
      </c>
      <c r="H25" s="633">
        <v>1.6871149396885081</v>
      </c>
      <c r="I25" s="633">
        <v>2.9242118207793757</v>
      </c>
      <c r="J25" s="633">
        <v>7.4360370421028001</v>
      </c>
      <c r="K25" s="634">
        <v>6.0517941873140115</v>
      </c>
      <c r="L25" s="635"/>
      <c r="M25" s="635"/>
      <c r="N25" s="635"/>
      <c r="O25" s="635"/>
      <c r="P25" s="635"/>
      <c r="Q25" s="635"/>
      <c r="R25" s="635"/>
      <c r="S25" s="635"/>
      <c r="T25" s="635"/>
      <c r="U25" s="635"/>
      <c r="V25" s="635"/>
      <c r="W25" s="635"/>
    </row>
    <row r="28" spans="1:23" ht="38.25">
      <c r="B28" s="15" t="s">
        <v>263</v>
      </c>
    </row>
  </sheetData>
  <mergeCells count="6">
    <mergeCell ref="F22:H22"/>
    <mergeCell ref="I22:K22"/>
    <mergeCell ref="A5:B5"/>
    <mergeCell ref="C5:E5"/>
    <mergeCell ref="F5:H5"/>
    <mergeCell ref="I5:K5"/>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tint="-9.9978637043366805E-2"/>
  </sheetPr>
  <dimension ref="A1:Q34"/>
  <sheetViews>
    <sheetView zoomScale="80" zoomScaleNormal="80" workbookViewId="0">
      <pane xSplit="1" ySplit="1" topLeftCell="B2" activePane="bottomRight" state="frozen"/>
      <selection pane="topRight" activeCell="B1" sqref="B1"/>
      <selection pane="bottomLeft" activeCell="A5" sqref="A5"/>
      <selection pane="bottomRight" activeCell="B43" sqref="B43"/>
    </sheetView>
  </sheetViews>
  <sheetFormatPr defaultColWidth="9.140625" defaultRowHeight="15"/>
  <cols>
    <col min="1" max="1" width="10.5703125" style="29" bestFit="1" customWidth="1"/>
    <col min="2" max="2" width="95" style="29" customWidth="1"/>
    <col min="3" max="9" width="15" style="29" customWidth="1"/>
    <col min="10" max="14" width="18.5703125" style="29" customWidth="1"/>
    <col min="15" max="17" width="18.5703125" style="6" customWidth="1"/>
    <col min="18" max="16384" width="9.140625" style="6"/>
  </cols>
  <sheetData>
    <row r="1" spans="1:17">
      <c r="A1" s="10" t="s">
        <v>97</v>
      </c>
      <c r="B1" s="29">
        <f>[4]Info!C2</f>
        <v>0</v>
      </c>
    </row>
    <row r="2" spans="1:17">
      <c r="A2" s="29" t="s">
        <v>98</v>
      </c>
      <c r="B2" s="279">
        <f>'[4]1. key ratios'!B2</f>
        <v>45747</v>
      </c>
    </row>
    <row r="3" spans="1:17">
      <c r="B3" s="6"/>
      <c r="C3" s="6"/>
      <c r="D3" s="6"/>
      <c r="E3" s="6"/>
      <c r="F3" s="6"/>
      <c r="G3" s="6"/>
      <c r="H3" s="6"/>
      <c r="I3" s="6"/>
      <c r="J3" s="6"/>
      <c r="K3" s="6"/>
      <c r="L3" s="6"/>
      <c r="M3" s="6"/>
      <c r="N3" s="6"/>
    </row>
    <row r="4" spans="1:17">
      <c r="B4" s="568" t="s">
        <v>723</v>
      </c>
      <c r="C4" s="6"/>
      <c r="D4" s="6"/>
      <c r="E4" s="6"/>
      <c r="F4" s="6"/>
      <c r="G4" s="6"/>
      <c r="H4" s="6"/>
      <c r="I4" s="6"/>
      <c r="J4" s="6"/>
      <c r="K4" s="6"/>
      <c r="L4" s="6"/>
      <c r="M4" s="6"/>
      <c r="N4" s="6"/>
    </row>
    <row r="5" spans="1:17" ht="105">
      <c r="B5" s="569" t="s">
        <v>724</v>
      </c>
      <c r="C5" s="570" t="s">
        <v>725</v>
      </c>
      <c r="D5" s="570" t="s">
        <v>726</v>
      </c>
      <c r="E5" s="570" t="s">
        <v>727</v>
      </c>
      <c r="F5" s="570" t="s">
        <v>728</v>
      </c>
      <c r="G5" s="570" t="s">
        <v>729</v>
      </c>
      <c r="H5" s="570" t="s">
        <v>730</v>
      </c>
      <c r="I5" s="571" t="s">
        <v>731</v>
      </c>
      <c r="J5" s="572">
        <v>0.02</v>
      </c>
      <c r="K5" s="572">
        <v>0.2</v>
      </c>
      <c r="L5" s="572">
        <v>0.35</v>
      </c>
      <c r="M5" s="572">
        <v>0.5</v>
      </c>
      <c r="N5" s="572">
        <v>0.75</v>
      </c>
      <c r="O5" s="572">
        <v>1</v>
      </c>
      <c r="P5" s="572">
        <v>1.5</v>
      </c>
      <c r="Q5" s="573" t="s">
        <v>73</v>
      </c>
    </row>
    <row r="6" spans="1:17" ht="15.75">
      <c r="B6" s="574"/>
      <c r="C6" s="540" t="b">
        <f>IF(C7&gt;0,C7,IF(C8&gt;0,C8,IF(C9&gt;0,C9)))</f>
        <v>0</v>
      </c>
      <c r="D6" s="540" t="b">
        <f t="shared" ref="D6:Q6" si="0">IF(D7&gt;0,D7,IF(D8&gt;0,D8,IF(D9&gt;0,D9)))</f>
        <v>0</v>
      </c>
      <c r="E6" s="540" t="b">
        <f t="shared" si="0"/>
        <v>0</v>
      </c>
      <c r="F6" s="540" t="b">
        <f t="shared" si="0"/>
        <v>0</v>
      </c>
      <c r="G6" s="540" t="b">
        <f t="shared" si="0"/>
        <v>0</v>
      </c>
      <c r="H6" s="540"/>
      <c r="I6" s="540" t="b">
        <f t="shared" si="0"/>
        <v>0</v>
      </c>
      <c r="J6" s="540" t="b">
        <f t="shared" si="0"/>
        <v>0</v>
      </c>
      <c r="K6" s="540" t="b">
        <f t="shared" si="0"/>
        <v>0</v>
      </c>
      <c r="L6" s="540" t="b">
        <f t="shared" si="0"/>
        <v>0</v>
      </c>
      <c r="M6" s="540" t="b">
        <f t="shared" si="0"/>
        <v>0</v>
      </c>
      <c r="N6" s="540" t="b">
        <f t="shared" si="0"/>
        <v>0</v>
      </c>
      <c r="O6" s="540" t="b">
        <f t="shared" si="0"/>
        <v>0</v>
      </c>
      <c r="P6" s="540" t="b">
        <f t="shared" si="0"/>
        <v>0</v>
      </c>
      <c r="Q6" s="540" t="b">
        <f t="shared" si="0"/>
        <v>0</v>
      </c>
    </row>
    <row r="7" spans="1:17" ht="15.75">
      <c r="B7" s="575" t="s">
        <v>719</v>
      </c>
      <c r="C7" s="540">
        <v>0</v>
      </c>
      <c r="D7" s="540"/>
      <c r="E7" s="540"/>
      <c r="F7" s="540">
        <v>0</v>
      </c>
      <c r="G7" s="540">
        <v>0</v>
      </c>
      <c r="H7" s="576">
        <v>1.4</v>
      </c>
      <c r="I7" s="577">
        <v>0</v>
      </c>
      <c r="J7" s="540">
        <v>0</v>
      </c>
      <c r="K7" s="540">
        <v>0</v>
      </c>
      <c r="L7" s="540">
        <v>0</v>
      </c>
      <c r="M7" s="540">
        <v>0</v>
      </c>
      <c r="N7" s="540">
        <v>0</v>
      </c>
      <c r="O7" s="540">
        <f t="shared" ref="O7:Q9" si="1">O11+O15+O19+O23+O27+O31</f>
        <v>0</v>
      </c>
      <c r="P7" s="540">
        <f t="shared" si="1"/>
        <v>0</v>
      </c>
      <c r="Q7" s="540">
        <f>Q11+Q15+Q19+Q23+Q27+Q31</f>
        <v>0</v>
      </c>
    </row>
    <row r="8" spans="1:17" ht="15.75">
      <c r="B8" s="575" t="s">
        <v>720</v>
      </c>
      <c r="C8" s="540">
        <v>0</v>
      </c>
      <c r="D8" s="540"/>
      <c r="E8" s="540"/>
      <c r="F8" s="540">
        <v>0</v>
      </c>
      <c r="G8" s="540">
        <v>0</v>
      </c>
      <c r="H8" s="576">
        <v>1.4</v>
      </c>
      <c r="I8" s="577">
        <v>0</v>
      </c>
      <c r="J8" s="540">
        <v>0</v>
      </c>
      <c r="K8" s="540">
        <v>0</v>
      </c>
      <c r="L8" s="540">
        <v>0</v>
      </c>
      <c r="M8" s="540">
        <v>0</v>
      </c>
      <c r="N8" s="540">
        <v>0</v>
      </c>
      <c r="O8" s="540">
        <f t="shared" si="1"/>
        <v>0</v>
      </c>
      <c r="P8" s="540">
        <f t="shared" si="1"/>
        <v>0</v>
      </c>
      <c r="Q8" s="540">
        <f>Q12+Q16+Q20+Q24+Q28+Q32</f>
        <v>0</v>
      </c>
    </row>
    <row r="9" spans="1:17" ht="15.75">
      <c r="B9" s="575" t="s">
        <v>721</v>
      </c>
      <c r="C9" s="540">
        <v>0</v>
      </c>
      <c r="D9" s="540"/>
      <c r="E9" s="540"/>
      <c r="F9" s="540">
        <v>0</v>
      </c>
      <c r="G9" s="540">
        <v>0</v>
      </c>
      <c r="H9" s="576">
        <v>1.4</v>
      </c>
      <c r="I9" s="577">
        <v>0</v>
      </c>
      <c r="J9" s="540">
        <v>0</v>
      </c>
      <c r="K9" s="540">
        <v>0</v>
      </c>
      <c r="L9" s="540">
        <v>0</v>
      </c>
      <c r="M9" s="540">
        <v>0</v>
      </c>
      <c r="N9" s="540">
        <v>0</v>
      </c>
      <c r="O9" s="540">
        <f t="shared" si="1"/>
        <v>0</v>
      </c>
      <c r="P9" s="540">
        <f t="shared" si="1"/>
        <v>0</v>
      </c>
      <c r="Q9" s="540">
        <f t="shared" si="1"/>
        <v>0</v>
      </c>
    </row>
    <row r="10" spans="1:17" ht="15.75">
      <c r="B10" s="578" t="s">
        <v>732</v>
      </c>
      <c r="C10" s="579"/>
      <c r="D10" s="579"/>
      <c r="E10" s="579"/>
      <c r="F10" s="579"/>
      <c r="G10" s="579"/>
      <c r="H10" s="576">
        <v>1.4</v>
      </c>
      <c r="I10" s="577">
        <v>0</v>
      </c>
      <c r="J10" s="537"/>
      <c r="K10" s="537"/>
      <c r="L10" s="537"/>
      <c r="M10" s="537"/>
      <c r="N10" s="537"/>
      <c r="O10" s="537"/>
      <c r="P10" s="537"/>
      <c r="Q10" s="540">
        <f>SUM(Q11:Q13)</f>
        <v>0</v>
      </c>
    </row>
    <row r="11" spans="1:17" ht="15.75">
      <c r="B11" s="580" t="s">
        <v>719</v>
      </c>
      <c r="C11" s="579"/>
      <c r="D11" s="579"/>
      <c r="E11" s="579"/>
      <c r="F11" s="579"/>
      <c r="G11" s="579"/>
      <c r="H11" s="576">
        <v>1.4</v>
      </c>
      <c r="I11" s="577">
        <v>0</v>
      </c>
      <c r="J11" s="537"/>
      <c r="K11" s="537"/>
      <c r="L11" s="537"/>
      <c r="M11" s="537"/>
      <c r="N11" s="537"/>
      <c r="O11" s="537"/>
      <c r="P11" s="537"/>
      <c r="Q11" s="540">
        <f>SUMPRODUCT($J$5:$P$5,J11:P11)</f>
        <v>0</v>
      </c>
    </row>
    <row r="12" spans="1:17" ht="15.75">
      <c r="B12" s="580" t="s">
        <v>720</v>
      </c>
      <c r="C12" s="579"/>
      <c r="D12" s="579"/>
      <c r="E12" s="579"/>
      <c r="F12" s="579"/>
      <c r="G12" s="579"/>
      <c r="H12" s="576">
        <v>1.4</v>
      </c>
      <c r="I12" s="577">
        <v>0</v>
      </c>
      <c r="J12" s="537"/>
      <c r="K12" s="537"/>
      <c r="L12" s="537"/>
      <c r="M12" s="537"/>
      <c r="N12" s="537"/>
      <c r="O12" s="537"/>
      <c r="P12" s="537"/>
      <c r="Q12" s="540">
        <f t="shared" ref="Q12:Q13" si="2">SUMPRODUCT($J$5:$P$5,J12:P12)</f>
        <v>0</v>
      </c>
    </row>
    <row r="13" spans="1:17" ht="15.75">
      <c r="B13" s="580" t="s">
        <v>721</v>
      </c>
      <c r="C13" s="579"/>
      <c r="D13" s="579"/>
      <c r="E13" s="579"/>
      <c r="F13" s="579"/>
      <c r="G13" s="579"/>
      <c r="H13" s="576">
        <v>1.4</v>
      </c>
      <c r="I13" s="577">
        <v>0</v>
      </c>
      <c r="J13" s="537"/>
      <c r="K13" s="537"/>
      <c r="L13" s="537"/>
      <c r="M13" s="537"/>
      <c r="N13" s="537"/>
      <c r="O13" s="537"/>
      <c r="P13" s="537"/>
      <c r="Q13" s="540">
        <f t="shared" si="2"/>
        <v>0</v>
      </c>
    </row>
    <row r="14" spans="1:17" ht="15.75">
      <c r="B14" s="578" t="s">
        <v>733</v>
      </c>
      <c r="C14" s="579"/>
      <c r="D14" s="579"/>
      <c r="E14" s="579"/>
      <c r="F14" s="579"/>
      <c r="G14" s="579"/>
      <c r="H14" s="576">
        <v>1.4</v>
      </c>
      <c r="I14" s="577">
        <v>0</v>
      </c>
      <c r="J14" s="537"/>
      <c r="K14" s="537"/>
      <c r="L14" s="537"/>
      <c r="M14" s="537"/>
      <c r="N14" s="537"/>
      <c r="O14" s="537"/>
      <c r="P14" s="537"/>
      <c r="Q14" s="540">
        <f>SUM(Q15:Q17)</f>
        <v>0</v>
      </c>
    </row>
    <row r="15" spans="1:17" ht="15.75">
      <c r="B15" s="580" t="s">
        <v>719</v>
      </c>
      <c r="C15" s="579"/>
      <c r="D15" s="579"/>
      <c r="E15" s="579"/>
      <c r="F15" s="579"/>
      <c r="G15" s="579"/>
      <c r="H15" s="576">
        <v>1.4</v>
      </c>
      <c r="I15" s="577">
        <v>0</v>
      </c>
      <c r="J15" s="537"/>
      <c r="K15" s="537"/>
      <c r="L15" s="537"/>
      <c r="M15" s="537"/>
      <c r="N15" s="537"/>
      <c r="O15" s="537"/>
      <c r="P15" s="537"/>
      <c r="Q15" s="540">
        <f>SUMPRODUCT($J$5:$P$5,J15:P15)</f>
        <v>0</v>
      </c>
    </row>
    <row r="16" spans="1:17" ht="15.75">
      <c r="B16" s="580" t="s">
        <v>720</v>
      </c>
      <c r="C16" s="579"/>
      <c r="D16" s="579"/>
      <c r="E16" s="579"/>
      <c r="F16" s="579"/>
      <c r="G16" s="579"/>
      <c r="H16" s="576">
        <v>1.4</v>
      </c>
      <c r="I16" s="577">
        <v>0</v>
      </c>
      <c r="J16" s="537"/>
      <c r="K16" s="537"/>
      <c r="L16" s="537"/>
      <c r="M16" s="537"/>
      <c r="N16" s="537"/>
      <c r="O16" s="537"/>
      <c r="P16" s="537"/>
      <c r="Q16" s="540">
        <f t="shared" ref="Q16:Q17" si="3">SUMPRODUCT($J$5:$P$5,J16:P16)</f>
        <v>0</v>
      </c>
    </row>
    <row r="17" spans="2:17" ht="15.75">
      <c r="B17" s="580" t="s">
        <v>721</v>
      </c>
      <c r="C17" s="579"/>
      <c r="D17" s="579"/>
      <c r="E17" s="579"/>
      <c r="F17" s="579"/>
      <c r="G17" s="579"/>
      <c r="H17" s="576">
        <v>1.4</v>
      </c>
      <c r="I17" s="577">
        <v>0</v>
      </c>
      <c r="J17" s="537"/>
      <c r="K17" s="537"/>
      <c r="L17" s="537"/>
      <c r="M17" s="537"/>
      <c r="N17" s="537"/>
      <c r="O17" s="537"/>
      <c r="P17" s="537"/>
      <c r="Q17" s="540">
        <f t="shared" si="3"/>
        <v>0</v>
      </c>
    </row>
    <row r="18" spans="2:17" ht="15.75">
      <c r="B18" s="578" t="s">
        <v>734</v>
      </c>
      <c r="C18" s="579"/>
      <c r="D18" s="579"/>
      <c r="E18" s="579"/>
      <c r="F18" s="579"/>
      <c r="G18" s="579"/>
      <c r="H18" s="576">
        <v>1.4</v>
      </c>
      <c r="I18" s="577">
        <v>0</v>
      </c>
      <c r="J18" s="537"/>
      <c r="K18" s="537"/>
      <c r="L18" s="537"/>
      <c r="M18" s="537"/>
      <c r="N18" s="537"/>
      <c r="O18" s="537"/>
      <c r="P18" s="537"/>
      <c r="Q18" s="540">
        <f>SUM(Q19:Q21)</f>
        <v>0</v>
      </c>
    </row>
    <row r="19" spans="2:17" ht="15.75">
      <c r="B19" s="580" t="s">
        <v>719</v>
      </c>
      <c r="C19" s="579"/>
      <c r="D19" s="579"/>
      <c r="E19" s="579"/>
      <c r="F19" s="579"/>
      <c r="G19" s="579"/>
      <c r="H19" s="576">
        <v>1.4</v>
      </c>
      <c r="I19" s="577">
        <v>0</v>
      </c>
      <c r="J19" s="537"/>
      <c r="K19" s="537"/>
      <c r="L19" s="537"/>
      <c r="M19" s="537"/>
      <c r="N19" s="537"/>
      <c r="O19" s="537"/>
      <c r="P19" s="537"/>
      <c r="Q19" s="540">
        <f>SUMPRODUCT($J$5:$P$5,J19:P19)</f>
        <v>0</v>
      </c>
    </row>
    <row r="20" spans="2:17" ht="15.75">
      <c r="B20" s="580" t="s">
        <v>720</v>
      </c>
      <c r="C20" s="579"/>
      <c r="D20" s="579"/>
      <c r="E20" s="579"/>
      <c r="F20" s="579"/>
      <c r="G20" s="579"/>
      <c r="H20" s="576">
        <v>1.4</v>
      </c>
      <c r="I20" s="577">
        <v>0</v>
      </c>
      <c r="J20" s="537"/>
      <c r="K20" s="537"/>
      <c r="L20" s="537"/>
      <c r="M20" s="537"/>
      <c r="N20" s="537"/>
      <c r="O20" s="537"/>
      <c r="P20" s="537"/>
      <c r="Q20" s="540">
        <f t="shared" ref="Q20:Q21" si="4">SUMPRODUCT($J$5:$P$5,J20:P20)</f>
        <v>0</v>
      </c>
    </row>
    <row r="21" spans="2:17" ht="15.75">
      <c r="B21" s="580" t="s">
        <v>721</v>
      </c>
      <c r="C21" s="579"/>
      <c r="D21" s="579"/>
      <c r="E21" s="579"/>
      <c r="F21" s="579"/>
      <c r="G21" s="579"/>
      <c r="H21" s="576">
        <v>1.4</v>
      </c>
      <c r="I21" s="577">
        <v>0</v>
      </c>
      <c r="J21" s="537"/>
      <c r="K21" s="537"/>
      <c r="L21" s="537"/>
      <c r="M21" s="537"/>
      <c r="N21" s="537"/>
      <c r="O21" s="537"/>
      <c r="P21" s="537"/>
      <c r="Q21" s="540">
        <f t="shared" si="4"/>
        <v>0</v>
      </c>
    </row>
    <row r="22" spans="2:17" ht="15.75">
      <c r="B22" s="578" t="s">
        <v>735</v>
      </c>
      <c r="C22" s="579"/>
      <c r="D22" s="579"/>
      <c r="E22" s="579"/>
      <c r="F22" s="579"/>
      <c r="G22" s="579"/>
      <c r="H22" s="576">
        <v>1.4</v>
      </c>
      <c r="I22" s="577">
        <f t="shared" ref="I22:I33" si="5">(F22+G22)*H22</f>
        <v>0</v>
      </c>
      <c r="J22" s="537"/>
      <c r="K22" s="537"/>
      <c r="L22" s="537"/>
      <c r="M22" s="537"/>
      <c r="N22" s="537"/>
      <c r="O22" s="537"/>
      <c r="P22" s="537"/>
      <c r="Q22" s="540">
        <f>SUM(Q23:Q25)</f>
        <v>0</v>
      </c>
    </row>
    <row r="23" spans="2:17" ht="15.75">
      <c r="B23" s="580" t="s">
        <v>719</v>
      </c>
      <c r="C23" s="579"/>
      <c r="D23" s="579"/>
      <c r="E23" s="579"/>
      <c r="F23" s="579"/>
      <c r="G23" s="579"/>
      <c r="H23" s="576">
        <v>1.4</v>
      </c>
      <c r="I23" s="577">
        <f t="shared" si="5"/>
        <v>0</v>
      </c>
      <c r="J23" s="537"/>
      <c r="K23" s="537"/>
      <c r="L23" s="537"/>
      <c r="M23" s="537"/>
      <c r="N23" s="537"/>
      <c r="O23" s="537"/>
      <c r="P23" s="537"/>
      <c r="Q23" s="540">
        <f>SUMPRODUCT($J$5:$P$5,J23:P23)</f>
        <v>0</v>
      </c>
    </row>
    <row r="24" spans="2:17" ht="15.75">
      <c r="B24" s="580" t="s">
        <v>720</v>
      </c>
      <c r="C24" s="579"/>
      <c r="D24" s="579"/>
      <c r="E24" s="579"/>
      <c r="F24" s="579"/>
      <c r="G24" s="579"/>
      <c r="H24" s="576">
        <v>1.4</v>
      </c>
      <c r="I24" s="577">
        <f t="shared" si="5"/>
        <v>0</v>
      </c>
      <c r="J24" s="537"/>
      <c r="K24" s="537"/>
      <c r="L24" s="537"/>
      <c r="M24" s="537"/>
      <c r="N24" s="537"/>
      <c r="O24" s="537"/>
      <c r="P24" s="537"/>
      <c r="Q24" s="540">
        <f t="shared" ref="Q24:Q25" si="6">SUMPRODUCT($J$5:$P$5,J24:P24)</f>
        <v>0</v>
      </c>
    </row>
    <row r="25" spans="2:17" ht="15.75">
      <c r="B25" s="580" t="s">
        <v>721</v>
      </c>
      <c r="C25" s="579"/>
      <c r="D25" s="579"/>
      <c r="E25" s="579"/>
      <c r="F25" s="579"/>
      <c r="G25" s="579"/>
      <c r="H25" s="576">
        <v>1.4</v>
      </c>
      <c r="I25" s="577">
        <f t="shared" si="5"/>
        <v>0</v>
      </c>
      <c r="J25" s="537"/>
      <c r="K25" s="537"/>
      <c r="L25" s="537"/>
      <c r="M25" s="537"/>
      <c r="N25" s="537"/>
      <c r="O25" s="537"/>
      <c r="P25" s="537"/>
      <c r="Q25" s="540">
        <f t="shared" si="6"/>
        <v>0</v>
      </c>
    </row>
    <row r="26" spans="2:17" ht="15.75">
      <c r="B26" s="578" t="s">
        <v>736</v>
      </c>
      <c r="C26" s="579"/>
      <c r="D26" s="579"/>
      <c r="E26" s="579"/>
      <c r="F26" s="579"/>
      <c r="G26" s="579"/>
      <c r="H26" s="576">
        <v>1.4</v>
      </c>
      <c r="I26" s="577">
        <f t="shared" si="5"/>
        <v>0</v>
      </c>
      <c r="J26" s="537"/>
      <c r="K26" s="537"/>
      <c r="L26" s="537"/>
      <c r="M26" s="537"/>
      <c r="N26" s="537"/>
      <c r="O26" s="537"/>
      <c r="P26" s="537"/>
      <c r="Q26" s="540">
        <f>SUM(Q27:Q29)</f>
        <v>0</v>
      </c>
    </row>
    <row r="27" spans="2:17" ht="15.75">
      <c r="B27" s="580" t="s">
        <v>719</v>
      </c>
      <c r="C27" s="579"/>
      <c r="D27" s="579"/>
      <c r="E27" s="579"/>
      <c r="F27" s="579"/>
      <c r="G27" s="579"/>
      <c r="H27" s="576">
        <v>1.4</v>
      </c>
      <c r="I27" s="577">
        <f t="shared" si="5"/>
        <v>0</v>
      </c>
      <c r="J27" s="537"/>
      <c r="K27" s="537"/>
      <c r="L27" s="537"/>
      <c r="M27" s="537"/>
      <c r="N27" s="537"/>
      <c r="O27" s="537"/>
      <c r="P27" s="537"/>
      <c r="Q27" s="540">
        <f>SUMPRODUCT($J$5:$P$5,J27:P27)</f>
        <v>0</v>
      </c>
    </row>
    <row r="28" spans="2:17" ht="15.75">
      <c r="B28" s="580" t="s">
        <v>720</v>
      </c>
      <c r="C28" s="579"/>
      <c r="D28" s="579"/>
      <c r="E28" s="579"/>
      <c r="F28" s="579"/>
      <c r="G28" s="579"/>
      <c r="H28" s="576">
        <v>1.4</v>
      </c>
      <c r="I28" s="577">
        <f t="shared" si="5"/>
        <v>0</v>
      </c>
      <c r="J28" s="537"/>
      <c r="K28" s="537"/>
      <c r="L28" s="537"/>
      <c r="M28" s="537"/>
      <c r="N28" s="537"/>
      <c r="O28" s="537"/>
      <c r="P28" s="537"/>
      <c r="Q28" s="540">
        <f t="shared" ref="Q28:Q29" si="7">SUMPRODUCT($J$5:$P$5,J28:P28)</f>
        <v>0</v>
      </c>
    </row>
    <row r="29" spans="2:17" ht="15.75">
      <c r="B29" s="580" t="s">
        <v>721</v>
      </c>
      <c r="C29" s="579"/>
      <c r="D29" s="579"/>
      <c r="E29" s="579"/>
      <c r="F29" s="579"/>
      <c r="G29" s="579"/>
      <c r="H29" s="576">
        <v>1.4</v>
      </c>
      <c r="I29" s="577">
        <f t="shared" si="5"/>
        <v>0</v>
      </c>
      <c r="J29" s="537"/>
      <c r="K29" s="537"/>
      <c r="L29" s="537"/>
      <c r="M29" s="537"/>
      <c r="N29" s="537"/>
      <c r="O29" s="537"/>
      <c r="P29" s="537"/>
      <c r="Q29" s="540">
        <f t="shared" si="7"/>
        <v>0</v>
      </c>
    </row>
    <row r="30" spans="2:17" ht="15.75">
      <c r="B30" s="581" t="s">
        <v>737</v>
      </c>
      <c r="C30" s="579"/>
      <c r="D30" s="579"/>
      <c r="E30" s="579"/>
      <c r="F30" s="579"/>
      <c r="G30" s="579"/>
      <c r="H30" s="576">
        <v>1.4</v>
      </c>
      <c r="I30" s="577">
        <f t="shared" si="5"/>
        <v>0</v>
      </c>
      <c r="J30" s="537"/>
      <c r="K30" s="537"/>
      <c r="L30" s="537"/>
      <c r="M30" s="537"/>
      <c r="N30" s="537"/>
      <c r="O30" s="537"/>
      <c r="P30" s="537"/>
      <c r="Q30" s="540">
        <f>SUM(Q31:Q33)</f>
        <v>0</v>
      </c>
    </row>
    <row r="31" spans="2:17" ht="15.75">
      <c r="B31" s="580" t="s">
        <v>719</v>
      </c>
      <c r="C31" s="579"/>
      <c r="D31" s="579"/>
      <c r="E31" s="579"/>
      <c r="F31" s="579"/>
      <c r="G31" s="579"/>
      <c r="H31" s="576">
        <v>1.4</v>
      </c>
      <c r="I31" s="577">
        <f t="shared" si="5"/>
        <v>0</v>
      </c>
      <c r="J31" s="537"/>
      <c r="K31" s="537"/>
      <c r="L31" s="537"/>
      <c r="M31" s="537"/>
      <c r="N31" s="537"/>
      <c r="O31" s="537"/>
      <c r="P31" s="537"/>
      <c r="Q31" s="540">
        <f>SUMPRODUCT($J$5:$P$5,J31:P31)</f>
        <v>0</v>
      </c>
    </row>
    <row r="32" spans="2:17" ht="15.75">
      <c r="B32" s="580" t="s">
        <v>720</v>
      </c>
      <c r="C32" s="579"/>
      <c r="D32" s="579"/>
      <c r="E32" s="579"/>
      <c r="F32" s="579"/>
      <c r="G32" s="579"/>
      <c r="H32" s="576">
        <v>1.4</v>
      </c>
      <c r="I32" s="577">
        <f t="shared" si="5"/>
        <v>0</v>
      </c>
      <c r="J32" s="537"/>
      <c r="K32" s="537"/>
      <c r="L32" s="537"/>
      <c r="M32" s="537"/>
      <c r="N32" s="537"/>
      <c r="O32" s="537"/>
      <c r="P32" s="537"/>
      <c r="Q32" s="540">
        <f t="shared" ref="Q32:Q33" si="8">SUMPRODUCT($J$5:$P$5,J32:P32)</f>
        <v>0</v>
      </c>
    </row>
    <row r="33" spans="2:17" ht="15.75">
      <c r="B33" s="580" t="s">
        <v>721</v>
      </c>
      <c r="C33" s="579"/>
      <c r="D33" s="579"/>
      <c r="E33" s="579"/>
      <c r="F33" s="579"/>
      <c r="G33" s="579"/>
      <c r="H33" s="576">
        <v>1.4</v>
      </c>
      <c r="I33" s="577">
        <f t="shared" si="5"/>
        <v>0</v>
      </c>
      <c r="J33" s="537"/>
      <c r="K33" s="537"/>
      <c r="L33" s="537"/>
      <c r="M33" s="537"/>
      <c r="N33" s="537"/>
      <c r="O33" s="537"/>
      <c r="P33" s="537"/>
      <c r="Q33" s="540">
        <f t="shared" si="8"/>
        <v>0</v>
      </c>
    </row>
    <row r="34" spans="2:17" ht="15.75">
      <c r="B34" s="582" t="s">
        <v>66</v>
      </c>
      <c r="C34" s="583" t="b">
        <f>C6</f>
        <v>0</v>
      </c>
      <c r="D34" s="583" t="b">
        <f t="shared" ref="D34:G34" si="9">D6</f>
        <v>0</v>
      </c>
      <c r="E34" s="583" t="b">
        <f t="shared" si="9"/>
        <v>0</v>
      </c>
      <c r="F34" s="583" t="b">
        <f t="shared" si="9"/>
        <v>0</v>
      </c>
      <c r="G34" s="583" t="b">
        <f t="shared" si="9"/>
        <v>0</v>
      </c>
      <c r="H34" s="576">
        <v>1.4</v>
      </c>
      <c r="I34" s="577">
        <f>(F34+G34)*H34</f>
        <v>0</v>
      </c>
      <c r="J34" s="583" t="b">
        <f t="shared" ref="J34:Q34" si="10">J6</f>
        <v>0</v>
      </c>
      <c r="K34" s="583" t="b">
        <f t="shared" si="10"/>
        <v>0</v>
      </c>
      <c r="L34" s="583" t="b">
        <f t="shared" si="10"/>
        <v>0</v>
      </c>
      <c r="M34" s="583" t="b">
        <f t="shared" si="10"/>
        <v>0</v>
      </c>
      <c r="N34" s="583" t="b">
        <f t="shared" si="10"/>
        <v>0</v>
      </c>
      <c r="O34" s="583" t="b">
        <f t="shared" si="10"/>
        <v>0</v>
      </c>
      <c r="P34" s="583" t="b">
        <f t="shared" si="10"/>
        <v>0</v>
      </c>
      <c r="Q34" s="583" t="b">
        <f t="shared" si="10"/>
        <v>0</v>
      </c>
    </row>
  </sheetData>
  <conditionalFormatting sqref="I7:I34">
    <cfRule type="expression" dxfId="18" priority="1">
      <formula>(C7*#REF!)&lt;&gt;SUM(#REF!)</formula>
    </cfRule>
  </conditionalFormatting>
  <pageMargins left="0.7" right="0.7" top="0.75" bottom="0.75" header="0.3" footer="0.3"/>
  <headerFooter>
    <oddHeader>&amp;C&amp;"Calibri"&amp;10&amp;K0078D7 Classification: Restricted to Partners&amp;1#_x000D_</oddHead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A1:M53"/>
  <sheetViews>
    <sheetView tabSelected="1" zoomScale="80" zoomScaleNormal="80" workbookViewId="0">
      <pane xSplit="1" ySplit="5" topLeftCell="B15" activePane="bottomRight" state="frozen"/>
      <selection pane="topRight" activeCell="B1" sqref="B1"/>
      <selection pane="bottomLeft" activeCell="A6" sqref="A6"/>
      <selection pane="bottomRight" activeCell="I8" sqref="I8:M50"/>
    </sheetView>
  </sheetViews>
  <sheetFormatPr defaultRowHeight="15.75"/>
  <cols>
    <col min="1" max="1" width="9.5703125" style="12" bestFit="1" customWidth="1"/>
    <col min="2" max="2" width="88.42578125" style="10" customWidth="1"/>
    <col min="3" max="3" width="15.140625" style="10" bestFit="1" customWidth="1"/>
    <col min="4" max="7" width="15.140625" style="1" bestFit="1" customWidth="1"/>
    <col min="8" max="9" width="6.85546875" customWidth="1"/>
  </cols>
  <sheetData>
    <row r="1" spans="1:13">
      <c r="A1" s="11" t="s">
        <v>97</v>
      </c>
      <c r="B1" s="242" t="str">
        <f>Info!C2</f>
        <v>სს პროკრედიტ ბანკი</v>
      </c>
    </row>
    <row r="2" spans="1:13">
      <c r="A2" s="11" t="s">
        <v>98</v>
      </c>
      <c r="B2" s="279">
        <v>45747</v>
      </c>
    </row>
    <row r="3" spans="1:13" ht="16.5" thickBot="1">
      <c r="A3" s="11"/>
    </row>
    <row r="4" spans="1:13" ht="15" customHeight="1" thickBot="1">
      <c r="A4" s="30" t="s">
        <v>178</v>
      </c>
      <c r="B4" s="113" t="s">
        <v>128</v>
      </c>
      <c r="C4" s="114"/>
      <c r="D4" s="685" t="s">
        <v>659</v>
      </c>
      <c r="E4" s="686"/>
      <c r="F4" s="686"/>
      <c r="G4" s="687"/>
    </row>
    <row r="5" spans="1:13" ht="15">
      <c r="A5" s="162" t="s">
        <v>25</v>
      </c>
      <c r="B5" s="163"/>
      <c r="C5" s="263" t="str">
        <f>INT((MONTH($B$2))/3)&amp;"Q"&amp;"-"&amp;YEAR($B$2)</f>
        <v>1Q-2025</v>
      </c>
      <c r="D5" s="263" t="str">
        <f>IF(INT(MONTH($B$2))=3, "4"&amp;"Q"&amp;"-"&amp;YEAR($B$2)-1, IF(INT(MONTH($B$2))=6, "1"&amp;"Q"&amp;"-"&amp;YEAR($B$2), IF(INT(MONTH($B$2))=9, "2"&amp;"Q"&amp;"-"&amp;YEAR($B$2),IF(INT(MONTH($B$2))=12, "3"&amp;"Q"&amp;"-"&amp;YEAR($B$2), 0))))</f>
        <v>4Q-2024</v>
      </c>
      <c r="E5" s="263" t="str">
        <f>IF(INT(MONTH($B$2))=3, "3"&amp;"Q"&amp;"-"&amp;YEAR($B$2)-1, IF(INT(MONTH($B$2))=6, "4"&amp;"Q"&amp;"-"&amp;YEAR($B$2)-1, IF(INT(MONTH($B$2))=9, "1"&amp;"Q"&amp;"-"&amp;YEAR($B$2),IF(INT(MONTH($B$2))=12, "2"&amp;"Q"&amp;"-"&amp;YEAR($B$2), 0))))</f>
        <v>3Q-2024</v>
      </c>
      <c r="F5" s="263" t="str">
        <f>IF(INT(MONTH($B$2))=3, "2"&amp;"Q"&amp;"-"&amp;YEAR($B$2)-1, IF(INT(MONTH($B$2))=6, "3"&amp;"Q"&amp;"-"&amp;YEAR($B$2)-1, IF(INT(MONTH($B$2))=9, "4"&amp;"Q"&amp;"-"&amp;YEAR($B$2)-1,IF(INT(MONTH($B$2))=12, "1"&amp;"Q"&amp;"-"&amp;YEAR($B$2), 0))))</f>
        <v>2Q-2024</v>
      </c>
      <c r="G5" s="264" t="str">
        <f>IF(INT(MONTH($B$2))=3, "1"&amp;"Q"&amp;"-"&amp;YEAR($B$2)-1, IF(INT(MONTH($B$2))=6, "2"&amp;"Q"&amp;"-"&amp;YEAR($B$2)-1, IF(INT(MONTH($B$2))=9, "3"&amp;"Q"&amp;"-"&amp;YEAR($B$2)-1,IF(INT(MONTH($B$2))=12, "4"&amp;"Q"&amp;"-"&amp;YEAR($B$2)-1, 0))))</f>
        <v>1Q-2024</v>
      </c>
    </row>
    <row r="6" spans="1:13" ht="15">
      <c r="A6" s="265"/>
      <c r="B6" s="266" t="s">
        <v>95</v>
      </c>
      <c r="C6" s="164"/>
      <c r="D6" s="164"/>
      <c r="E6" s="164"/>
      <c r="F6" s="164"/>
      <c r="G6" s="165"/>
    </row>
    <row r="7" spans="1:13" ht="15">
      <c r="A7" s="265"/>
      <c r="B7" s="267" t="s">
        <v>99</v>
      </c>
      <c r="C7" s="164"/>
      <c r="D7" s="164"/>
      <c r="E7" s="164"/>
      <c r="F7" s="164"/>
      <c r="G7" s="165"/>
    </row>
    <row r="8" spans="1:13" ht="15">
      <c r="A8" s="246">
        <v>1</v>
      </c>
      <c r="B8" s="247" t="s">
        <v>22</v>
      </c>
      <c r="C8" s="268">
        <v>309359973.20309991</v>
      </c>
      <c r="D8" s="269">
        <v>303620566.62309992</v>
      </c>
      <c r="E8" s="269">
        <v>312254914.73380589</v>
      </c>
      <c r="F8" s="269">
        <v>305025411.4799999</v>
      </c>
      <c r="G8" s="270">
        <v>298127689.14380586</v>
      </c>
      <c r="I8" s="596"/>
      <c r="J8" s="596"/>
      <c r="K8" s="596"/>
      <c r="L8" s="596"/>
      <c r="M8" s="596"/>
    </row>
    <row r="9" spans="1:13" ht="15">
      <c r="A9" s="246">
        <v>2</v>
      </c>
      <c r="B9" s="247" t="s">
        <v>75</v>
      </c>
      <c r="C9" s="268">
        <v>309359973.20309991</v>
      </c>
      <c r="D9" s="269">
        <v>303620566.62309992</v>
      </c>
      <c r="E9" s="269">
        <v>312254914.73380589</v>
      </c>
      <c r="F9" s="269">
        <v>305025411.4799999</v>
      </c>
      <c r="G9" s="270">
        <v>298127689.14380586</v>
      </c>
      <c r="I9" s="596"/>
      <c r="J9" s="596"/>
      <c r="K9" s="596"/>
      <c r="L9" s="596"/>
      <c r="M9" s="596"/>
    </row>
    <row r="10" spans="1:13" ht="15">
      <c r="A10" s="246">
        <v>3</v>
      </c>
      <c r="B10" s="247" t="s">
        <v>74</v>
      </c>
      <c r="C10" s="268">
        <v>330278073.20309991</v>
      </c>
      <c r="D10" s="269">
        <v>324082966.62309992</v>
      </c>
      <c r="E10" s="269">
        <v>321392314.73380589</v>
      </c>
      <c r="F10" s="269">
        <v>317030211.4799999</v>
      </c>
      <c r="G10" s="270">
        <v>309766489.14380586</v>
      </c>
      <c r="I10" s="596"/>
      <c r="J10" s="596"/>
      <c r="K10" s="596"/>
      <c r="L10" s="596"/>
      <c r="M10" s="596"/>
    </row>
    <row r="11" spans="1:13" ht="15">
      <c r="A11" s="246">
        <v>4</v>
      </c>
      <c r="B11" s="247" t="s">
        <v>306</v>
      </c>
      <c r="C11" s="268">
        <v>191493889.65699655</v>
      </c>
      <c r="D11" s="269">
        <v>182979646.26926133</v>
      </c>
      <c r="E11" s="269">
        <v>183072041.78531423</v>
      </c>
      <c r="F11" s="269">
        <v>178449360.97991788</v>
      </c>
      <c r="G11" s="270">
        <v>167729058.84220782</v>
      </c>
      <c r="I11" s="596"/>
      <c r="J11" s="596"/>
      <c r="K11" s="596"/>
      <c r="L11" s="596"/>
      <c r="M11" s="596"/>
    </row>
    <row r="12" spans="1:13" ht="15">
      <c r="A12" s="246">
        <v>5</v>
      </c>
      <c r="B12" s="247" t="s">
        <v>307</v>
      </c>
      <c r="C12" s="268">
        <v>232283133.11608824</v>
      </c>
      <c r="D12" s="269">
        <v>222841598.17145082</v>
      </c>
      <c r="E12" s="269">
        <v>223224858.65533155</v>
      </c>
      <c r="F12" s="269">
        <v>218122818.61518836</v>
      </c>
      <c r="G12" s="270">
        <v>204941563.82471949</v>
      </c>
      <c r="I12" s="596"/>
      <c r="J12" s="596"/>
      <c r="K12" s="596"/>
      <c r="L12" s="596"/>
      <c r="M12" s="596"/>
    </row>
    <row r="13" spans="1:13" ht="15">
      <c r="A13" s="246">
        <v>6</v>
      </c>
      <c r="B13" s="247" t="s">
        <v>308</v>
      </c>
      <c r="C13" s="268">
        <v>286357009.81128186</v>
      </c>
      <c r="D13" s="269">
        <v>275689653.71680266</v>
      </c>
      <c r="E13" s="269">
        <v>276459123.30456859</v>
      </c>
      <c r="F13" s="269">
        <v>270713470.78553778</v>
      </c>
      <c r="G13" s="270">
        <v>254269313.5659427</v>
      </c>
      <c r="I13" s="596"/>
      <c r="J13" s="596"/>
      <c r="K13" s="596"/>
      <c r="L13" s="596"/>
      <c r="M13" s="596"/>
    </row>
    <row r="14" spans="1:13" ht="15">
      <c r="A14" s="265"/>
      <c r="B14" s="266" t="s">
        <v>310</v>
      </c>
      <c r="C14" s="164"/>
      <c r="D14" s="164"/>
      <c r="E14" s="164"/>
      <c r="F14" s="164"/>
      <c r="G14" s="165"/>
      <c r="I14" s="596"/>
      <c r="J14" s="596"/>
      <c r="K14" s="596"/>
      <c r="L14" s="596"/>
      <c r="M14" s="596"/>
    </row>
    <row r="15" spans="1:13" ht="21.95" customHeight="1">
      <c r="A15" s="246">
        <v>7</v>
      </c>
      <c r="B15" s="247" t="s">
        <v>309</v>
      </c>
      <c r="C15" s="271">
        <v>1534514146.277276</v>
      </c>
      <c r="D15" s="269">
        <v>1512851561.3898034</v>
      </c>
      <c r="E15" s="269">
        <v>1526121317.0139229</v>
      </c>
      <c r="F15" s="269">
        <v>1477190070.9753292</v>
      </c>
      <c r="G15" s="270">
        <v>1382924104.0898964</v>
      </c>
      <c r="I15" s="596"/>
      <c r="J15" s="596"/>
      <c r="K15" s="596"/>
      <c r="L15" s="596"/>
      <c r="M15" s="596"/>
    </row>
    <row r="16" spans="1:13" ht="15">
      <c r="A16" s="265"/>
      <c r="B16" s="266" t="s">
        <v>313</v>
      </c>
      <c r="C16" s="164"/>
      <c r="D16" s="164"/>
      <c r="E16" s="164"/>
      <c r="F16" s="164"/>
      <c r="G16" s="165"/>
      <c r="I16" s="596"/>
      <c r="J16" s="596"/>
      <c r="K16" s="596"/>
      <c r="L16" s="596"/>
      <c r="M16" s="596"/>
    </row>
    <row r="17" spans="1:13" ht="15">
      <c r="A17" s="246"/>
      <c r="B17" s="267" t="s">
        <v>712</v>
      </c>
      <c r="C17" s="164"/>
      <c r="D17" s="164"/>
      <c r="E17" s="164"/>
      <c r="F17" s="164"/>
      <c r="G17" s="165"/>
      <c r="I17" s="596"/>
      <c r="J17" s="596"/>
      <c r="K17" s="596"/>
      <c r="L17" s="596"/>
      <c r="M17" s="596"/>
    </row>
    <row r="18" spans="1:13" ht="15">
      <c r="A18" s="246">
        <v>8</v>
      </c>
      <c r="B18" s="247" t="s">
        <v>304</v>
      </c>
      <c r="C18" s="280">
        <v>0.20160125206639881</v>
      </c>
      <c r="D18" s="281">
        <v>0.20069422167510897</v>
      </c>
      <c r="E18" s="281">
        <v>0.20460687577890452</v>
      </c>
      <c r="F18" s="281">
        <v>0.20649029361441881</v>
      </c>
      <c r="G18" s="282">
        <v>0.21557776617105387</v>
      </c>
      <c r="I18" s="596"/>
      <c r="J18" s="596"/>
      <c r="K18" s="596"/>
      <c r="L18" s="596"/>
      <c r="M18" s="596"/>
    </row>
    <row r="19" spans="1:13" ht="15" customHeight="1">
      <c r="A19" s="246">
        <v>9</v>
      </c>
      <c r="B19" s="247" t="s">
        <v>303</v>
      </c>
      <c r="C19" s="280">
        <v>0.20160125206639881</v>
      </c>
      <c r="D19" s="281">
        <v>0.20069422167510897</v>
      </c>
      <c r="E19" s="281">
        <v>0.20460687577890452</v>
      </c>
      <c r="F19" s="281">
        <v>0.20649029361441881</v>
      </c>
      <c r="G19" s="282">
        <v>0.21557776617105387</v>
      </c>
      <c r="I19" s="596"/>
      <c r="J19" s="596"/>
      <c r="K19" s="596"/>
      <c r="L19" s="596"/>
      <c r="M19" s="596"/>
    </row>
    <row r="20" spans="1:13" ht="15">
      <c r="A20" s="246">
        <v>10</v>
      </c>
      <c r="B20" s="247" t="s">
        <v>305</v>
      </c>
      <c r="C20" s="280">
        <v>0.21523299345552005</v>
      </c>
      <c r="D20" s="281">
        <v>0.2142199372986576</v>
      </c>
      <c r="E20" s="281">
        <v>0.2105942110569928</v>
      </c>
      <c r="F20" s="281">
        <v>0.21461707447754344</v>
      </c>
      <c r="G20" s="282">
        <v>0.22399384624774002</v>
      </c>
      <c r="I20" s="596"/>
      <c r="J20" s="596"/>
      <c r="K20" s="596"/>
      <c r="L20" s="596"/>
      <c r="M20" s="596"/>
    </row>
    <row r="21" spans="1:13" ht="15">
      <c r="A21" s="246">
        <v>11</v>
      </c>
      <c r="B21" s="247" t="s">
        <v>306</v>
      </c>
      <c r="C21" s="280">
        <v>0.12479121819864601</v>
      </c>
      <c r="D21" s="281">
        <v>0.12095016519741328</v>
      </c>
      <c r="E21" s="281">
        <v>0.11995903585405723</v>
      </c>
      <c r="F21" s="281">
        <v>0.12080324968749279</v>
      </c>
      <c r="G21" s="282">
        <v>0.12128580183551754</v>
      </c>
      <c r="I21" s="596"/>
      <c r="J21" s="596"/>
      <c r="K21" s="596"/>
      <c r="L21" s="596"/>
      <c r="M21" s="596"/>
    </row>
    <row r="22" spans="1:13" ht="15">
      <c r="A22" s="246">
        <v>12</v>
      </c>
      <c r="B22" s="247" t="s">
        <v>307</v>
      </c>
      <c r="C22" s="280">
        <v>0.15137242864759898</v>
      </c>
      <c r="D22" s="281">
        <v>0.14729905025628165</v>
      </c>
      <c r="E22" s="281">
        <v>0.14626940608634134</v>
      </c>
      <c r="F22" s="281">
        <v>0.14766063142515617</v>
      </c>
      <c r="G22" s="282">
        <v>0.14819436816425419</v>
      </c>
      <c r="I22" s="596"/>
      <c r="J22" s="596"/>
      <c r="K22" s="596"/>
      <c r="L22" s="596"/>
      <c r="M22" s="596"/>
    </row>
    <row r="23" spans="1:13" ht="15">
      <c r="A23" s="246">
        <v>13</v>
      </c>
      <c r="B23" s="247" t="s">
        <v>308</v>
      </c>
      <c r="C23" s="280">
        <v>0.18661086344885291</v>
      </c>
      <c r="D23" s="281">
        <v>0.18223179375479265</v>
      </c>
      <c r="E23" s="281">
        <v>0.18115147218145203</v>
      </c>
      <c r="F23" s="281">
        <v>0.18326244950102905</v>
      </c>
      <c r="G23" s="282">
        <v>0.18386353438627606</v>
      </c>
      <c r="I23" s="596"/>
      <c r="J23" s="596"/>
      <c r="K23" s="596"/>
      <c r="L23" s="596"/>
      <c r="M23" s="596"/>
    </row>
    <row r="24" spans="1:13" ht="15">
      <c r="A24" s="265"/>
      <c r="B24" s="266" t="s">
        <v>703</v>
      </c>
      <c r="C24" s="164"/>
      <c r="D24" s="164"/>
      <c r="E24" s="164"/>
      <c r="F24" s="164"/>
      <c r="G24" s="165"/>
      <c r="I24" s="596"/>
      <c r="J24" s="596"/>
      <c r="K24" s="596"/>
      <c r="L24" s="596"/>
      <c r="M24" s="596"/>
    </row>
    <row r="25" spans="1:13" ht="25.5">
      <c r="A25" s="246">
        <v>14</v>
      </c>
      <c r="B25" s="247" t="s">
        <v>704</v>
      </c>
      <c r="C25" s="280"/>
      <c r="D25" s="281"/>
      <c r="E25" s="281"/>
      <c r="F25" s="281"/>
      <c r="G25" s="282"/>
      <c r="I25" s="596"/>
      <c r="J25" s="596"/>
      <c r="K25" s="596"/>
      <c r="L25" s="596"/>
      <c r="M25" s="596"/>
    </row>
    <row r="26" spans="1:13" ht="15">
      <c r="A26" s="265"/>
      <c r="B26" s="266" t="s">
        <v>6</v>
      </c>
      <c r="C26" s="164"/>
      <c r="D26" s="164"/>
      <c r="E26" s="164"/>
      <c r="F26" s="164"/>
      <c r="G26" s="165"/>
      <c r="I26" s="596"/>
      <c r="J26" s="596"/>
      <c r="K26" s="596"/>
      <c r="L26" s="596"/>
      <c r="M26" s="596"/>
    </row>
    <row r="27" spans="1:13" ht="15" customHeight="1">
      <c r="A27" s="272">
        <v>15</v>
      </c>
      <c r="B27" s="273" t="s">
        <v>7</v>
      </c>
      <c r="C27" s="584">
        <v>6.8758395262418004E-2</v>
      </c>
      <c r="D27" s="589">
        <v>6.9780707621358601E-2</v>
      </c>
      <c r="E27" s="589">
        <v>6.9725121183078942E-2</v>
      </c>
      <c r="F27" s="589">
        <v>6.9725225821018658E-2</v>
      </c>
      <c r="G27" s="590">
        <v>6.9214358124663491E-2</v>
      </c>
      <c r="I27" s="596"/>
      <c r="J27" s="596"/>
      <c r="K27" s="596"/>
      <c r="L27" s="596"/>
      <c r="M27" s="596"/>
    </row>
    <row r="28" spans="1:13" ht="15">
      <c r="A28" s="272">
        <v>16</v>
      </c>
      <c r="B28" s="273" t="s">
        <v>8</v>
      </c>
      <c r="C28" s="584">
        <v>3.1859874011236043E-2</v>
      </c>
      <c r="D28" s="589">
        <v>3.0293640374728949E-2</v>
      </c>
      <c r="E28" s="589">
        <v>2.9686282899198696E-2</v>
      </c>
      <c r="F28" s="589">
        <v>2.9058506002081149E-2</v>
      </c>
      <c r="G28" s="590">
        <v>2.7723558864994533E-2</v>
      </c>
      <c r="I28" s="596"/>
      <c r="J28" s="596"/>
      <c r="K28" s="596"/>
      <c r="L28" s="596"/>
      <c r="M28" s="596"/>
    </row>
    <row r="29" spans="1:13" ht="15">
      <c r="A29" s="272">
        <v>17</v>
      </c>
      <c r="B29" s="273" t="s">
        <v>9</v>
      </c>
      <c r="C29" s="584">
        <v>2.0653388814547789E-2</v>
      </c>
      <c r="D29" s="589">
        <v>2.4549219474855343E-2</v>
      </c>
      <c r="E29" s="589">
        <v>3.1149142155938277E-2</v>
      </c>
      <c r="F29" s="589">
        <v>3.1859152249020806E-2</v>
      </c>
      <c r="G29" s="590">
        <v>3.218385732535136E-2</v>
      </c>
      <c r="I29" s="596"/>
      <c r="J29" s="596"/>
      <c r="K29" s="596"/>
      <c r="L29" s="596"/>
      <c r="M29" s="596"/>
    </row>
    <row r="30" spans="1:13" ht="15">
      <c r="A30" s="272">
        <v>18</v>
      </c>
      <c r="B30" s="273" t="s">
        <v>129</v>
      </c>
      <c r="C30" s="584">
        <v>3.6898521251181961E-2</v>
      </c>
      <c r="D30" s="589">
        <v>3.9487067246629648E-2</v>
      </c>
      <c r="E30" s="589">
        <v>4.0038838283880239E-2</v>
      </c>
      <c r="F30" s="589">
        <v>4.0666719818937505E-2</v>
      </c>
      <c r="G30" s="590">
        <v>4.1490799259668969E-2</v>
      </c>
      <c r="I30" s="596"/>
      <c r="J30" s="596"/>
      <c r="K30" s="596"/>
      <c r="L30" s="596"/>
      <c r="M30" s="596"/>
    </row>
    <row r="31" spans="1:13" ht="15">
      <c r="A31" s="272">
        <v>19</v>
      </c>
      <c r="B31" s="273" t="s">
        <v>10</v>
      </c>
      <c r="C31" s="584">
        <v>1.1380657980418922E-2</v>
      </c>
      <c r="D31" s="589">
        <v>1.7131879753833436E-2</v>
      </c>
      <c r="E31" s="589">
        <v>1.8098172669896315E-2</v>
      </c>
      <c r="F31" s="589">
        <v>1.9684728763202222E-2</v>
      </c>
      <c r="G31" s="590">
        <v>2.4629642449946445E-2</v>
      </c>
      <c r="I31" s="596"/>
      <c r="J31" s="596"/>
      <c r="K31" s="596"/>
      <c r="L31" s="596"/>
      <c r="M31" s="596"/>
    </row>
    <row r="32" spans="1:13" ht="15">
      <c r="A32" s="272">
        <v>20</v>
      </c>
      <c r="B32" s="273" t="s">
        <v>11</v>
      </c>
      <c r="C32" s="584">
        <v>6.9610190115209802E-2</v>
      </c>
      <c r="D32" s="589">
        <v>0.10285042621838736</v>
      </c>
      <c r="E32" s="589">
        <v>0.10810063707896787</v>
      </c>
      <c r="F32" s="589">
        <v>0.11730783511639671</v>
      </c>
      <c r="G32" s="590">
        <v>0.14655796969095089</v>
      </c>
      <c r="I32" s="596"/>
      <c r="J32" s="596"/>
      <c r="K32" s="596"/>
      <c r="L32" s="596"/>
      <c r="M32" s="596"/>
    </row>
    <row r="33" spans="1:13" ht="15">
      <c r="A33" s="265"/>
      <c r="B33" s="266" t="s">
        <v>12</v>
      </c>
      <c r="C33" s="591"/>
      <c r="D33" s="591"/>
      <c r="E33" s="591"/>
      <c r="F33" s="591"/>
      <c r="G33" s="592"/>
      <c r="I33" s="596"/>
      <c r="J33" s="596"/>
      <c r="K33" s="596"/>
      <c r="L33" s="596"/>
      <c r="M33" s="596"/>
    </row>
    <row r="34" spans="1:13" ht="15">
      <c r="A34" s="272">
        <v>21</v>
      </c>
      <c r="B34" s="273" t="s">
        <v>13</v>
      </c>
      <c r="C34" s="584">
        <v>2.3614136519359522E-2</v>
      </c>
      <c r="D34" s="589">
        <v>2.3599030941356926E-2</v>
      </c>
      <c r="E34" s="589">
        <v>2.6299671022980652E-2</v>
      </c>
      <c r="F34" s="589">
        <v>2.9819012778367675E-2</v>
      </c>
      <c r="G34" s="590">
        <v>2.8043174962515783E-2</v>
      </c>
      <c r="I34" s="596"/>
      <c r="J34" s="596"/>
      <c r="K34" s="596"/>
      <c r="L34" s="596"/>
      <c r="M34" s="596"/>
    </row>
    <row r="35" spans="1:13" ht="15" customHeight="1">
      <c r="A35" s="272">
        <v>22</v>
      </c>
      <c r="B35" s="273" t="s">
        <v>671</v>
      </c>
      <c r="C35" s="584">
        <v>2.0426039991474649E-2</v>
      </c>
      <c r="D35" s="589">
        <v>2.1431608154555849E-2</v>
      </c>
      <c r="E35" s="589">
        <v>2.2106242135847356E-2</v>
      </c>
      <c r="F35" s="589">
        <v>2.2362859637434139E-2</v>
      </c>
      <c r="G35" s="590">
        <v>2.2782750873374724E-2</v>
      </c>
      <c r="I35" s="596"/>
      <c r="J35" s="596"/>
      <c r="K35" s="596"/>
      <c r="L35" s="596"/>
      <c r="M35" s="596"/>
    </row>
    <row r="36" spans="1:13" ht="15">
      <c r="A36" s="272">
        <v>23</v>
      </c>
      <c r="B36" s="273" t="s">
        <v>14</v>
      </c>
      <c r="C36" s="584">
        <v>0.65271714898810484</v>
      </c>
      <c r="D36" s="589">
        <v>0.64093807435278005</v>
      </c>
      <c r="E36" s="589">
        <v>0.63247792114287249</v>
      </c>
      <c r="F36" s="589">
        <v>0.67440968935586365</v>
      </c>
      <c r="G36" s="590">
        <v>0.68427635643226647</v>
      </c>
      <c r="I36" s="596"/>
      <c r="J36" s="596"/>
      <c r="K36" s="596"/>
      <c r="L36" s="596"/>
      <c r="M36" s="596"/>
    </row>
    <row r="37" spans="1:13" ht="15" customHeight="1">
      <c r="A37" s="272">
        <v>24</v>
      </c>
      <c r="B37" s="273" t="s">
        <v>15</v>
      </c>
      <c r="C37" s="584">
        <v>0.64161980828613918</v>
      </c>
      <c r="D37" s="589">
        <v>0.63643392720506897</v>
      </c>
      <c r="E37" s="589">
        <v>0.63597513083044444</v>
      </c>
      <c r="F37" s="589">
        <v>0.62735970875986913</v>
      </c>
      <c r="G37" s="590">
        <v>0.6211213516645554</v>
      </c>
      <c r="I37" s="596"/>
      <c r="J37" s="596"/>
      <c r="K37" s="596"/>
      <c r="L37" s="596"/>
      <c r="M37" s="596"/>
    </row>
    <row r="38" spans="1:13" ht="15">
      <c r="A38" s="272">
        <v>25</v>
      </c>
      <c r="B38" s="273" t="s">
        <v>16</v>
      </c>
      <c r="C38" s="584">
        <v>2.0701892365536882E-2</v>
      </c>
      <c r="D38" s="589">
        <v>0.1205244993768104</v>
      </c>
      <c r="E38" s="589">
        <v>0.14784152780292389</v>
      </c>
      <c r="F38" s="589">
        <v>0.10703605021892224</v>
      </c>
      <c r="G38" s="590">
        <v>6.5592736608521565E-2</v>
      </c>
      <c r="I38" s="596"/>
      <c r="J38" s="596"/>
      <c r="K38" s="596"/>
      <c r="L38" s="596"/>
      <c r="M38" s="596"/>
    </row>
    <row r="39" spans="1:13" ht="15" customHeight="1">
      <c r="A39" s="265"/>
      <c r="B39" s="266" t="s">
        <v>17</v>
      </c>
      <c r="C39" s="591"/>
      <c r="D39" s="591"/>
      <c r="E39" s="591"/>
      <c r="F39" s="591"/>
      <c r="G39" s="592"/>
      <c r="I39" s="596"/>
      <c r="J39" s="596"/>
      <c r="K39" s="596"/>
      <c r="L39" s="596"/>
      <c r="M39" s="596"/>
    </row>
    <row r="40" spans="1:13" ht="15" customHeight="1">
      <c r="A40" s="272">
        <v>26</v>
      </c>
      <c r="B40" s="273" t="s">
        <v>18</v>
      </c>
      <c r="C40" s="584">
        <v>0.27876906904448046</v>
      </c>
      <c r="D40" s="584">
        <v>0.29477849216568713</v>
      </c>
      <c r="E40" s="584">
        <v>0.27316737593502588</v>
      </c>
      <c r="F40" s="584">
        <v>0.27662304685690892</v>
      </c>
      <c r="G40" s="585">
        <v>0.30594756265946521</v>
      </c>
      <c r="I40" s="596"/>
      <c r="J40" s="596"/>
      <c r="K40" s="596"/>
      <c r="L40" s="596"/>
      <c r="M40" s="596"/>
    </row>
    <row r="41" spans="1:13" ht="15" customHeight="1">
      <c r="A41" s="272">
        <v>27</v>
      </c>
      <c r="B41" s="273" t="s">
        <v>19</v>
      </c>
      <c r="C41" s="584">
        <v>0.76384780056893731</v>
      </c>
      <c r="D41" s="584">
        <v>0.75733802761853342</v>
      </c>
      <c r="E41" s="584">
        <v>0.7602654179884909</v>
      </c>
      <c r="F41" s="584">
        <v>0.74945128187848487</v>
      </c>
      <c r="G41" s="585">
        <v>0.74745487672270083</v>
      </c>
      <c r="I41" s="596"/>
      <c r="J41" s="596"/>
      <c r="K41" s="596"/>
      <c r="L41" s="596"/>
      <c r="M41" s="596"/>
    </row>
    <row r="42" spans="1:13" ht="15" customHeight="1">
      <c r="A42" s="272">
        <v>28</v>
      </c>
      <c r="B42" s="274" t="s">
        <v>20</v>
      </c>
      <c r="C42" s="584">
        <v>0.37068677532262612</v>
      </c>
      <c r="D42" s="584">
        <v>0.3934839504494082</v>
      </c>
      <c r="E42" s="584">
        <v>0.38042874524725528</v>
      </c>
      <c r="F42" s="584">
        <v>0.38943108419361061</v>
      </c>
      <c r="G42" s="585">
        <v>0.36822471873603341</v>
      </c>
      <c r="I42" s="596"/>
      <c r="J42" s="596"/>
      <c r="K42" s="596"/>
      <c r="L42" s="596"/>
      <c r="M42" s="596"/>
    </row>
    <row r="43" spans="1:13" ht="15" customHeight="1">
      <c r="A43" s="278"/>
      <c r="B43" s="266" t="s">
        <v>236</v>
      </c>
      <c r="C43" s="164"/>
      <c r="D43" s="164"/>
      <c r="E43" s="164"/>
      <c r="F43" s="164"/>
      <c r="G43" s="165"/>
      <c r="I43" s="596"/>
      <c r="J43" s="596"/>
      <c r="K43" s="596"/>
      <c r="L43" s="596"/>
      <c r="M43" s="596"/>
    </row>
    <row r="44" spans="1:13" ht="15" customHeight="1">
      <c r="A44" s="272">
        <v>29</v>
      </c>
      <c r="B44" s="318" t="s">
        <v>229</v>
      </c>
      <c r="C44" s="274">
        <v>530886326.76532501</v>
      </c>
      <c r="D44" s="274">
        <v>553177760.01993299</v>
      </c>
      <c r="E44" s="274">
        <v>525943171.01744008</v>
      </c>
      <c r="F44" s="274">
        <v>463139759.03000003</v>
      </c>
      <c r="G44" s="277">
        <v>556792245.74498093</v>
      </c>
      <c r="I44" s="596"/>
      <c r="J44" s="596"/>
      <c r="K44" s="596"/>
      <c r="L44" s="596"/>
      <c r="M44" s="596"/>
    </row>
    <row r="45" spans="1:13" ht="15">
      <c r="A45" s="272">
        <v>30</v>
      </c>
      <c r="B45" s="273" t="s">
        <v>230</v>
      </c>
      <c r="C45" s="274">
        <v>308797795.43948656</v>
      </c>
      <c r="D45" s="275">
        <v>373720040.40682596</v>
      </c>
      <c r="E45" s="275">
        <v>320834935.14575297</v>
      </c>
      <c r="F45" s="275">
        <v>322246428.53574556</v>
      </c>
      <c r="G45" s="276">
        <v>306316613.22774899</v>
      </c>
      <c r="I45" s="596"/>
      <c r="J45" s="596"/>
      <c r="K45" s="596"/>
      <c r="L45" s="596"/>
      <c r="M45" s="596"/>
    </row>
    <row r="46" spans="1:13" ht="15">
      <c r="A46" s="316">
        <v>31</v>
      </c>
      <c r="B46" s="317" t="s">
        <v>228</v>
      </c>
      <c r="C46" s="584">
        <v>1.7192037462889205</v>
      </c>
      <c r="D46" s="584">
        <v>1.480192925746642</v>
      </c>
      <c r="E46" s="584">
        <v>1.6392952057372054</v>
      </c>
      <c r="F46" s="584">
        <v>1.4372223181323038</v>
      </c>
      <c r="G46" s="585">
        <v>1.8177017559638569</v>
      </c>
      <c r="I46" s="596"/>
      <c r="J46" s="596"/>
      <c r="K46" s="596"/>
      <c r="L46" s="596"/>
      <c r="M46" s="596"/>
    </row>
    <row r="47" spans="1:13" ht="15">
      <c r="A47" s="316"/>
      <c r="B47" s="266" t="s">
        <v>314</v>
      </c>
      <c r="C47" s="164"/>
      <c r="D47" s="164"/>
      <c r="E47" s="164"/>
      <c r="F47" s="164"/>
      <c r="G47" s="165"/>
      <c r="I47" s="596"/>
      <c r="J47" s="596"/>
      <c r="K47" s="596"/>
      <c r="L47" s="596"/>
      <c r="M47" s="596"/>
    </row>
    <row r="48" spans="1:13" ht="15">
      <c r="A48" s="316">
        <v>32</v>
      </c>
      <c r="B48" s="317" t="s">
        <v>321</v>
      </c>
      <c r="C48" s="593">
        <v>1510327447.0496347</v>
      </c>
      <c r="D48" s="594">
        <v>1509951808.3220439</v>
      </c>
      <c r="E48" s="594">
        <v>1461775494.8668325</v>
      </c>
      <c r="F48" s="594">
        <v>1469269530.3723035</v>
      </c>
      <c r="G48" s="595">
        <v>1413007453.9242656</v>
      </c>
      <c r="I48" s="596"/>
      <c r="J48" s="596"/>
      <c r="K48" s="596"/>
      <c r="L48" s="596"/>
      <c r="M48" s="596"/>
    </row>
    <row r="49" spans="1:13" ht="15">
      <c r="A49" s="316">
        <v>33</v>
      </c>
      <c r="B49" s="317" t="s">
        <v>334</v>
      </c>
      <c r="C49" s="593">
        <v>1029224084.6639426</v>
      </c>
      <c r="D49" s="594">
        <v>1013595147.6797916</v>
      </c>
      <c r="E49" s="594">
        <v>1034456951.1395755</v>
      </c>
      <c r="F49" s="594">
        <v>1006596768.5895195</v>
      </c>
      <c r="G49" s="595">
        <v>940092073.70785427</v>
      </c>
      <c r="I49" s="596"/>
      <c r="J49" s="596"/>
      <c r="K49" s="596"/>
      <c r="L49" s="596"/>
      <c r="M49" s="596"/>
    </row>
    <row r="50" spans="1:13" thickBot="1">
      <c r="A50" s="59">
        <v>34</v>
      </c>
      <c r="B50" s="126" t="s">
        <v>348</v>
      </c>
      <c r="C50" s="586">
        <v>1.4674427751491841</v>
      </c>
      <c r="D50" s="587">
        <v>1.4896991286693275</v>
      </c>
      <c r="E50" s="587">
        <v>1.413084897594352</v>
      </c>
      <c r="F50" s="587">
        <v>1.4596406189849964</v>
      </c>
      <c r="G50" s="588">
        <v>1.5030521939741148</v>
      </c>
      <c r="I50" s="596"/>
      <c r="J50" s="596"/>
      <c r="K50" s="596"/>
      <c r="L50" s="596"/>
      <c r="M50" s="596"/>
    </row>
    <row r="51" spans="1:13">
      <c r="A51" s="13"/>
    </row>
    <row r="52" spans="1:13">
      <c r="B52" s="15"/>
    </row>
    <row r="53" spans="1:13" ht="65.25">
      <c r="B53" s="200" t="s">
        <v>235</v>
      </c>
    </row>
  </sheetData>
  <mergeCells count="1">
    <mergeCell ref="D4:G4"/>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2" tint="-9.9978637043366805E-2"/>
  </sheetPr>
  <dimension ref="A1:D39"/>
  <sheetViews>
    <sheetView zoomScale="80" zoomScaleNormal="80" workbookViewId="0">
      <selection activeCell="C34" sqref="C34"/>
    </sheetView>
  </sheetViews>
  <sheetFormatPr defaultRowHeight="15"/>
  <cols>
    <col min="1" max="1" width="11.42578125" customWidth="1"/>
    <col min="2" max="2" width="76.85546875" style="2" customWidth="1"/>
    <col min="3" max="3" width="22.85546875" customWidth="1"/>
  </cols>
  <sheetData>
    <row r="1" spans="1:4">
      <c r="A1" s="1" t="s">
        <v>97</v>
      </c>
      <c r="B1" t="str">
        <f>Info!C2</f>
        <v>სს პროკრედიტ ბანკი</v>
      </c>
    </row>
    <row r="2" spans="1:4">
      <c r="A2" s="1" t="s">
        <v>98</v>
      </c>
      <c r="B2" s="279">
        <f>'1. key ratios'!B2</f>
        <v>45747</v>
      </c>
    </row>
    <row r="3" spans="1:4">
      <c r="A3" s="1"/>
      <c r="B3"/>
    </row>
    <row r="4" spans="1:4">
      <c r="A4" s="1" t="s">
        <v>298</v>
      </c>
      <c r="B4" t="s">
        <v>267</v>
      </c>
    </row>
    <row r="5" spans="1:4">
      <c r="A5" s="544"/>
      <c r="B5" s="544" t="s">
        <v>268</v>
      </c>
      <c r="C5" s="545"/>
    </row>
    <row r="6" spans="1:4">
      <c r="A6" s="546">
        <v>1</v>
      </c>
      <c r="B6" s="547" t="s">
        <v>268</v>
      </c>
      <c r="C6" s="548">
        <v>1955758459.879874</v>
      </c>
      <c r="D6" s="603"/>
    </row>
    <row r="7" spans="1:4">
      <c r="A7" s="546">
        <v>2</v>
      </c>
      <c r="B7" s="547" t="s">
        <v>269</v>
      </c>
      <c r="C7" s="548">
        <v>-11451140.1569</v>
      </c>
      <c r="D7" s="603"/>
    </row>
    <row r="8" spans="1:4">
      <c r="A8" s="549">
        <v>3</v>
      </c>
      <c r="B8" s="550" t="s">
        <v>270</v>
      </c>
      <c r="C8" s="551">
        <v>1944307319.7229741</v>
      </c>
      <c r="D8" s="603"/>
    </row>
    <row r="9" spans="1:4">
      <c r="A9" s="552"/>
      <c r="B9" s="552" t="s">
        <v>271</v>
      </c>
      <c r="C9" s="553"/>
      <c r="D9" s="603"/>
    </row>
    <row r="10" spans="1:4">
      <c r="A10" s="554">
        <v>4</v>
      </c>
      <c r="B10" s="555" t="s">
        <v>272</v>
      </c>
      <c r="C10" s="548"/>
      <c r="D10" s="603"/>
    </row>
    <row r="11" spans="1:4">
      <c r="A11" s="554">
        <v>5</v>
      </c>
      <c r="B11" s="556" t="s">
        <v>273</v>
      </c>
      <c r="C11" s="548"/>
      <c r="D11" s="603"/>
    </row>
    <row r="12" spans="1:4">
      <c r="A12" s="554">
        <v>6</v>
      </c>
      <c r="B12" s="557" t="s">
        <v>722</v>
      </c>
      <c r="C12" s="551">
        <v>0</v>
      </c>
      <c r="D12" s="603"/>
    </row>
    <row r="13" spans="1:4">
      <c r="A13" s="558">
        <v>7</v>
      </c>
      <c r="B13" s="559" t="s">
        <v>274</v>
      </c>
      <c r="C13" s="548"/>
      <c r="D13" s="603"/>
    </row>
    <row r="14" spans="1:4">
      <c r="A14" s="560">
        <v>8</v>
      </c>
      <c r="B14" s="561" t="s">
        <v>275</v>
      </c>
      <c r="C14" s="551">
        <v>0</v>
      </c>
      <c r="D14" s="603"/>
    </row>
    <row r="15" spans="1:4">
      <c r="A15" s="552"/>
      <c r="B15" s="552" t="s">
        <v>276</v>
      </c>
      <c r="C15" s="562"/>
      <c r="D15" s="603"/>
    </row>
    <row r="16" spans="1:4">
      <c r="A16" s="558">
        <v>9</v>
      </c>
      <c r="B16" s="563" t="s">
        <v>277</v>
      </c>
      <c r="C16" s="548">
        <v>0</v>
      </c>
      <c r="D16" s="603"/>
    </row>
    <row r="17" spans="1:4">
      <c r="A17" s="554">
        <v>10</v>
      </c>
      <c r="B17" s="547" t="s">
        <v>278</v>
      </c>
      <c r="C17" s="548">
        <v>0</v>
      </c>
      <c r="D17" s="603"/>
    </row>
    <row r="18" spans="1:4">
      <c r="A18" s="554">
        <v>11</v>
      </c>
      <c r="B18" s="547" t="s">
        <v>279</v>
      </c>
      <c r="C18" s="548">
        <v>0</v>
      </c>
      <c r="D18" s="603"/>
    </row>
    <row r="19" spans="1:4" ht="24">
      <c r="A19" s="558">
        <v>12</v>
      </c>
      <c r="B19" s="563" t="s">
        <v>280</v>
      </c>
      <c r="C19" s="548">
        <v>0</v>
      </c>
      <c r="D19" s="603"/>
    </row>
    <row r="20" spans="1:4">
      <c r="A20" s="558">
        <v>13</v>
      </c>
      <c r="B20" s="563" t="s">
        <v>281</v>
      </c>
      <c r="C20" s="548">
        <v>0</v>
      </c>
      <c r="D20" s="603"/>
    </row>
    <row r="21" spans="1:4">
      <c r="A21" s="558">
        <v>14</v>
      </c>
      <c r="B21" s="547" t="s">
        <v>282</v>
      </c>
      <c r="C21" s="548">
        <v>0</v>
      </c>
      <c r="D21" s="603"/>
    </row>
    <row r="22" spans="1:4">
      <c r="A22" s="560">
        <v>15</v>
      </c>
      <c r="B22" s="561" t="s">
        <v>283</v>
      </c>
      <c r="C22" s="551">
        <v>0</v>
      </c>
      <c r="D22" s="603"/>
    </row>
    <row r="23" spans="1:4">
      <c r="A23" s="552"/>
      <c r="B23" s="552" t="s">
        <v>284</v>
      </c>
      <c r="C23" s="553"/>
      <c r="D23" s="603"/>
    </row>
    <row r="24" spans="1:4">
      <c r="A24" s="554">
        <v>16</v>
      </c>
      <c r="B24" s="547" t="s">
        <v>285</v>
      </c>
      <c r="C24" s="548">
        <v>151330408.98549998</v>
      </c>
      <c r="D24" s="603"/>
    </row>
    <row r="25" spans="1:4">
      <c r="A25" s="554">
        <v>17</v>
      </c>
      <c r="B25" s="547" t="s">
        <v>286</v>
      </c>
      <c r="C25" s="548">
        <v>-67438817.601629972</v>
      </c>
      <c r="D25" s="603"/>
    </row>
    <row r="26" spans="1:4">
      <c r="A26" s="560">
        <v>18</v>
      </c>
      <c r="B26" s="561" t="s">
        <v>287</v>
      </c>
      <c r="C26" s="551">
        <v>83891591.383870006</v>
      </c>
      <c r="D26" s="603"/>
    </row>
    <row r="27" spans="1:4">
      <c r="A27" s="552"/>
      <c r="B27" s="552" t="s">
        <v>288</v>
      </c>
      <c r="C27" s="562"/>
      <c r="D27" s="603"/>
    </row>
    <row r="28" spans="1:4">
      <c r="A28" s="554">
        <v>19</v>
      </c>
      <c r="B28" s="547" t="s">
        <v>289</v>
      </c>
      <c r="C28" s="548">
        <v>0</v>
      </c>
      <c r="D28" s="603"/>
    </row>
    <row r="29" spans="1:4">
      <c r="A29" s="554">
        <v>20</v>
      </c>
      <c r="B29" s="547" t="s">
        <v>290</v>
      </c>
      <c r="C29" s="548">
        <v>309359973.20309991</v>
      </c>
      <c r="D29" s="603"/>
    </row>
    <row r="30" spans="1:4">
      <c r="A30" s="552"/>
      <c r="B30" s="552" t="s">
        <v>291</v>
      </c>
      <c r="C30" s="553"/>
      <c r="D30" s="603"/>
    </row>
    <row r="31" spans="1:4">
      <c r="A31" s="560">
        <v>21</v>
      </c>
      <c r="B31" s="561" t="s">
        <v>75</v>
      </c>
      <c r="C31" s="551">
        <v>309359973.20309991</v>
      </c>
      <c r="D31" s="603"/>
    </row>
    <row r="32" spans="1:4">
      <c r="A32" s="560">
        <v>22</v>
      </c>
      <c r="B32" s="561" t="s">
        <v>292</v>
      </c>
      <c r="C32" s="551">
        <v>2028198911.1068439</v>
      </c>
      <c r="D32" s="603"/>
    </row>
    <row r="33" spans="1:4">
      <c r="A33" s="564"/>
      <c r="B33" s="564" t="s">
        <v>267</v>
      </c>
      <c r="C33" s="553"/>
      <c r="D33" s="603"/>
    </row>
    <row r="34" spans="1:4">
      <c r="A34" s="560">
        <v>23</v>
      </c>
      <c r="B34" s="561" t="s">
        <v>267</v>
      </c>
      <c r="C34" s="636">
        <v>0.15252940503467369</v>
      </c>
      <c r="D34" s="603"/>
    </row>
    <row r="35" spans="1:4">
      <c r="A35" s="564"/>
      <c r="B35" s="564" t="s">
        <v>293</v>
      </c>
      <c r="C35" s="553"/>
      <c r="D35" s="603"/>
    </row>
    <row r="36" spans="1:4">
      <c r="A36" s="558" t="s">
        <v>294</v>
      </c>
      <c r="B36" s="563" t="s">
        <v>295</v>
      </c>
      <c r="C36" s="565">
        <v>0</v>
      </c>
      <c r="D36" s="603"/>
    </row>
    <row r="37" spans="1:4">
      <c r="A37" s="566" t="s">
        <v>296</v>
      </c>
      <c r="B37" s="567" t="s">
        <v>297</v>
      </c>
      <c r="C37" s="565">
        <v>0</v>
      </c>
      <c r="D37" s="603"/>
    </row>
    <row r="39" spans="1:4">
      <c r="B39" s="243"/>
    </row>
  </sheetData>
  <pageMargins left="0.7" right="0.7" top="0.75" bottom="0.75" header="0.3" footer="0.3"/>
  <pageSetup paperSize="9" orientation="portrait" r:id="rId1"/>
  <headerFooter>
    <oddHeader>&amp;C&amp;"Calibri"&amp;10&amp;K0078D7 Classification: Restricted to Partners&amp;1#_x000D_</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2" tint="-9.9978637043366805E-2"/>
  </sheetPr>
  <dimension ref="A1:F9"/>
  <sheetViews>
    <sheetView zoomScale="80" zoomScaleNormal="80" workbookViewId="0">
      <selection activeCell="A2" sqref="A2"/>
    </sheetView>
  </sheetViews>
  <sheetFormatPr defaultRowHeight="15"/>
  <cols>
    <col min="1" max="1" width="11.42578125" customWidth="1"/>
    <col min="2" max="2" width="76.85546875" style="2" customWidth="1"/>
    <col min="3" max="6" width="24.42578125" customWidth="1"/>
  </cols>
  <sheetData>
    <row r="1" spans="1:6">
      <c r="A1" s="10" t="s">
        <v>97</v>
      </c>
      <c r="B1">
        <f>[5]Info!C2</f>
        <v>0</v>
      </c>
    </row>
    <row r="2" spans="1:6">
      <c r="A2" s="1" t="s">
        <v>98</v>
      </c>
      <c r="B2" s="279">
        <f>'[5]1. key ratios'!B2</f>
        <v>45747</v>
      </c>
    </row>
    <row r="3" spans="1:6">
      <c r="A3" s="1"/>
      <c r="B3"/>
    </row>
    <row r="4" spans="1:6">
      <c r="A4" s="543" t="s">
        <v>714</v>
      </c>
    </row>
    <row r="5" spans="1:6" ht="105">
      <c r="B5" s="537"/>
      <c r="C5" s="538" t="s">
        <v>715</v>
      </c>
      <c r="D5" s="538" t="s">
        <v>716</v>
      </c>
      <c r="E5" s="538" t="s">
        <v>717</v>
      </c>
      <c r="F5" s="538" t="s">
        <v>718</v>
      </c>
    </row>
    <row r="6" spans="1:6">
      <c r="B6" s="539" t="s">
        <v>713</v>
      </c>
      <c r="C6" s="540" t="b">
        <f>IF(C7&gt;0,C7,IF(C8&gt;0,C8,IF(C9&gt;0,C9)))</f>
        <v>0</v>
      </c>
      <c r="D6" s="540" t="b">
        <f>IF(D7&gt;0,D7,IF(D8&gt;0,D8,IF(D9&gt;0,D9)))</f>
        <v>0</v>
      </c>
      <c r="E6" s="540" t="b">
        <f>IF(E7&gt;0,E7,IF(E8&gt;0,E8,IF(E9&gt;0,E9)))</f>
        <v>0</v>
      </c>
      <c r="F6" s="540" t="b">
        <f>IF(F7&gt;0,F7,IF(F8&gt;0,F8,IF(F9&gt;0,F9)))</f>
        <v>0</v>
      </c>
    </row>
    <row r="7" spans="1:6">
      <c r="B7" s="541" t="s">
        <v>719</v>
      </c>
      <c r="C7" s="542"/>
      <c r="D7" s="542"/>
      <c r="E7" s="542"/>
      <c r="F7" s="542"/>
    </row>
    <row r="8" spans="1:6">
      <c r="B8" s="541" t="s">
        <v>720</v>
      </c>
      <c r="C8" s="542"/>
      <c r="D8" s="542"/>
      <c r="E8" s="542"/>
      <c r="F8" s="542"/>
    </row>
    <row r="9" spans="1:6">
      <c r="B9" s="541" t="s">
        <v>721</v>
      </c>
      <c r="C9" s="542"/>
      <c r="D9" s="542"/>
      <c r="E9" s="542"/>
      <c r="F9" s="542"/>
    </row>
  </sheetData>
  <pageMargins left="0.7" right="0.7" top="0.75" bottom="0.75" header="0.3" footer="0.3"/>
  <pageSetup paperSize="9" orientation="portrait" r:id="rId1"/>
  <headerFooter>
    <oddHeader>&amp;C&amp;"Calibri"&amp;10&amp;K0078D7 Classification: Restricted to Partners&amp;1#_x000D_</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2" tint="-9.9978637043366805E-2"/>
  </sheetPr>
  <dimension ref="A1:M42"/>
  <sheetViews>
    <sheetView zoomScale="80" zoomScaleNormal="80" workbookViewId="0">
      <pane xSplit="2" ySplit="6" topLeftCell="C7" activePane="bottomRight" state="frozen"/>
      <selection pane="topRight" activeCell="C1" sqref="C1"/>
      <selection pane="bottomLeft" activeCell="A7" sqref="A7"/>
      <selection pane="bottomRight" activeCell="C8" sqref="C8:G21"/>
    </sheetView>
  </sheetViews>
  <sheetFormatPr defaultRowHeight="15"/>
  <cols>
    <col min="1" max="1" width="9.85546875" style="1" bestFit="1" customWidth="1"/>
    <col min="2" max="2" width="82.5703125" style="15" customWidth="1"/>
    <col min="3" max="7" width="17.5703125" style="1" customWidth="1"/>
  </cols>
  <sheetData>
    <row r="1" spans="1:13">
      <c r="A1" s="1" t="s">
        <v>97</v>
      </c>
      <c r="B1" s="1" t="str">
        <f>Info!C2</f>
        <v>სს პროკრედიტ ბანკი</v>
      </c>
    </row>
    <row r="2" spans="1:13">
      <c r="A2" s="1" t="s">
        <v>98</v>
      </c>
      <c r="B2" s="279">
        <f>'1. key ratios'!B2</f>
        <v>45747</v>
      </c>
    </row>
    <row r="3" spans="1:13">
      <c r="B3" s="279"/>
    </row>
    <row r="4" spans="1:13" ht="15.75" thickBot="1">
      <c r="A4" s="1" t="s">
        <v>349</v>
      </c>
      <c r="B4" s="156" t="s">
        <v>314</v>
      </c>
    </row>
    <row r="5" spans="1:13">
      <c r="A5" s="283"/>
      <c r="B5" s="284"/>
      <c r="C5" s="747" t="s">
        <v>315</v>
      </c>
      <c r="D5" s="747"/>
      <c r="E5" s="747"/>
      <c r="F5" s="747"/>
      <c r="G5" s="748" t="s">
        <v>316</v>
      </c>
    </row>
    <row r="6" spans="1:13">
      <c r="A6" s="285"/>
      <c r="B6" s="286"/>
      <c r="C6" s="287" t="s">
        <v>317</v>
      </c>
      <c r="D6" s="287" t="s">
        <v>318</v>
      </c>
      <c r="E6" s="287" t="s">
        <v>319</v>
      </c>
      <c r="F6" s="287" t="s">
        <v>320</v>
      </c>
      <c r="G6" s="749"/>
    </row>
    <row r="7" spans="1:13">
      <c r="A7" s="288"/>
      <c r="B7" s="289" t="s">
        <v>321</v>
      </c>
      <c r="C7" s="290"/>
      <c r="D7" s="290"/>
      <c r="E7" s="290"/>
      <c r="F7" s="290"/>
      <c r="G7" s="291"/>
    </row>
    <row r="8" spans="1:13">
      <c r="A8" s="292">
        <v>1</v>
      </c>
      <c r="B8" s="293" t="s">
        <v>322</v>
      </c>
      <c r="C8" s="294">
        <v>309359973.20309991</v>
      </c>
      <c r="D8" s="294">
        <v>0</v>
      </c>
      <c r="E8" s="294">
        <v>0</v>
      </c>
      <c r="F8" s="294">
        <v>386854222.03924984</v>
      </c>
      <c r="G8" s="295">
        <v>696214195.24234974</v>
      </c>
      <c r="H8" s="603"/>
      <c r="I8" s="603"/>
      <c r="J8" s="603"/>
      <c r="K8" s="603"/>
      <c r="L8" s="603"/>
      <c r="M8" s="603"/>
    </row>
    <row r="9" spans="1:13">
      <c r="A9" s="292">
        <v>2</v>
      </c>
      <c r="B9" s="296" t="s">
        <v>74</v>
      </c>
      <c r="C9" s="294">
        <v>309359973.20309991</v>
      </c>
      <c r="D9" s="294">
        <v>0</v>
      </c>
      <c r="E9" s="294">
        <v>0</v>
      </c>
      <c r="F9" s="294">
        <v>20918100</v>
      </c>
      <c r="G9" s="295">
        <v>330278073.20309991</v>
      </c>
      <c r="H9" s="603"/>
      <c r="I9" s="603"/>
      <c r="J9" s="603"/>
      <c r="K9" s="603"/>
      <c r="L9" s="603"/>
      <c r="M9" s="603"/>
    </row>
    <row r="10" spans="1:13">
      <c r="A10" s="292">
        <v>3</v>
      </c>
      <c r="B10" s="296" t="s">
        <v>323</v>
      </c>
      <c r="C10" s="297"/>
      <c r="D10" s="297"/>
      <c r="E10" s="297"/>
      <c r="F10" s="294">
        <v>365936122.03924984</v>
      </c>
      <c r="G10" s="295">
        <v>365936122.03924984</v>
      </c>
      <c r="H10" s="603"/>
      <c r="I10" s="603"/>
      <c r="J10" s="603"/>
      <c r="K10" s="603"/>
      <c r="L10" s="603"/>
      <c r="M10" s="603"/>
    </row>
    <row r="11" spans="1:13" ht="26.25">
      <c r="A11" s="292">
        <v>4</v>
      </c>
      <c r="B11" s="293" t="s">
        <v>324</v>
      </c>
      <c r="C11" s="294">
        <v>270912984.95090002</v>
      </c>
      <c r="D11" s="294">
        <v>137491339.17144999</v>
      </c>
      <c r="E11" s="294">
        <v>103821985.67855</v>
      </c>
      <c r="F11" s="294">
        <v>23685341.836399999</v>
      </c>
      <c r="G11" s="295">
        <v>493666321.93263495</v>
      </c>
      <c r="H11" s="603"/>
      <c r="I11" s="603"/>
      <c r="J11" s="603"/>
      <c r="K11" s="603"/>
      <c r="L11" s="603"/>
      <c r="M11" s="603"/>
    </row>
    <row r="12" spans="1:13">
      <c r="A12" s="292">
        <v>5</v>
      </c>
      <c r="B12" s="296" t="s">
        <v>325</v>
      </c>
      <c r="C12" s="294">
        <v>248883265.17180002</v>
      </c>
      <c r="D12" s="298">
        <v>133470100.04985</v>
      </c>
      <c r="E12" s="294">
        <v>100466051.53915</v>
      </c>
      <c r="F12" s="294">
        <v>18759463.4925</v>
      </c>
      <c r="G12" s="295">
        <v>476499936.24063498</v>
      </c>
      <c r="H12" s="603"/>
      <c r="I12" s="603"/>
      <c r="J12" s="603"/>
      <c r="K12" s="603"/>
      <c r="L12" s="603"/>
      <c r="M12" s="603"/>
    </row>
    <row r="13" spans="1:13">
      <c r="A13" s="292">
        <v>6</v>
      </c>
      <c r="B13" s="296" t="s">
        <v>326</v>
      </c>
      <c r="C13" s="294">
        <v>22029719.779099993</v>
      </c>
      <c r="D13" s="298">
        <v>4021239.1216000002</v>
      </c>
      <c r="E13" s="294">
        <v>3355934.1393999998</v>
      </c>
      <c r="F13" s="294">
        <v>4925878.3438999997</v>
      </c>
      <c r="G13" s="295">
        <v>17166385.691999998</v>
      </c>
      <c r="H13" s="603"/>
      <c r="I13" s="603"/>
      <c r="J13" s="603"/>
      <c r="K13" s="603"/>
      <c r="L13" s="603"/>
      <c r="M13" s="603"/>
    </row>
    <row r="14" spans="1:13">
      <c r="A14" s="292">
        <v>7</v>
      </c>
      <c r="B14" s="293" t="s">
        <v>327</v>
      </c>
      <c r="C14" s="294">
        <v>445429492.8757</v>
      </c>
      <c r="D14" s="294">
        <v>104925243.35890001</v>
      </c>
      <c r="E14" s="294">
        <v>111963508.60180001</v>
      </c>
      <c r="F14" s="294">
        <v>41743.57</v>
      </c>
      <c r="G14" s="295">
        <v>320446929.87465006</v>
      </c>
      <c r="H14" s="603"/>
      <c r="I14" s="603"/>
      <c r="J14" s="603"/>
      <c r="K14" s="603"/>
      <c r="L14" s="603"/>
      <c r="M14" s="603"/>
    </row>
    <row r="15" spans="1:13" ht="51.75">
      <c r="A15" s="292">
        <v>8</v>
      </c>
      <c r="B15" s="296" t="s">
        <v>328</v>
      </c>
      <c r="C15" s="294">
        <v>429423952.51859999</v>
      </c>
      <c r="D15" s="298">
        <v>99464655.058900014</v>
      </c>
      <c r="E15" s="294">
        <v>83263898.215200007</v>
      </c>
      <c r="F15" s="294">
        <v>41743.57</v>
      </c>
      <c r="G15" s="295">
        <v>306097124.68135005</v>
      </c>
      <c r="H15" s="603"/>
      <c r="I15" s="603"/>
      <c r="J15" s="603"/>
      <c r="K15" s="603"/>
      <c r="L15" s="603"/>
      <c r="M15" s="603"/>
    </row>
    <row r="16" spans="1:13" ht="26.25">
      <c r="A16" s="292">
        <v>9</v>
      </c>
      <c r="B16" s="296" t="s">
        <v>329</v>
      </c>
      <c r="C16" s="294">
        <v>16005540.357100001</v>
      </c>
      <c r="D16" s="298">
        <v>5460588.3000000007</v>
      </c>
      <c r="E16" s="294">
        <v>28699610.386599999</v>
      </c>
      <c r="F16" s="294">
        <v>0</v>
      </c>
      <c r="G16" s="295">
        <v>14349805.193299999</v>
      </c>
      <c r="H16" s="603"/>
      <c r="I16" s="603"/>
      <c r="J16" s="603"/>
      <c r="K16" s="603"/>
      <c r="L16" s="603"/>
      <c r="M16" s="603"/>
    </row>
    <row r="17" spans="1:13">
      <c r="A17" s="292">
        <v>10</v>
      </c>
      <c r="B17" s="293" t="s">
        <v>330</v>
      </c>
      <c r="C17" s="294"/>
      <c r="D17" s="298"/>
      <c r="E17" s="294"/>
      <c r="F17" s="294"/>
      <c r="G17" s="295"/>
      <c r="H17" s="603"/>
      <c r="I17" s="603"/>
      <c r="J17" s="603"/>
      <c r="K17" s="603"/>
      <c r="L17" s="603"/>
      <c r="M17" s="603"/>
    </row>
    <row r="18" spans="1:13">
      <c r="A18" s="292">
        <v>11</v>
      </c>
      <c r="B18" s="293" t="s">
        <v>78</v>
      </c>
      <c r="C18" s="294">
        <v>0</v>
      </c>
      <c r="D18" s="298">
        <v>45643439.924299993</v>
      </c>
      <c r="E18" s="294">
        <v>2572182.9426000002</v>
      </c>
      <c r="F18" s="294">
        <v>2274888.9665000397</v>
      </c>
      <c r="G18" s="295">
        <v>0</v>
      </c>
      <c r="H18" s="603"/>
      <c r="I18" s="603"/>
      <c r="J18" s="603"/>
      <c r="K18" s="603"/>
      <c r="L18" s="603"/>
      <c r="M18" s="603"/>
    </row>
    <row r="19" spans="1:13">
      <c r="A19" s="292">
        <v>12</v>
      </c>
      <c r="B19" s="296" t="s">
        <v>331</v>
      </c>
      <c r="C19" s="297"/>
      <c r="D19" s="298">
        <v>669027.35560000001</v>
      </c>
      <c r="E19" s="294">
        <v>0</v>
      </c>
      <c r="F19" s="294">
        <v>0</v>
      </c>
      <c r="G19" s="295">
        <v>0</v>
      </c>
      <c r="H19" s="603"/>
      <c r="I19" s="603"/>
      <c r="J19" s="603"/>
      <c r="K19" s="603"/>
      <c r="L19" s="603"/>
      <c r="M19" s="603"/>
    </row>
    <row r="20" spans="1:13" ht="26.25">
      <c r="A20" s="292">
        <v>13</v>
      </c>
      <c r="B20" s="296" t="s">
        <v>332</v>
      </c>
      <c r="C20" s="294">
        <v>0</v>
      </c>
      <c r="D20" s="294">
        <v>44974412.568699993</v>
      </c>
      <c r="E20" s="294">
        <v>2572182.9426000002</v>
      </c>
      <c r="F20" s="294">
        <v>2274888.9665000397</v>
      </c>
      <c r="G20" s="295">
        <v>0</v>
      </c>
      <c r="H20" s="603"/>
      <c r="I20" s="603"/>
      <c r="J20" s="603"/>
      <c r="K20" s="603"/>
      <c r="L20" s="603"/>
      <c r="M20" s="603"/>
    </row>
    <row r="21" spans="1:13">
      <c r="A21" s="299">
        <v>14</v>
      </c>
      <c r="B21" s="300" t="s">
        <v>333</v>
      </c>
      <c r="C21" s="297"/>
      <c r="D21" s="297"/>
      <c r="E21" s="297"/>
      <c r="F21" s="297"/>
      <c r="G21" s="301">
        <v>1510327447.0496347</v>
      </c>
      <c r="H21" s="603"/>
      <c r="I21" s="603"/>
      <c r="J21" s="603"/>
      <c r="K21" s="603"/>
      <c r="L21" s="603"/>
      <c r="M21" s="603"/>
    </row>
    <row r="22" spans="1:13">
      <c r="A22" s="302"/>
      <c r="B22" s="319" t="s">
        <v>334</v>
      </c>
      <c r="C22" s="303"/>
      <c r="D22" s="304"/>
      <c r="E22" s="303"/>
      <c r="F22" s="303"/>
      <c r="G22" s="305"/>
      <c r="H22" s="603"/>
      <c r="I22" s="603"/>
      <c r="J22" s="603"/>
      <c r="K22" s="603"/>
      <c r="L22" s="603"/>
      <c r="M22" s="603"/>
    </row>
    <row r="23" spans="1:13">
      <c r="A23" s="292">
        <v>15</v>
      </c>
      <c r="B23" s="293" t="s">
        <v>212</v>
      </c>
      <c r="C23" s="306">
        <v>325082113.95009995</v>
      </c>
      <c r="D23" s="307">
        <v>211964801.03509998</v>
      </c>
      <c r="E23" s="306"/>
      <c r="F23" s="306"/>
      <c r="G23" s="295">
        <v>10885320.051755</v>
      </c>
      <c r="H23" s="603"/>
      <c r="I23" s="603"/>
      <c r="J23" s="603"/>
      <c r="K23" s="603"/>
      <c r="L23" s="603"/>
      <c r="M23" s="603"/>
    </row>
    <row r="24" spans="1:13">
      <c r="A24" s="292">
        <v>16</v>
      </c>
      <c r="B24" s="293" t="s">
        <v>335</v>
      </c>
      <c r="C24" s="294">
        <v>0</v>
      </c>
      <c r="D24" s="298">
        <v>127113697.31900001</v>
      </c>
      <c r="E24" s="294">
        <v>247777788.93100002</v>
      </c>
      <c r="F24" s="294">
        <v>905847908.86020005</v>
      </c>
      <c r="G24" s="295">
        <v>902414020.81569004</v>
      </c>
      <c r="H24" s="603"/>
      <c r="I24" s="603"/>
      <c r="J24" s="603"/>
      <c r="K24" s="603"/>
      <c r="L24" s="603"/>
      <c r="M24" s="603"/>
    </row>
    <row r="25" spans="1:13" ht="26.25">
      <c r="A25" s="292">
        <v>17</v>
      </c>
      <c r="B25" s="296" t="s">
        <v>336</v>
      </c>
      <c r="C25" s="294"/>
      <c r="D25" s="298"/>
      <c r="E25" s="294"/>
      <c r="F25" s="294"/>
      <c r="G25" s="295"/>
      <c r="H25" s="603"/>
      <c r="I25" s="603"/>
      <c r="J25" s="603"/>
      <c r="K25" s="603"/>
      <c r="L25" s="603"/>
      <c r="M25" s="603"/>
    </row>
    <row r="26" spans="1:13" ht="26.25">
      <c r="A26" s="292">
        <v>18</v>
      </c>
      <c r="B26" s="296" t="s">
        <v>337</v>
      </c>
      <c r="C26" s="294">
        <v>0</v>
      </c>
      <c r="D26" s="298">
        <v>0</v>
      </c>
      <c r="E26" s="294">
        <v>121140.07</v>
      </c>
      <c r="F26" s="294">
        <v>2334052.73</v>
      </c>
      <c r="G26" s="295">
        <v>410677.94449999998</v>
      </c>
      <c r="H26" s="603"/>
      <c r="I26" s="603"/>
      <c r="J26" s="603"/>
      <c r="K26" s="603"/>
      <c r="L26" s="603"/>
      <c r="M26" s="603"/>
    </row>
    <row r="27" spans="1:13">
      <c r="A27" s="292">
        <v>19</v>
      </c>
      <c r="B27" s="296" t="s">
        <v>338</v>
      </c>
      <c r="C27" s="294">
        <v>0</v>
      </c>
      <c r="D27" s="298">
        <v>101648224.01450001</v>
      </c>
      <c r="E27" s="294">
        <v>198773537.7651</v>
      </c>
      <c r="F27" s="294">
        <v>759331286.79620004</v>
      </c>
      <c r="G27" s="295">
        <v>760762284.61763</v>
      </c>
      <c r="H27" s="603"/>
      <c r="I27" s="603"/>
      <c r="J27" s="603"/>
      <c r="K27" s="603"/>
      <c r="L27" s="603"/>
      <c r="M27" s="603"/>
    </row>
    <row r="28" spans="1:13">
      <c r="A28" s="292">
        <v>20</v>
      </c>
      <c r="B28" s="308" t="s">
        <v>339</v>
      </c>
      <c r="C28" s="294"/>
      <c r="D28" s="298"/>
      <c r="E28" s="294"/>
      <c r="F28" s="294"/>
      <c r="G28" s="295"/>
      <c r="H28" s="603"/>
      <c r="I28" s="603"/>
      <c r="J28" s="603"/>
      <c r="K28" s="603"/>
      <c r="L28" s="603"/>
      <c r="M28" s="603"/>
    </row>
    <row r="29" spans="1:13">
      <c r="A29" s="292">
        <v>21</v>
      </c>
      <c r="B29" s="296" t="s">
        <v>340</v>
      </c>
      <c r="C29" s="294">
        <v>0</v>
      </c>
      <c r="D29" s="298">
        <v>23487300.247499999</v>
      </c>
      <c r="E29" s="294">
        <v>48033683.3169</v>
      </c>
      <c r="F29" s="294">
        <v>141915437.94600001</v>
      </c>
      <c r="G29" s="295">
        <v>138302482.55355999</v>
      </c>
      <c r="H29" s="603"/>
      <c r="I29" s="603"/>
      <c r="J29" s="603"/>
      <c r="K29" s="603"/>
      <c r="L29" s="603"/>
      <c r="M29" s="603"/>
    </row>
    <row r="30" spans="1:13">
      <c r="A30" s="292">
        <v>22</v>
      </c>
      <c r="B30" s="308" t="s">
        <v>339</v>
      </c>
      <c r="C30" s="294">
        <v>0</v>
      </c>
      <c r="D30" s="298">
        <v>6382062.9212999996</v>
      </c>
      <c r="E30" s="294">
        <v>14867214.0053</v>
      </c>
      <c r="F30" s="294">
        <v>56618264.777999997</v>
      </c>
      <c r="G30" s="295">
        <v>49274778.766520008</v>
      </c>
      <c r="H30" s="603"/>
      <c r="I30" s="603"/>
      <c r="J30" s="603"/>
      <c r="K30" s="603"/>
      <c r="L30" s="603"/>
      <c r="M30" s="603"/>
    </row>
    <row r="31" spans="1:13" ht="26.25">
      <c r="A31" s="292">
        <v>23</v>
      </c>
      <c r="B31" s="296" t="s">
        <v>341</v>
      </c>
      <c r="C31" s="294">
        <v>0</v>
      </c>
      <c r="D31" s="298">
        <v>1978173.057</v>
      </c>
      <c r="E31" s="294">
        <v>849427.77899999998</v>
      </c>
      <c r="F31" s="294">
        <v>2267131.3880000003</v>
      </c>
      <c r="G31" s="295">
        <v>2938575.7</v>
      </c>
      <c r="H31" s="603"/>
      <c r="I31" s="603"/>
      <c r="J31" s="603"/>
      <c r="K31" s="603"/>
      <c r="L31" s="603"/>
      <c r="M31" s="603"/>
    </row>
    <row r="32" spans="1:13">
      <c r="A32" s="292">
        <v>24</v>
      </c>
      <c r="B32" s="293" t="s">
        <v>342</v>
      </c>
      <c r="C32" s="294"/>
      <c r="D32" s="298"/>
      <c r="E32" s="294"/>
      <c r="F32" s="294"/>
      <c r="G32" s="295"/>
      <c r="H32" s="603"/>
      <c r="I32" s="603"/>
      <c r="J32" s="603"/>
      <c r="K32" s="603"/>
      <c r="L32" s="603"/>
      <c r="M32" s="603"/>
    </row>
    <row r="33" spans="1:13">
      <c r="A33" s="292">
        <v>25</v>
      </c>
      <c r="B33" s="293" t="s">
        <v>88</v>
      </c>
      <c r="C33" s="294">
        <v>4647021.2946160939</v>
      </c>
      <c r="D33" s="294">
        <v>27711437.72871263</v>
      </c>
      <c r="E33" s="294">
        <v>11577727.823687373</v>
      </c>
      <c r="F33" s="294">
        <v>83409218.038100004</v>
      </c>
      <c r="G33" s="295">
        <v>103082588.3650661</v>
      </c>
      <c r="H33" s="603"/>
      <c r="I33" s="603"/>
      <c r="J33" s="603"/>
      <c r="K33" s="603"/>
      <c r="L33" s="603"/>
      <c r="M33" s="603"/>
    </row>
    <row r="34" spans="1:13">
      <c r="A34" s="292">
        <v>26</v>
      </c>
      <c r="B34" s="296" t="s">
        <v>343</v>
      </c>
      <c r="C34" s="297"/>
      <c r="D34" s="298">
        <v>668855.85259999998</v>
      </c>
      <c r="E34" s="294">
        <v>0</v>
      </c>
      <c r="F34" s="294">
        <v>0</v>
      </c>
      <c r="G34" s="295">
        <v>668855.85259999998</v>
      </c>
      <c r="H34" s="603"/>
      <c r="I34" s="603"/>
      <c r="J34" s="603"/>
      <c r="K34" s="603"/>
      <c r="L34" s="603"/>
      <c r="M34" s="603"/>
    </row>
    <row r="35" spans="1:13">
      <c r="A35" s="292">
        <v>27</v>
      </c>
      <c r="B35" s="296" t="s">
        <v>344</v>
      </c>
      <c r="C35" s="294">
        <v>4647021.2946160939</v>
      </c>
      <c r="D35" s="298">
        <v>27042581.876112629</v>
      </c>
      <c r="E35" s="294">
        <v>11577727.823687373</v>
      </c>
      <c r="F35" s="294">
        <v>83409218.038100004</v>
      </c>
      <c r="G35" s="295">
        <v>102413732.5124661</v>
      </c>
      <c r="H35" s="603"/>
      <c r="I35" s="603"/>
      <c r="J35" s="603"/>
      <c r="K35" s="603"/>
      <c r="L35" s="603"/>
      <c r="M35" s="603"/>
    </row>
    <row r="36" spans="1:13">
      <c r="A36" s="292">
        <v>28</v>
      </c>
      <c r="B36" s="293" t="s">
        <v>345</v>
      </c>
      <c r="C36" s="294">
        <v>0</v>
      </c>
      <c r="D36" s="298">
        <v>90297445.382999986</v>
      </c>
      <c r="E36" s="294">
        <v>21541609.454299994</v>
      </c>
      <c r="F36" s="294">
        <v>39552368.228200011</v>
      </c>
      <c r="G36" s="295">
        <v>12842155.431454999</v>
      </c>
      <c r="H36" s="603"/>
      <c r="I36" s="603"/>
      <c r="J36" s="603"/>
      <c r="K36" s="603"/>
      <c r="L36" s="603"/>
      <c r="M36" s="603"/>
    </row>
    <row r="37" spans="1:13">
      <c r="A37" s="299">
        <v>29</v>
      </c>
      <c r="B37" s="300" t="s">
        <v>346</v>
      </c>
      <c r="C37" s="297"/>
      <c r="D37" s="297"/>
      <c r="E37" s="297"/>
      <c r="F37" s="297"/>
      <c r="G37" s="301">
        <v>1029224084.6639661</v>
      </c>
      <c r="H37" s="603"/>
      <c r="I37" s="603"/>
      <c r="J37" s="603"/>
      <c r="K37" s="603"/>
      <c r="L37" s="603"/>
      <c r="M37" s="603"/>
    </row>
    <row r="38" spans="1:13">
      <c r="A38" s="288"/>
      <c r="B38" s="309"/>
      <c r="C38" s="310"/>
      <c r="D38" s="310"/>
      <c r="E38" s="310"/>
      <c r="F38" s="310"/>
      <c r="G38" s="311"/>
      <c r="H38" s="603"/>
      <c r="I38" s="603"/>
      <c r="J38" s="603"/>
      <c r="K38" s="603"/>
      <c r="L38" s="603"/>
      <c r="M38" s="603"/>
    </row>
    <row r="39" spans="1:13" ht="15.75" thickBot="1">
      <c r="A39" s="312">
        <v>30</v>
      </c>
      <c r="B39" s="313" t="s">
        <v>314</v>
      </c>
      <c r="C39" s="191"/>
      <c r="D39" s="176"/>
      <c r="E39" s="176"/>
      <c r="F39" s="314"/>
      <c r="G39" s="315">
        <v>1.4674427751491506</v>
      </c>
      <c r="H39" s="603"/>
      <c r="I39" s="603"/>
      <c r="J39" s="603"/>
      <c r="K39" s="603"/>
      <c r="L39" s="603"/>
      <c r="M39" s="603"/>
    </row>
    <row r="42" spans="1:13" ht="39">
      <c r="B42" s="15" t="s">
        <v>347</v>
      </c>
    </row>
  </sheetData>
  <mergeCells count="2">
    <mergeCell ref="C5:F5"/>
    <mergeCell ref="G5:G6"/>
  </mergeCells>
  <pageMargins left="0.7" right="0.7" top="0.75" bottom="0.75" header="0.3" footer="0.3"/>
  <headerFooter>
    <oddHeader>&amp;C&amp;"Calibri"&amp;10&amp;K0078D7 Classification: Restricted to Partners&amp;1#_x000D_</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2" tint="-9.9978637043366805E-2"/>
  </sheetPr>
  <dimension ref="A1:H26"/>
  <sheetViews>
    <sheetView showGridLines="0" zoomScale="80" zoomScaleNormal="80" workbookViewId="0">
      <selection activeCell="C8" sqref="C8:H22"/>
    </sheetView>
  </sheetViews>
  <sheetFormatPr defaultColWidth="9.140625" defaultRowHeight="12.75"/>
  <cols>
    <col min="1" max="1" width="11.85546875" style="321" bestFit="1" customWidth="1"/>
    <col min="2" max="2" width="105.140625" style="321" bestFit="1" customWidth="1"/>
    <col min="3" max="6" width="19.28515625" style="321" bestFit="1" customWidth="1"/>
    <col min="7" max="7" width="30.42578125" style="321" customWidth="1"/>
    <col min="8" max="8" width="20.5703125" style="321" bestFit="1" customWidth="1"/>
    <col min="9" max="16384" width="9.140625" style="321"/>
  </cols>
  <sheetData>
    <row r="1" spans="1:8" ht="13.5">
      <c r="A1" s="320" t="s">
        <v>97</v>
      </c>
      <c r="B1" s="242" t="str">
        <f>Info!C2</f>
        <v>სს პროკრედიტ ბანკი</v>
      </c>
    </row>
    <row r="2" spans="1:8">
      <c r="A2" s="320" t="s">
        <v>98</v>
      </c>
      <c r="B2" s="323">
        <f>'1. key ratios'!B2</f>
        <v>45747</v>
      </c>
    </row>
    <row r="3" spans="1:8">
      <c r="A3" s="322" t="s">
        <v>350</v>
      </c>
    </row>
    <row r="5" spans="1:8">
      <c r="A5" s="750" t="s">
        <v>351</v>
      </c>
      <c r="B5" s="751"/>
      <c r="C5" s="756" t="s">
        <v>352</v>
      </c>
      <c r="D5" s="757"/>
      <c r="E5" s="757"/>
      <c r="F5" s="757"/>
      <c r="G5" s="757"/>
      <c r="H5" s="758"/>
    </row>
    <row r="6" spans="1:8">
      <c r="A6" s="752"/>
      <c r="B6" s="753"/>
      <c r="C6" s="759"/>
      <c r="D6" s="760"/>
      <c r="E6" s="760"/>
      <c r="F6" s="760"/>
      <c r="G6" s="760"/>
      <c r="H6" s="761"/>
    </row>
    <row r="7" spans="1:8" ht="25.5">
      <c r="A7" s="754"/>
      <c r="B7" s="755"/>
      <c r="C7" s="421" t="s">
        <v>353</v>
      </c>
      <c r="D7" s="421" t="s">
        <v>354</v>
      </c>
      <c r="E7" s="421" t="s">
        <v>355</v>
      </c>
      <c r="F7" s="421" t="s">
        <v>356</v>
      </c>
      <c r="G7" s="421" t="s">
        <v>466</v>
      </c>
      <c r="H7" s="421" t="s">
        <v>66</v>
      </c>
    </row>
    <row r="8" spans="1:8">
      <c r="A8" s="417">
        <v>1</v>
      </c>
      <c r="B8" s="416" t="s">
        <v>123</v>
      </c>
      <c r="C8" s="637">
        <v>275839859.49229997</v>
      </c>
      <c r="D8" s="637">
        <v>70175198.819999993</v>
      </c>
      <c r="E8" s="637">
        <v>22354833.400000002</v>
      </c>
      <c r="F8" s="637">
        <v>0</v>
      </c>
      <c r="G8" s="637">
        <v>0</v>
      </c>
      <c r="H8" s="637">
        <v>368369891.71229994</v>
      </c>
    </row>
    <row r="9" spans="1:8">
      <c r="A9" s="417">
        <v>2</v>
      </c>
      <c r="B9" s="416" t="s">
        <v>124</v>
      </c>
      <c r="C9" s="637"/>
      <c r="D9" s="637">
        <v>0</v>
      </c>
      <c r="E9" s="637">
        <v>0</v>
      </c>
      <c r="F9" s="637">
        <v>0</v>
      </c>
      <c r="G9" s="637">
        <v>0</v>
      </c>
      <c r="H9" s="637">
        <v>0</v>
      </c>
    </row>
    <row r="10" spans="1:8">
      <c r="A10" s="417">
        <v>3</v>
      </c>
      <c r="B10" s="416" t="s">
        <v>125</v>
      </c>
      <c r="C10" s="637"/>
      <c r="D10" s="637">
        <v>0</v>
      </c>
      <c r="E10" s="637">
        <v>0</v>
      </c>
      <c r="F10" s="637">
        <v>0</v>
      </c>
      <c r="G10" s="637">
        <v>0</v>
      </c>
      <c r="H10" s="637">
        <v>0</v>
      </c>
    </row>
    <row r="11" spans="1:8">
      <c r="A11" s="417">
        <v>4</v>
      </c>
      <c r="B11" s="416" t="s">
        <v>126</v>
      </c>
      <c r="C11" s="637"/>
      <c r="D11" s="637">
        <v>0</v>
      </c>
      <c r="E11" s="637">
        <v>0</v>
      </c>
      <c r="F11" s="637">
        <v>0</v>
      </c>
      <c r="G11" s="637">
        <v>0</v>
      </c>
      <c r="H11" s="637">
        <v>0</v>
      </c>
    </row>
    <row r="12" spans="1:8">
      <c r="A12" s="417">
        <v>5</v>
      </c>
      <c r="B12" s="416" t="s">
        <v>667</v>
      </c>
      <c r="C12" s="637"/>
      <c r="D12" s="637">
        <v>0</v>
      </c>
      <c r="E12" s="637">
        <v>0</v>
      </c>
      <c r="F12" s="637">
        <v>0</v>
      </c>
      <c r="G12" s="637">
        <v>0</v>
      </c>
      <c r="H12" s="637">
        <v>0</v>
      </c>
    </row>
    <row r="13" spans="1:8">
      <c r="A13" s="417">
        <v>6</v>
      </c>
      <c r="B13" s="416" t="s">
        <v>127</v>
      </c>
      <c r="C13" s="637">
        <v>115863192.88749398</v>
      </c>
      <c r="D13" s="637">
        <v>0</v>
      </c>
      <c r="E13" s="637">
        <v>0</v>
      </c>
      <c r="F13" s="637">
        <v>0</v>
      </c>
      <c r="G13" s="637">
        <v>0</v>
      </c>
      <c r="H13" s="637">
        <v>115863192.88749398</v>
      </c>
    </row>
    <row r="14" spans="1:8">
      <c r="A14" s="417">
        <v>7</v>
      </c>
      <c r="B14" s="416" t="s">
        <v>71</v>
      </c>
      <c r="C14" s="637"/>
      <c r="D14" s="637">
        <v>240386778.04604238</v>
      </c>
      <c r="E14" s="637">
        <v>258403976.00293684</v>
      </c>
      <c r="F14" s="637">
        <v>369312455.84980637</v>
      </c>
      <c r="G14" s="637">
        <v>2469968.6333999997</v>
      </c>
      <c r="H14" s="637">
        <v>870573178.53218555</v>
      </c>
    </row>
    <row r="15" spans="1:8">
      <c r="A15" s="417">
        <v>8</v>
      </c>
      <c r="B15" s="418" t="s">
        <v>72</v>
      </c>
      <c r="C15" s="637"/>
      <c r="D15" s="637">
        <v>69319170.20070444</v>
      </c>
      <c r="E15" s="637">
        <v>141940296.45967811</v>
      </c>
      <c r="F15" s="637">
        <v>175187129.70595717</v>
      </c>
      <c r="G15" s="637">
        <v>323157.41159999999</v>
      </c>
      <c r="H15" s="637">
        <v>386769753.77793974</v>
      </c>
    </row>
    <row r="16" spans="1:8">
      <c r="A16" s="417">
        <v>9</v>
      </c>
      <c r="B16" s="416" t="s">
        <v>668</v>
      </c>
      <c r="C16" s="637"/>
      <c r="D16" s="637">
        <v>17630113.153653219</v>
      </c>
      <c r="E16" s="637">
        <v>28281221.447684865</v>
      </c>
      <c r="F16" s="637">
        <v>38495907.425436504</v>
      </c>
      <c r="G16" s="637">
        <v>906.46999999999991</v>
      </c>
      <c r="H16" s="637">
        <v>84408148.496774584</v>
      </c>
    </row>
    <row r="17" spans="1:8">
      <c r="A17" s="417">
        <v>10</v>
      </c>
      <c r="B17" s="420" t="s">
        <v>371</v>
      </c>
      <c r="C17" s="637"/>
      <c r="D17" s="637">
        <v>297061.4007</v>
      </c>
      <c r="E17" s="637">
        <v>3132964.9326999993</v>
      </c>
      <c r="F17" s="637">
        <v>74393.414100000009</v>
      </c>
      <c r="G17" s="637">
        <v>2790381.8049999997</v>
      </c>
      <c r="H17" s="637">
        <v>6294801.5524999993</v>
      </c>
    </row>
    <row r="18" spans="1:8">
      <c r="A18" s="417">
        <v>11</v>
      </c>
      <c r="B18" s="416" t="s">
        <v>68</v>
      </c>
      <c r="C18" s="637"/>
      <c r="D18" s="637">
        <v>0</v>
      </c>
      <c r="E18" s="637">
        <v>0</v>
      </c>
      <c r="F18" s="637">
        <v>0</v>
      </c>
      <c r="G18" s="637">
        <v>4095984.27</v>
      </c>
      <c r="H18" s="637">
        <v>4095984.27</v>
      </c>
    </row>
    <row r="19" spans="1:8">
      <c r="A19" s="417">
        <v>12</v>
      </c>
      <c r="B19" s="416" t="s">
        <v>69</v>
      </c>
      <c r="C19" s="637"/>
      <c r="D19" s="637">
        <v>0</v>
      </c>
      <c r="E19" s="637">
        <v>0</v>
      </c>
      <c r="F19" s="637">
        <v>0</v>
      </c>
      <c r="G19" s="637">
        <v>0</v>
      </c>
      <c r="H19" s="637">
        <v>0</v>
      </c>
    </row>
    <row r="20" spans="1:8">
      <c r="A20" s="419">
        <v>13</v>
      </c>
      <c r="B20" s="418" t="s">
        <v>70</v>
      </c>
      <c r="C20" s="637"/>
      <c r="D20" s="637">
        <v>0</v>
      </c>
      <c r="E20" s="637">
        <v>0</v>
      </c>
      <c r="F20" s="637">
        <v>0</v>
      </c>
      <c r="G20" s="637">
        <v>0</v>
      </c>
      <c r="H20" s="637">
        <v>0</v>
      </c>
    </row>
    <row r="21" spans="1:8">
      <c r="A21" s="417">
        <v>14</v>
      </c>
      <c r="B21" s="416" t="s">
        <v>357</v>
      </c>
      <c r="C21" s="637">
        <v>53478505.802299999</v>
      </c>
      <c r="D21" s="637">
        <v>2926969.1957747042</v>
      </c>
      <c r="E21" s="637">
        <v>0</v>
      </c>
      <c r="F21" s="637">
        <v>0</v>
      </c>
      <c r="G21" s="637">
        <v>57821695.045425303</v>
      </c>
      <c r="H21" s="637">
        <v>114227170.04350001</v>
      </c>
    </row>
    <row r="22" spans="1:8">
      <c r="A22" s="415">
        <v>15</v>
      </c>
      <c r="B22" s="414" t="s">
        <v>66</v>
      </c>
      <c r="C22" s="637">
        <v>445181558.18209392</v>
      </c>
      <c r="D22" s="637">
        <v>400438229.41617477</v>
      </c>
      <c r="E22" s="637">
        <v>450980327.31029981</v>
      </c>
      <c r="F22" s="637">
        <v>582995492.98119998</v>
      </c>
      <c r="G22" s="637">
        <v>64711711.830425307</v>
      </c>
      <c r="H22" s="637">
        <v>1944307319.7201939</v>
      </c>
    </row>
    <row r="26" spans="1:8" ht="38.25">
      <c r="B26" s="329" t="s">
        <v>465</v>
      </c>
    </row>
  </sheetData>
  <mergeCells count="2">
    <mergeCell ref="A5:B7"/>
    <mergeCell ref="C5:H6"/>
  </mergeCells>
  <conditionalFormatting sqref="A5">
    <cfRule type="duplicateValues" dxfId="17" priority="1"/>
    <cfRule type="duplicateValues" dxfId="16" priority="2"/>
    <cfRule type="duplicateValues" dxfId="15" priority="3"/>
  </conditionalFormatting>
  <pageMargins left="0.7" right="0.7" top="0.75" bottom="0.75" header="0.3" footer="0.3"/>
  <pageSetup paperSize="9" orientation="portrait" r:id="rId1"/>
  <headerFooter>
    <oddHeader>&amp;C&amp;"Calibri"&amp;10&amp;K0078D7 Classification: Restricted to Partners&amp;1#_x000D_</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2" tint="-9.9978637043366805E-2"/>
  </sheetPr>
  <dimension ref="A1:H26"/>
  <sheetViews>
    <sheetView showGridLines="0" zoomScale="80" zoomScaleNormal="80" workbookViewId="0">
      <selection activeCell="H34" sqref="H34"/>
    </sheetView>
  </sheetViews>
  <sheetFormatPr defaultColWidth="9.140625" defaultRowHeight="12.75"/>
  <cols>
    <col min="1" max="1" width="11.85546875" style="324" bestFit="1" customWidth="1"/>
    <col min="2" max="2" width="86.85546875" style="321" customWidth="1"/>
    <col min="3" max="4" width="31.5703125" style="321" customWidth="1"/>
    <col min="5" max="5" width="16.42578125" style="321" bestFit="1" customWidth="1"/>
    <col min="6" max="6" width="14.140625" style="321" bestFit="1" customWidth="1"/>
    <col min="7" max="7" width="20" style="321" bestFit="1" customWidth="1"/>
    <col min="8" max="8" width="25.140625" style="321" bestFit="1" customWidth="1"/>
    <col min="9" max="16384" width="9.140625" style="321"/>
  </cols>
  <sheetData>
    <row r="1" spans="1:8" ht="13.5">
      <c r="A1" s="320" t="s">
        <v>97</v>
      </c>
      <c r="B1" s="242" t="str">
        <f>Info!C2</f>
        <v>სს პროკრედიტ ბანკი</v>
      </c>
      <c r="C1" s="433"/>
      <c r="D1" s="433"/>
      <c r="E1" s="433"/>
      <c r="F1" s="433"/>
      <c r="G1" s="433"/>
      <c r="H1" s="433"/>
    </row>
    <row r="2" spans="1:8">
      <c r="A2" s="320" t="s">
        <v>98</v>
      </c>
      <c r="B2" s="323">
        <f>'1. key ratios'!B2</f>
        <v>45747</v>
      </c>
      <c r="C2" s="433"/>
      <c r="D2" s="433"/>
      <c r="E2" s="433"/>
      <c r="F2" s="433"/>
      <c r="G2" s="433"/>
      <c r="H2" s="433"/>
    </row>
    <row r="3" spans="1:8">
      <c r="A3" s="322" t="s">
        <v>358</v>
      </c>
      <c r="B3" s="433"/>
      <c r="C3" s="433"/>
      <c r="D3" s="433"/>
      <c r="E3" s="433"/>
      <c r="F3" s="433"/>
      <c r="G3" s="433"/>
      <c r="H3" s="433"/>
    </row>
    <row r="4" spans="1:8">
      <c r="A4" s="434"/>
      <c r="B4" s="433"/>
      <c r="C4" s="432" t="s">
        <v>359</v>
      </c>
      <c r="D4" s="432" t="s">
        <v>360</v>
      </c>
      <c r="E4" s="432" t="s">
        <v>361</v>
      </c>
      <c r="F4" s="432" t="s">
        <v>362</v>
      </c>
      <c r="G4" s="432" t="s">
        <v>363</v>
      </c>
      <c r="H4" s="432" t="s">
        <v>364</v>
      </c>
    </row>
    <row r="5" spans="1:8" ht="33.950000000000003" customHeight="1">
      <c r="A5" s="750" t="s">
        <v>616</v>
      </c>
      <c r="B5" s="751"/>
      <c r="C5" s="764" t="s">
        <v>453</v>
      </c>
      <c r="D5" s="764"/>
      <c r="E5" s="764" t="s">
        <v>615</v>
      </c>
      <c r="F5" s="762" t="s">
        <v>614</v>
      </c>
      <c r="G5" s="762" t="s">
        <v>368</v>
      </c>
      <c r="H5" s="430" t="s">
        <v>613</v>
      </c>
    </row>
    <row r="6" spans="1:8" ht="25.5">
      <c r="A6" s="754"/>
      <c r="B6" s="755"/>
      <c r="C6" s="431" t="s">
        <v>369</v>
      </c>
      <c r="D6" s="431" t="s">
        <v>370</v>
      </c>
      <c r="E6" s="764"/>
      <c r="F6" s="763"/>
      <c r="G6" s="763"/>
      <c r="H6" s="430" t="s">
        <v>612</v>
      </c>
    </row>
    <row r="7" spans="1:8">
      <c r="A7" s="428">
        <v>1</v>
      </c>
      <c r="B7" s="416" t="s">
        <v>123</v>
      </c>
      <c r="C7" s="423"/>
      <c r="D7" s="423">
        <v>368429499.23400003</v>
      </c>
      <c r="E7" s="423">
        <v>59607.521699999998</v>
      </c>
      <c r="F7" s="423"/>
      <c r="G7" s="423"/>
      <c r="H7" s="422">
        <v>368369891.7123</v>
      </c>
    </row>
    <row r="8" spans="1:8" ht="14.45" customHeight="1">
      <c r="A8" s="428">
        <v>2</v>
      </c>
      <c r="B8" s="416" t="s">
        <v>124</v>
      </c>
      <c r="C8" s="423"/>
      <c r="D8" s="423"/>
      <c r="E8" s="423"/>
      <c r="F8" s="423"/>
      <c r="G8" s="423"/>
      <c r="H8" s="422">
        <v>0</v>
      </c>
    </row>
    <row r="9" spans="1:8">
      <c r="A9" s="428">
        <v>3</v>
      </c>
      <c r="B9" s="416" t="s">
        <v>125</v>
      </c>
      <c r="C9" s="423"/>
      <c r="D9" s="423"/>
      <c r="E9" s="423"/>
      <c r="F9" s="423"/>
      <c r="G9" s="423"/>
      <c r="H9" s="422">
        <v>0</v>
      </c>
    </row>
    <row r="10" spans="1:8">
      <c r="A10" s="428">
        <v>4</v>
      </c>
      <c r="B10" s="416" t="s">
        <v>126</v>
      </c>
      <c r="C10" s="423"/>
      <c r="D10" s="423"/>
      <c r="E10" s="423"/>
      <c r="F10" s="423"/>
      <c r="G10" s="423"/>
      <c r="H10" s="422">
        <v>0</v>
      </c>
    </row>
    <row r="11" spans="1:8">
      <c r="A11" s="428">
        <v>5</v>
      </c>
      <c r="B11" s="416" t="s">
        <v>667</v>
      </c>
      <c r="C11" s="423"/>
      <c r="D11" s="423"/>
      <c r="E11" s="423"/>
      <c r="F11" s="423"/>
      <c r="G11" s="423"/>
      <c r="H11" s="422">
        <v>0</v>
      </c>
    </row>
    <row r="12" spans="1:8">
      <c r="A12" s="428">
        <v>6</v>
      </c>
      <c r="B12" s="416" t="s">
        <v>127</v>
      </c>
      <c r="C12" s="423"/>
      <c r="D12" s="423">
        <v>115863608.07619999</v>
      </c>
      <c r="E12" s="423">
        <v>415.18869999999998</v>
      </c>
      <c r="F12" s="423"/>
      <c r="G12" s="423"/>
      <c r="H12" s="422">
        <v>115863192.88749999</v>
      </c>
    </row>
    <row r="13" spans="1:8">
      <c r="A13" s="428">
        <v>7</v>
      </c>
      <c r="B13" s="416" t="s">
        <v>71</v>
      </c>
      <c r="C13" s="423">
        <v>28221307.241799999</v>
      </c>
      <c r="D13" s="423">
        <v>865085233.68990004</v>
      </c>
      <c r="E13" s="423">
        <v>22733362.399500001</v>
      </c>
      <c r="F13" s="423"/>
      <c r="G13" s="423"/>
      <c r="H13" s="422">
        <v>870573178.53219998</v>
      </c>
    </row>
    <row r="14" spans="1:8">
      <c r="A14" s="428">
        <v>8</v>
      </c>
      <c r="B14" s="418" t="s">
        <v>72</v>
      </c>
      <c r="C14" s="423">
        <v>2591287.3964999998</v>
      </c>
      <c r="D14" s="423">
        <v>388077258.98119998</v>
      </c>
      <c r="E14" s="423">
        <v>3898792.5998</v>
      </c>
      <c r="F14" s="423"/>
      <c r="G14" s="423">
        <v>366467.74274799996</v>
      </c>
      <c r="H14" s="422">
        <v>386769753.77789998</v>
      </c>
    </row>
    <row r="15" spans="1:8">
      <c r="A15" s="428">
        <v>9</v>
      </c>
      <c r="B15" s="416" t="s">
        <v>668</v>
      </c>
      <c r="C15" s="423">
        <v>1836930.3964</v>
      </c>
      <c r="D15" s="423">
        <v>83917207.0229</v>
      </c>
      <c r="E15" s="423">
        <v>1345988.9225000001</v>
      </c>
      <c r="F15" s="423"/>
      <c r="G15" s="423"/>
      <c r="H15" s="422">
        <v>84408148.496800005</v>
      </c>
    </row>
    <row r="16" spans="1:8">
      <c r="A16" s="428">
        <v>10</v>
      </c>
      <c r="B16" s="420" t="s">
        <v>371</v>
      </c>
      <c r="C16" s="423">
        <v>25257545.745900001</v>
      </c>
      <c r="D16" s="423"/>
      <c r="E16" s="423">
        <v>18962744.193399999</v>
      </c>
      <c r="F16" s="423"/>
      <c r="G16" s="423"/>
      <c r="H16" s="422">
        <v>6294801.5525000021</v>
      </c>
    </row>
    <row r="17" spans="1:8">
      <c r="A17" s="428">
        <v>11</v>
      </c>
      <c r="B17" s="416" t="s">
        <v>68</v>
      </c>
      <c r="C17" s="423"/>
      <c r="D17" s="423">
        <v>4095984.27</v>
      </c>
      <c r="E17" s="423">
        <v>0</v>
      </c>
      <c r="F17" s="423"/>
      <c r="G17" s="423"/>
      <c r="H17" s="422">
        <v>4095984.27</v>
      </c>
    </row>
    <row r="18" spans="1:8">
      <c r="A18" s="428">
        <v>12</v>
      </c>
      <c r="B18" s="416" t="s">
        <v>69</v>
      </c>
      <c r="C18" s="423"/>
      <c r="D18" s="423"/>
      <c r="E18" s="423"/>
      <c r="F18" s="423"/>
      <c r="G18" s="423"/>
      <c r="H18" s="422">
        <v>0</v>
      </c>
    </row>
    <row r="19" spans="1:8">
      <c r="A19" s="429">
        <v>13</v>
      </c>
      <c r="B19" s="418" t="s">
        <v>70</v>
      </c>
      <c r="C19" s="423"/>
      <c r="D19" s="423"/>
      <c r="E19" s="423"/>
      <c r="F19" s="423"/>
      <c r="G19" s="423"/>
      <c r="H19" s="422">
        <v>0</v>
      </c>
    </row>
    <row r="20" spans="1:8">
      <c r="A20" s="428">
        <v>14</v>
      </c>
      <c r="B20" s="416" t="s">
        <v>357</v>
      </c>
      <c r="C20" s="423"/>
      <c r="D20" s="423">
        <v>114251032.9445</v>
      </c>
      <c r="E20" s="423">
        <v>23862.901000000002</v>
      </c>
      <c r="F20" s="423"/>
      <c r="G20" s="423"/>
      <c r="H20" s="422">
        <v>114227170.04350001</v>
      </c>
    </row>
    <row r="21" spans="1:8" s="325" customFormat="1">
      <c r="A21" s="427">
        <v>15</v>
      </c>
      <c r="B21" s="426" t="s">
        <v>66</v>
      </c>
      <c r="C21" s="426">
        <v>32649525.034699999</v>
      </c>
      <c r="D21" s="426">
        <v>1939719824.2187002</v>
      </c>
      <c r="E21" s="426">
        <v>28062029.533200003</v>
      </c>
      <c r="F21" s="426">
        <v>0</v>
      </c>
      <c r="G21" s="426">
        <v>366467.74274799996</v>
      </c>
      <c r="H21" s="422">
        <v>1944307319.7201998</v>
      </c>
    </row>
    <row r="22" spans="1:8">
      <c r="A22" s="425">
        <v>16</v>
      </c>
      <c r="B22" s="424" t="s">
        <v>372</v>
      </c>
      <c r="C22" s="423">
        <v>32649525.034699999</v>
      </c>
      <c r="D22" s="423">
        <v>1337079699.6940002</v>
      </c>
      <c r="E22" s="423">
        <v>27978143.921800002</v>
      </c>
      <c r="F22" s="423">
        <v>0</v>
      </c>
      <c r="G22" s="423">
        <v>366467.74274799996</v>
      </c>
      <c r="H22" s="422">
        <v>1341751080.8069003</v>
      </c>
    </row>
    <row r="23" spans="1:8">
      <c r="A23" s="425">
        <v>17</v>
      </c>
      <c r="B23" s="424" t="s">
        <v>373</v>
      </c>
      <c r="C23" s="423"/>
      <c r="D23" s="423">
        <v>102529310.08</v>
      </c>
      <c r="E23" s="423">
        <v>31733.29</v>
      </c>
      <c r="F23" s="423"/>
      <c r="G23" s="423"/>
      <c r="H23" s="422">
        <v>102497576.78999999</v>
      </c>
    </row>
    <row r="26" spans="1:8" ht="42.6" customHeight="1">
      <c r="B26" s="329" t="s">
        <v>465</v>
      </c>
    </row>
  </sheetData>
  <mergeCells count="5">
    <mergeCell ref="G5:G6"/>
    <mergeCell ref="A5:B6"/>
    <mergeCell ref="C5:D5"/>
    <mergeCell ref="E5:E6"/>
    <mergeCell ref="F5:F6"/>
  </mergeCells>
  <conditionalFormatting sqref="A5">
    <cfRule type="duplicateValues" dxfId="14" priority="1"/>
    <cfRule type="duplicateValues" dxfId="13" priority="2"/>
    <cfRule type="duplicateValues" dxfId="12" priority="3"/>
  </conditionalFormatting>
  <pageMargins left="0.7" right="0.7" top="0.75" bottom="0.75" header="0.3" footer="0.3"/>
  <pageSetup orientation="portrait" horizontalDpi="90" verticalDpi="90" r:id="rId1"/>
  <headerFooter>
    <oddHeader>&amp;C&amp;"Calibri"&amp;10&amp;K0078D7 Classification: Restricted to Partners&amp;1#_x000D_</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2" tint="-9.9978637043366805E-2"/>
  </sheetPr>
  <dimension ref="A1:H36"/>
  <sheetViews>
    <sheetView showGridLines="0" zoomScale="80" zoomScaleNormal="80" workbookViewId="0">
      <selection activeCell="I40" sqref="I40"/>
    </sheetView>
  </sheetViews>
  <sheetFormatPr defaultColWidth="9.140625" defaultRowHeight="12.75"/>
  <cols>
    <col min="1" max="1" width="11" style="321" bestFit="1" customWidth="1"/>
    <col min="2" max="2" width="93.42578125" style="321" customWidth="1"/>
    <col min="3" max="4" width="35" style="321" customWidth="1"/>
    <col min="5" max="7" width="22" style="321" customWidth="1"/>
    <col min="8" max="8" width="42.140625" style="321" bestFit="1" customWidth="1"/>
    <col min="9" max="16384" width="9.140625" style="321"/>
  </cols>
  <sheetData>
    <row r="1" spans="1:8" ht="13.5">
      <c r="A1" s="320" t="s">
        <v>97</v>
      </c>
      <c r="B1" s="242" t="str">
        <f>Info!C2</f>
        <v>სს პროკრედიტ ბანკი</v>
      </c>
      <c r="C1" s="433"/>
      <c r="D1" s="433"/>
      <c r="E1" s="433"/>
      <c r="F1" s="433"/>
      <c r="G1" s="433"/>
      <c r="H1" s="433"/>
    </row>
    <row r="2" spans="1:8">
      <c r="A2" s="320" t="s">
        <v>98</v>
      </c>
      <c r="B2" s="323">
        <f>'1. key ratios'!B2</f>
        <v>45747</v>
      </c>
      <c r="C2" s="433"/>
      <c r="D2" s="433"/>
      <c r="E2" s="433"/>
      <c r="F2" s="433"/>
      <c r="G2" s="433"/>
      <c r="H2" s="433"/>
    </row>
    <row r="3" spans="1:8">
      <c r="A3" s="322" t="s">
        <v>374</v>
      </c>
      <c r="B3" s="433"/>
      <c r="C3" s="433"/>
      <c r="D3" s="433"/>
      <c r="E3" s="433"/>
      <c r="F3" s="433"/>
      <c r="G3" s="433"/>
      <c r="H3" s="433"/>
    </row>
    <row r="4" spans="1:8">
      <c r="A4" s="433"/>
      <c r="B4" s="433"/>
      <c r="C4" s="432" t="s">
        <v>359</v>
      </c>
      <c r="D4" s="432" t="s">
        <v>360</v>
      </c>
      <c r="E4" s="432" t="s">
        <v>361</v>
      </c>
      <c r="F4" s="432" t="s">
        <v>362</v>
      </c>
      <c r="G4" s="432" t="s">
        <v>363</v>
      </c>
      <c r="H4" s="432" t="s">
        <v>364</v>
      </c>
    </row>
    <row r="5" spans="1:8" ht="41.45" customHeight="1">
      <c r="A5" s="750" t="s">
        <v>618</v>
      </c>
      <c r="B5" s="751"/>
      <c r="C5" s="765" t="s">
        <v>453</v>
      </c>
      <c r="D5" s="766"/>
      <c r="E5" s="762" t="s">
        <v>615</v>
      </c>
      <c r="F5" s="762" t="s">
        <v>614</v>
      </c>
      <c r="G5" s="762" t="s">
        <v>368</v>
      </c>
      <c r="H5" s="430" t="s">
        <v>613</v>
      </c>
    </row>
    <row r="6" spans="1:8" ht="25.5">
      <c r="A6" s="754"/>
      <c r="B6" s="755"/>
      <c r="C6" s="431" t="s">
        <v>369</v>
      </c>
      <c r="D6" s="431" t="s">
        <v>370</v>
      </c>
      <c r="E6" s="763"/>
      <c r="F6" s="763"/>
      <c r="G6" s="763"/>
      <c r="H6" s="430" t="s">
        <v>612</v>
      </c>
    </row>
    <row r="7" spans="1:8">
      <c r="A7" s="423">
        <v>1</v>
      </c>
      <c r="B7" s="436" t="s">
        <v>375</v>
      </c>
      <c r="C7" s="638"/>
      <c r="D7" s="638">
        <v>369497883.45389998</v>
      </c>
      <c r="E7" s="638">
        <v>92792.145799999998</v>
      </c>
      <c r="F7" s="638"/>
      <c r="G7" s="638"/>
      <c r="H7" s="639">
        <v>369405091.30809999</v>
      </c>
    </row>
    <row r="8" spans="1:8">
      <c r="A8" s="423">
        <v>2</v>
      </c>
      <c r="B8" s="436" t="s">
        <v>376</v>
      </c>
      <c r="C8" s="638"/>
      <c r="D8" s="638">
        <v>127752165.5182</v>
      </c>
      <c r="E8" s="638">
        <v>156504.36670000001</v>
      </c>
      <c r="F8" s="638"/>
      <c r="G8" s="638"/>
      <c r="H8" s="639">
        <v>127595661.1515</v>
      </c>
    </row>
    <row r="9" spans="1:8">
      <c r="A9" s="423">
        <v>3</v>
      </c>
      <c r="B9" s="436" t="s">
        <v>617</v>
      </c>
      <c r="C9" s="638"/>
      <c r="D9" s="638"/>
      <c r="E9" s="638"/>
      <c r="F9" s="638"/>
      <c r="G9" s="638"/>
      <c r="H9" s="639">
        <v>0</v>
      </c>
    </row>
    <row r="10" spans="1:8">
      <c r="A10" s="423">
        <v>4</v>
      </c>
      <c r="B10" s="436" t="s">
        <v>377</v>
      </c>
      <c r="C10" s="638"/>
      <c r="D10" s="638">
        <v>35760471.775200002</v>
      </c>
      <c r="E10" s="638">
        <v>185988.12469999999</v>
      </c>
      <c r="F10" s="638"/>
      <c r="G10" s="638"/>
      <c r="H10" s="639">
        <v>35574483.6505</v>
      </c>
    </row>
    <row r="11" spans="1:8">
      <c r="A11" s="423">
        <v>5</v>
      </c>
      <c r="B11" s="436" t="s">
        <v>378</v>
      </c>
      <c r="C11" s="638">
        <v>5933.26</v>
      </c>
      <c r="D11" s="638">
        <v>180386421.06639999</v>
      </c>
      <c r="E11" s="638">
        <v>933037.87009999994</v>
      </c>
      <c r="F11" s="638"/>
      <c r="G11" s="638"/>
      <c r="H11" s="639">
        <v>179459316.45629999</v>
      </c>
    </row>
    <row r="12" spans="1:8">
      <c r="A12" s="423">
        <v>6</v>
      </c>
      <c r="B12" s="436" t="s">
        <v>379</v>
      </c>
      <c r="C12" s="638">
        <v>4764247.7177999998</v>
      </c>
      <c r="D12" s="638">
        <v>21300936.522</v>
      </c>
      <c r="E12" s="638">
        <v>4567005.8282000003</v>
      </c>
      <c r="F12" s="638"/>
      <c r="G12" s="638"/>
      <c r="H12" s="639">
        <v>21498178.411599997</v>
      </c>
    </row>
    <row r="13" spans="1:8">
      <c r="A13" s="423">
        <v>7</v>
      </c>
      <c r="B13" s="436" t="s">
        <v>380</v>
      </c>
      <c r="C13" s="638">
        <v>610699.31700000004</v>
      </c>
      <c r="D13" s="638">
        <v>160779271.4249</v>
      </c>
      <c r="E13" s="638">
        <v>691734.04469999997</v>
      </c>
      <c r="F13" s="638"/>
      <c r="G13" s="638"/>
      <c r="H13" s="639">
        <v>160698236.6972</v>
      </c>
    </row>
    <row r="14" spans="1:8">
      <c r="A14" s="423">
        <v>8</v>
      </c>
      <c r="B14" s="436" t="s">
        <v>381</v>
      </c>
      <c r="C14" s="638">
        <v>1352916.0048</v>
      </c>
      <c r="D14" s="638">
        <v>110711943.4436</v>
      </c>
      <c r="E14" s="638">
        <v>892990.4817</v>
      </c>
      <c r="F14" s="638"/>
      <c r="G14" s="638"/>
      <c r="H14" s="639">
        <v>111171868.9667</v>
      </c>
    </row>
    <row r="15" spans="1:8">
      <c r="A15" s="423">
        <v>9</v>
      </c>
      <c r="B15" s="436" t="s">
        <v>382</v>
      </c>
      <c r="C15" s="638">
        <v>12830766.540100001</v>
      </c>
      <c r="D15" s="638">
        <v>83390568.340499997</v>
      </c>
      <c r="E15" s="638">
        <v>10150883.442500001</v>
      </c>
      <c r="F15" s="638"/>
      <c r="G15" s="638"/>
      <c r="H15" s="639">
        <v>86070451.43810001</v>
      </c>
    </row>
    <row r="16" spans="1:8">
      <c r="A16" s="423">
        <v>10</v>
      </c>
      <c r="B16" s="436" t="s">
        <v>383</v>
      </c>
      <c r="C16" s="638"/>
      <c r="D16" s="638">
        <v>117173039.78829999</v>
      </c>
      <c r="E16" s="638">
        <v>257314.80410000001</v>
      </c>
      <c r="F16" s="638"/>
      <c r="G16" s="638"/>
      <c r="H16" s="639">
        <v>116915724.98419999</v>
      </c>
    </row>
    <row r="17" spans="1:8">
      <c r="A17" s="423">
        <v>11</v>
      </c>
      <c r="B17" s="436" t="s">
        <v>384</v>
      </c>
      <c r="C17" s="638"/>
      <c r="D17" s="638">
        <v>8744887.2874999996</v>
      </c>
      <c r="E17" s="638">
        <v>30432.916700000002</v>
      </c>
      <c r="F17" s="638"/>
      <c r="G17" s="638"/>
      <c r="H17" s="639">
        <v>8714454.3707999997</v>
      </c>
    </row>
    <row r="18" spans="1:8">
      <c r="A18" s="423">
        <v>12</v>
      </c>
      <c r="B18" s="436" t="s">
        <v>385</v>
      </c>
      <c r="C18" s="638">
        <v>175984.56080000001</v>
      </c>
      <c r="D18" s="638">
        <v>90027508.290999994</v>
      </c>
      <c r="E18" s="638">
        <v>313796.36070000002</v>
      </c>
      <c r="F18" s="638"/>
      <c r="G18" s="638">
        <v>9244.02</v>
      </c>
      <c r="H18" s="639">
        <v>89889696.491099998</v>
      </c>
    </row>
    <row r="19" spans="1:8">
      <c r="A19" s="423">
        <v>13</v>
      </c>
      <c r="B19" s="436" t="s">
        <v>386</v>
      </c>
      <c r="C19" s="638">
        <v>17622.8</v>
      </c>
      <c r="D19" s="638">
        <v>59966787.972000003</v>
      </c>
      <c r="E19" s="638">
        <v>220450.51310000001</v>
      </c>
      <c r="F19" s="638"/>
      <c r="G19" s="638"/>
      <c r="H19" s="639">
        <v>59763960.258900002</v>
      </c>
    </row>
    <row r="20" spans="1:8">
      <c r="A20" s="423">
        <v>14</v>
      </c>
      <c r="B20" s="436" t="s">
        <v>387</v>
      </c>
      <c r="C20" s="638">
        <v>5285268.0712000001</v>
      </c>
      <c r="D20" s="638">
        <v>53599702.600699998</v>
      </c>
      <c r="E20" s="638">
        <v>3045428.9926999998</v>
      </c>
      <c r="F20" s="638"/>
      <c r="G20" s="638"/>
      <c r="H20" s="639">
        <v>55839541.679199994</v>
      </c>
    </row>
    <row r="21" spans="1:8">
      <c r="A21" s="423">
        <v>15</v>
      </c>
      <c r="B21" s="436" t="s">
        <v>388</v>
      </c>
      <c r="C21" s="638">
        <v>142477.00520000001</v>
      </c>
      <c r="D21" s="638">
        <v>19525577.8202</v>
      </c>
      <c r="E21" s="638">
        <v>135920.3223</v>
      </c>
      <c r="F21" s="638"/>
      <c r="G21" s="638"/>
      <c r="H21" s="639">
        <v>19532134.5031</v>
      </c>
    </row>
    <row r="22" spans="1:8">
      <c r="A22" s="423">
        <v>16</v>
      </c>
      <c r="B22" s="436" t="s">
        <v>389</v>
      </c>
      <c r="C22" s="638"/>
      <c r="D22" s="638">
        <v>1106406.3012000001</v>
      </c>
      <c r="E22" s="638">
        <v>7083.3494000000001</v>
      </c>
      <c r="F22" s="638"/>
      <c r="G22" s="638"/>
      <c r="H22" s="639">
        <v>1099322.9518000002</v>
      </c>
    </row>
    <row r="23" spans="1:8">
      <c r="A23" s="423">
        <v>17</v>
      </c>
      <c r="B23" s="436" t="s">
        <v>390</v>
      </c>
      <c r="C23" s="638"/>
      <c r="D23" s="638">
        <v>1812141.4341</v>
      </c>
      <c r="E23" s="638">
        <v>6694.2271000000001</v>
      </c>
      <c r="F23" s="638"/>
      <c r="G23" s="638"/>
      <c r="H23" s="639">
        <v>1805447.2069999999</v>
      </c>
    </row>
    <row r="24" spans="1:8">
      <c r="A24" s="423">
        <v>18</v>
      </c>
      <c r="B24" s="436" t="s">
        <v>391</v>
      </c>
      <c r="C24" s="638"/>
      <c r="D24" s="638">
        <v>11345665.6393</v>
      </c>
      <c r="E24" s="638">
        <v>46818.031000000003</v>
      </c>
      <c r="F24" s="638"/>
      <c r="G24" s="638"/>
      <c r="H24" s="639">
        <v>11298847.6083</v>
      </c>
    </row>
    <row r="25" spans="1:8">
      <c r="A25" s="423">
        <v>19</v>
      </c>
      <c r="B25" s="436" t="s">
        <v>392</v>
      </c>
      <c r="C25" s="638"/>
      <c r="D25" s="638">
        <v>8470158.7385000009</v>
      </c>
      <c r="E25" s="638">
        <v>6147.0447999999997</v>
      </c>
      <c r="F25" s="638"/>
      <c r="G25" s="638"/>
      <c r="H25" s="639">
        <v>8464011.6937000006</v>
      </c>
    </row>
    <row r="26" spans="1:8">
      <c r="A26" s="423">
        <v>20</v>
      </c>
      <c r="B26" s="436" t="s">
        <v>393</v>
      </c>
      <c r="C26" s="638"/>
      <c r="D26" s="638">
        <v>64392399.270400003</v>
      </c>
      <c r="E26" s="638">
        <v>112190.4121</v>
      </c>
      <c r="F26" s="638"/>
      <c r="G26" s="638"/>
      <c r="H26" s="639">
        <v>64280208.8583</v>
      </c>
    </row>
    <row r="27" spans="1:8">
      <c r="A27" s="423">
        <v>21</v>
      </c>
      <c r="B27" s="436" t="s">
        <v>394</v>
      </c>
      <c r="C27" s="638">
        <v>34680.331200000001</v>
      </c>
      <c r="D27" s="638">
        <v>34338889.094099998</v>
      </c>
      <c r="E27" s="638">
        <v>114176.2118</v>
      </c>
      <c r="F27" s="638"/>
      <c r="G27" s="638">
        <v>225995.28</v>
      </c>
      <c r="H27" s="639">
        <v>34259393.213500001</v>
      </c>
    </row>
    <row r="28" spans="1:8">
      <c r="A28" s="423">
        <v>22</v>
      </c>
      <c r="B28" s="436" t="s">
        <v>395</v>
      </c>
      <c r="C28" s="638">
        <v>25851.57</v>
      </c>
      <c r="D28" s="638">
        <v>16157203.238299999</v>
      </c>
      <c r="E28" s="638">
        <v>33911.265399999997</v>
      </c>
      <c r="F28" s="638"/>
      <c r="G28" s="638"/>
      <c r="H28" s="639">
        <v>16149143.5429</v>
      </c>
    </row>
    <row r="29" spans="1:8">
      <c r="A29" s="423">
        <v>23</v>
      </c>
      <c r="B29" s="436" t="s">
        <v>396</v>
      </c>
      <c r="C29" s="638">
        <v>6763805.4803999998</v>
      </c>
      <c r="D29" s="638">
        <v>141632987.6913</v>
      </c>
      <c r="E29" s="638">
        <v>4519446.0228000004</v>
      </c>
      <c r="F29" s="638"/>
      <c r="G29" s="638"/>
      <c r="H29" s="639">
        <v>143877347.1489</v>
      </c>
    </row>
    <row r="30" spans="1:8">
      <c r="A30" s="423">
        <v>24</v>
      </c>
      <c r="B30" s="436" t="s">
        <v>397</v>
      </c>
      <c r="C30" s="638">
        <v>88258.424499999994</v>
      </c>
      <c r="D30" s="638">
        <v>25055763.9826</v>
      </c>
      <c r="E30" s="638">
        <v>158010.65969999999</v>
      </c>
      <c r="F30" s="638"/>
      <c r="G30" s="638">
        <v>64065.745300000002</v>
      </c>
      <c r="H30" s="639">
        <v>24986011.747400001</v>
      </c>
    </row>
    <row r="31" spans="1:8">
      <c r="A31" s="423">
        <v>25</v>
      </c>
      <c r="B31" s="436" t="s">
        <v>398</v>
      </c>
      <c r="C31" s="638">
        <v>68056.147700000001</v>
      </c>
      <c r="D31" s="638">
        <v>4233667.0805000002</v>
      </c>
      <c r="E31" s="638">
        <v>91391.630300000004</v>
      </c>
      <c r="F31" s="638"/>
      <c r="G31" s="638"/>
      <c r="H31" s="639">
        <v>4210331.5978999995</v>
      </c>
    </row>
    <row r="32" spans="1:8">
      <c r="A32" s="423">
        <v>26</v>
      </c>
      <c r="B32" s="436" t="s">
        <v>399</v>
      </c>
      <c r="C32" s="638">
        <v>482957.804</v>
      </c>
      <c r="D32" s="638">
        <v>74210359.229499996</v>
      </c>
      <c r="E32" s="638">
        <v>1268017.5637999999</v>
      </c>
      <c r="F32" s="638"/>
      <c r="G32" s="638">
        <v>67162.697447999977</v>
      </c>
      <c r="H32" s="639">
        <v>73425299.469699994</v>
      </c>
    </row>
    <row r="33" spans="1:8">
      <c r="A33" s="423">
        <v>27</v>
      </c>
      <c r="B33" s="423" t="s">
        <v>88</v>
      </c>
      <c r="C33" s="638">
        <v>0</v>
      </c>
      <c r="D33" s="638">
        <v>118347017.21450067</v>
      </c>
      <c r="E33" s="638">
        <v>23862.901000007987</v>
      </c>
      <c r="F33" s="638"/>
      <c r="G33" s="638"/>
      <c r="H33" s="639">
        <v>118323154.31350066</v>
      </c>
    </row>
    <row r="34" spans="1:8">
      <c r="A34" s="423">
        <v>28</v>
      </c>
      <c r="B34" s="426" t="s">
        <v>66</v>
      </c>
      <c r="C34" s="640">
        <v>32649525.034700003</v>
      </c>
      <c r="D34" s="640">
        <v>1939719824.2187002</v>
      </c>
      <c r="E34" s="640">
        <v>28062029.533200003</v>
      </c>
      <c r="F34" s="640">
        <v>0</v>
      </c>
      <c r="G34" s="640">
        <v>366467.74274799996</v>
      </c>
      <c r="H34" s="641">
        <v>1944307319.7202001</v>
      </c>
    </row>
    <row r="36" spans="1:8">
      <c r="B36" s="326"/>
    </row>
  </sheetData>
  <mergeCells count="5">
    <mergeCell ref="G5:G6"/>
    <mergeCell ref="A5:B6"/>
    <mergeCell ref="C5:D5"/>
    <mergeCell ref="E5:E6"/>
    <mergeCell ref="F5:F6"/>
  </mergeCells>
  <conditionalFormatting sqref="A5">
    <cfRule type="duplicateValues" dxfId="11" priority="1"/>
    <cfRule type="duplicateValues" dxfId="10" priority="2"/>
    <cfRule type="duplicateValues" dxfId="9"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9.9978637043366805E-2"/>
  </sheetPr>
  <dimension ref="A1:D15"/>
  <sheetViews>
    <sheetView showGridLines="0" zoomScale="80" zoomScaleNormal="80" workbookViewId="0">
      <selection activeCell="C6" sqref="C6:C15"/>
    </sheetView>
  </sheetViews>
  <sheetFormatPr defaultColWidth="9.140625" defaultRowHeight="12.75"/>
  <cols>
    <col min="1" max="1" width="11.85546875" style="321" bestFit="1" customWidth="1"/>
    <col min="2" max="2" width="108" style="321" bestFit="1" customWidth="1"/>
    <col min="3" max="3" width="35.5703125" style="321" customWidth="1"/>
    <col min="4" max="4" width="38.42578125" style="321" customWidth="1"/>
    <col min="5" max="16384" width="9.140625" style="321"/>
  </cols>
  <sheetData>
    <row r="1" spans="1:4" ht="13.5">
      <c r="A1" s="320" t="s">
        <v>97</v>
      </c>
      <c r="B1" s="242" t="str">
        <f>Info!C2</f>
        <v>სს პროკრედიტ ბანკი</v>
      </c>
    </row>
    <row r="2" spans="1:4">
      <c r="A2" s="320" t="s">
        <v>98</v>
      </c>
      <c r="B2" s="323">
        <f>'1. key ratios'!B2</f>
        <v>45747</v>
      </c>
    </row>
    <row r="3" spans="1:4">
      <c r="A3" s="322" t="s">
        <v>400</v>
      </c>
    </row>
    <row r="5" spans="1:4">
      <c r="A5" s="767" t="s">
        <v>629</v>
      </c>
      <c r="B5" s="767"/>
      <c r="C5" s="446" t="s">
        <v>419</v>
      </c>
      <c r="D5" s="446" t="s">
        <v>628</v>
      </c>
    </row>
    <row r="6" spans="1:4">
      <c r="A6" s="445">
        <v>1</v>
      </c>
      <c r="B6" s="438" t="s">
        <v>627</v>
      </c>
      <c r="C6" s="642">
        <v>28760111.292399999</v>
      </c>
      <c r="D6" s="440"/>
    </row>
    <row r="7" spans="1:4">
      <c r="A7" s="442">
        <v>2</v>
      </c>
      <c r="B7" s="438" t="s">
        <v>626</v>
      </c>
      <c r="C7" s="642">
        <v>2127492.696</v>
      </c>
      <c r="D7" s="440">
        <v>0</v>
      </c>
    </row>
    <row r="8" spans="1:4">
      <c r="A8" s="444">
        <v>2.1</v>
      </c>
      <c r="B8" s="443" t="s">
        <v>625</v>
      </c>
      <c r="C8" s="642">
        <v>514833.9853</v>
      </c>
      <c r="D8" s="440"/>
    </row>
    <row r="9" spans="1:4">
      <c r="A9" s="444">
        <v>2.2000000000000002</v>
      </c>
      <c r="B9" s="443" t="s">
        <v>624</v>
      </c>
      <c r="C9" s="642">
        <v>1612658.7106999999</v>
      </c>
      <c r="D9" s="440"/>
    </row>
    <row r="10" spans="1:4">
      <c r="A10" s="445">
        <v>3</v>
      </c>
      <c r="B10" s="438" t="s">
        <v>623</v>
      </c>
      <c r="C10" s="642">
        <v>3055613.415</v>
      </c>
      <c r="D10" s="440">
        <v>0</v>
      </c>
    </row>
    <row r="11" spans="1:4">
      <c r="A11" s="444">
        <v>3.1</v>
      </c>
      <c r="B11" s="443" t="s">
        <v>401</v>
      </c>
      <c r="C11" s="642">
        <v>366467.7427</v>
      </c>
      <c r="D11" s="440"/>
    </row>
    <row r="12" spans="1:4">
      <c r="A12" s="444">
        <v>3.2</v>
      </c>
      <c r="B12" s="443" t="s">
        <v>622</v>
      </c>
      <c r="C12" s="642">
        <v>1239493.1335</v>
      </c>
      <c r="D12" s="440"/>
    </row>
    <row r="13" spans="1:4">
      <c r="A13" s="444">
        <v>3.3</v>
      </c>
      <c r="B13" s="443" t="s">
        <v>621</v>
      </c>
      <c r="C13" s="642">
        <v>1449652.5388</v>
      </c>
      <c r="D13" s="440"/>
    </row>
    <row r="14" spans="1:4">
      <c r="A14" s="442">
        <v>4</v>
      </c>
      <c r="B14" s="441" t="s">
        <v>620</v>
      </c>
      <c r="C14" s="642">
        <v>146153.34890000001</v>
      </c>
      <c r="D14" s="440"/>
    </row>
    <row r="15" spans="1:4">
      <c r="A15" s="439">
        <v>5</v>
      </c>
      <c r="B15" s="438" t="s">
        <v>619</v>
      </c>
      <c r="C15" s="643">
        <v>27978143.921799999</v>
      </c>
      <c r="D15" s="437">
        <v>0</v>
      </c>
    </row>
  </sheetData>
  <mergeCells count="1">
    <mergeCell ref="A5:B5"/>
  </mergeCells>
  <pageMargins left="0.7" right="0.7" top="0.75" bottom="0.75" header="0.3" footer="0.3"/>
  <pageSetup orientation="portrait" horizontalDpi="4294967292" verticalDpi="0" r:id="rId1"/>
  <headerFooter>
    <oddHeader>&amp;C&amp;"Calibri"&amp;10&amp;K0078D7 Classification: Restricted to Partners&amp;1#_x000D_</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2" tint="-9.9978637043366805E-2"/>
  </sheetPr>
  <dimension ref="A1:D23"/>
  <sheetViews>
    <sheetView showGridLines="0" zoomScale="80" zoomScaleNormal="80" workbookViewId="0">
      <selection activeCell="C7" sqref="C7:C18"/>
    </sheetView>
  </sheetViews>
  <sheetFormatPr defaultColWidth="9.140625" defaultRowHeight="12.75"/>
  <cols>
    <col min="1" max="1" width="11.85546875" style="433" bestFit="1" customWidth="1"/>
    <col min="2" max="2" width="128.85546875" style="433" bestFit="1" customWidth="1"/>
    <col min="3" max="3" width="37" style="433" customWidth="1"/>
    <col min="4" max="4" width="50.5703125" style="433" customWidth="1"/>
    <col min="5" max="16384" width="9.140625" style="433"/>
  </cols>
  <sheetData>
    <row r="1" spans="1:4" ht="13.5">
      <c r="A1" s="320" t="s">
        <v>97</v>
      </c>
      <c r="B1" s="242" t="str">
        <f>Info!C2</f>
        <v>სს პროკრედიტ ბანკი</v>
      </c>
    </row>
    <row r="2" spans="1:4">
      <c r="A2" s="320" t="s">
        <v>98</v>
      </c>
      <c r="B2" s="323">
        <f>'1. key ratios'!B2</f>
        <v>45747</v>
      </c>
    </row>
    <row r="3" spans="1:4">
      <c r="A3" s="322" t="s">
        <v>402</v>
      </c>
    </row>
    <row r="4" spans="1:4">
      <c r="A4" s="322"/>
    </row>
    <row r="5" spans="1:4" ht="15" customHeight="1">
      <c r="A5" s="768" t="s">
        <v>403</v>
      </c>
      <c r="B5" s="769"/>
      <c r="C5" s="772" t="s">
        <v>404</v>
      </c>
      <c r="D5" s="772" t="s">
        <v>405</v>
      </c>
    </row>
    <row r="6" spans="1:4">
      <c r="A6" s="770"/>
      <c r="B6" s="771"/>
      <c r="C6" s="772"/>
      <c r="D6" s="772"/>
    </row>
    <row r="7" spans="1:4">
      <c r="A7" s="426">
        <v>1</v>
      </c>
      <c r="B7" s="426" t="s">
        <v>406</v>
      </c>
      <c r="C7" s="638">
        <v>31668680.735800002</v>
      </c>
      <c r="D7" s="447"/>
    </row>
    <row r="8" spans="1:4">
      <c r="A8" s="423">
        <v>2</v>
      </c>
      <c r="B8" s="423" t="s">
        <v>407</v>
      </c>
      <c r="C8" s="638">
        <v>1764041.9324</v>
      </c>
      <c r="D8" s="447"/>
    </row>
    <row r="9" spans="1:4">
      <c r="A9" s="423">
        <v>3</v>
      </c>
      <c r="B9" s="450" t="s">
        <v>408</v>
      </c>
      <c r="C9" s="638">
        <v>366094.05660000001</v>
      </c>
      <c r="D9" s="447"/>
    </row>
    <row r="10" spans="1:4">
      <c r="A10" s="423">
        <v>4</v>
      </c>
      <c r="B10" s="423" t="s">
        <v>409</v>
      </c>
      <c r="C10" s="638">
        <v>1149291.6895999999</v>
      </c>
      <c r="D10" s="447"/>
    </row>
    <row r="11" spans="1:4">
      <c r="A11" s="423">
        <v>5</v>
      </c>
      <c r="B11" s="449" t="s">
        <v>630</v>
      </c>
      <c r="C11" s="638"/>
      <c r="D11" s="447"/>
    </row>
    <row r="12" spans="1:4">
      <c r="A12" s="423">
        <v>6</v>
      </c>
      <c r="B12" s="449" t="s">
        <v>410</v>
      </c>
      <c r="C12" s="638">
        <v>669388.04610000004</v>
      </c>
      <c r="D12" s="447"/>
    </row>
    <row r="13" spans="1:4">
      <c r="A13" s="423">
        <v>7</v>
      </c>
      <c r="B13" s="449" t="s">
        <v>413</v>
      </c>
      <c r="C13" s="638">
        <v>366467.7427</v>
      </c>
      <c r="D13" s="447"/>
    </row>
    <row r="14" spans="1:4">
      <c r="A14" s="423">
        <v>8</v>
      </c>
      <c r="B14" s="449" t="s">
        <v>411</v>
      </c>
      <c r="C14" s="638"/>
      <c r="D14" s="423"/>
    </row>
    <row r="15" spans="1:4">
      <c r="A15" s="423">
        <v>9</v>
      </c>
      <c r="B15" s="449" t="s">
        <v>412</v>
      </c>
      <c r="C15" s="638"/>
      <c r="D15" s="423"/>
    </row>
    <row r="16" spans="1:4">
      <c r="A16" s="423">
        <v>10</v>
      </c>
      <c r="B16" s="449" t="s">
        <v>414</v>
      </c>
      <c r="C16" s="638"/>
      <c r="D16" s="423"/>
    </row>
    <row r="17" spans="1:4" ht="25.5">
      <c r="A17" s="423">
        <v>11</v>
      </c>
      <c r="B17" s="449" t="s">
        <v>415</v>
      </c>
      <c r="C17" s="638">
        <v>113435.9008</v>
      </c>
      <c r="D17" s="447"/>
    </row>
    <row r="18" spans="1:4">
      <c r="A18" s="426">
        <v>12</v>
      </c>
      <c r="B18" s="448" t="s">
        <v>416</v>
      </c>
      <c r="C18" s="640">
        <v>32649525.034699999</v>
      </c>
      <c r="D18" s="447"/>
    </row>
    <row r="21" spans="1:4">
      <c r="B21" s="320"/>
    </row>
    <row r="22" spans="1:4">
      <c r="B22" s="320"/>
    </row>
    <row r="23" spans="1:4">
      <c r="B23" s="322"/>
    </row>
  </sheetData>
  <mergeCells count="3">
    <mergeCell ref="A5:B6"/>
    <mergeCell ref="C5:C6"/>
    <mergeCell ref="D5:D6"/>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2" tint="-9.9978637043366805E-2"/>
  </sheetPr>
  <dimension ref="A1:AB28"/>
  <sheetViews>
    <sheetView showGridLines="0" zoomScale="80" zoomScaleNormal="80" workbookViewId="0">
      <selection activeCell="C8" sqref="C8:AB28"/>
    </sheetView>
  </sheetViews>
  <sheetFormatPr defaultColWidth="9.140625" defaultRowHeight="12.75"/>
  <cols>
    <col min="1" max="1" width="11.85546875" style="433" bestFit="1" customWidth="1"/>
    <col min="2" max="2" width="63.85546875" style="433" customWidth="1"/>
    <col min="3" max="3" width="17.42578125" style="433" bestFit="1" customWidth="1"/>
    <col min="4" max="18" width="22.140625" style="433" customWidth="1"/>
    <col min="19" max="19" width="23.140625" style="433" bestFit="1" customWidth="1"/>
    <col min="20" max="26" width="22.140625" style="433" customWidth="1"/>
    <col min="27" max="27" width="23.140625" style="433" bestFit="1" customWidth="1"/>
    <col min="28" max="28" width="20" style="433" customWidth="1"/>
    <col min="29" max="16384" width="9.140625" style="433"/>
  </cols>
  <sheetData>
    <row r="1" spans="1:28" ht="13.5">
      <c r="A1" s="320" t="s">
        <v>97</v>
      </c>
      <c r="B1" s="242" t="str">
        <f>Info!C2</f>
        <v>სს პროკრედიტ ბანკი</v>
      </c>
    </row>
    <row r="2" spans="1:28">
      <c r="A2" s="320" t="s">
        <v>98</v>
      </c>
      <c r="B2" s="323">
        <f>'1. key ratios'!B2</f>
        <v>45747</v>
      </c>
      <c r="C2" s="434"/>
    </row>
    <row r="3" spans="1:28">
      <c r="A3" s="322" t="s">
        <v>417</v>
      </c>
    </row>
    <row r="5" spans="1:28" ht="15" customHeight="1">
      <c r="A5" s="773" t="s">
        <v>643</v>
      </c>
      <c r="B5" s="774"/>
      <c r="C5" s="765" t="s">
        <v>642</v>
      </c>
      <c r="D5" s="779"/>
      <c r="E5" s="779"/>
      <c r="F5" s="779"/>
      <c r="G5" s="779"/>
      <c r="H5" s="779"/>
      <c r="I5" s="779"/>
      <c r="J5" s="779"/>
      <c r="K5" s="779"/>
      <c r="L5" s="779"/>
      <c r="M5" s="779"/>
      <c r="N5" s="779"/>
      <c r="O5" s="779"/>
      <c r="P5" s="779"/>
      <c r="Q5" s="779"/>
      <c r="R5" s="779"/>
      <c r="S5" s="779"/>
      <c r="T5" s="460"/>
      <c r="U5" s="460"/>
      <c r="V5" s="460"/>
      <c r="W5" s="460"/>
      <c r="X5" s="460"/>
      <c r="Y5" s="460"/>
      <c r="Z5" s="460"/>
      <c r="AA5" s="459"/>
      <c r="AB5" s="452"/>
    </row>
    <row r="6" spans="1:28">
      <c r="A6" s="775"/>
      <c r="B6" s="776"/>
      <c r="C6" s="780" t="s">
        <v>66</v>
      </c>
      <c r="D6" s="782" t="s">
        <v>641</v>
      </c>
      <c r="E6" s="782"/>
      <c r="F6" s="782"/>
      <c r="G6" s="782"/>
      <c r="H6" s="783" t="s">
        <v>640</v>
      </c>
      <c r="I6" s="784"/>
      <c r="J6" s="784"/>
      <c r="K6" s="785"/>
      <c r="L6" s="457"/>
      <c r="M6" s="786" t="s">
        <v>639</v>
      </c>
      <c r="N6" s="786"/>
      <c r="O6" s="786"/>
      <c r="P6" s="786"/>
      <c r="Q6" s="786"/>
      <c r="R6" s="786"/>
      <c r="S6" s="763"/>
      <c r="T6" s="458"/>
      <c r="U6" s="766" t="s">
        <v>638</v>
      </c>
      <c r="V6" s="766"/>
      <c r="W6" s="766"/>
      <c r="X6" s="766"/>
      <c r="Y6" s="766"/>
      <c r="Z6" s="766"/>
      <c r="AA6" s="764"/>
      <c r="AB6" s="457"/>
    </row>
    <row r="7" spans="1:28" ht="25.5">
      <c r="A7" s="777"/>
      <c r="B7" s="778"/>
      <c r="C7" s="781"/>
      <c r="D7" s="456"/>
      <c r="E7" s="430" t="s">
        <v>418</v>
      </c>
      <c r="F7" s="430" t="s">
        <v>636</v>
      </c>
      <c r="G7" s="430" t="s">
        <v>637</v>
      </c>
      <c r="H7" s="455"/>
      <c r="I7" s="430" t="s">
        <v>418</v>
      </c>
      <c r="J7" s="430" t="s">
        <v>636</v>
      </c>
      <c r="K7" s="430" t="s">
        <v>637</v>
      </c>
      <c r="L7" s="454"/>
      <c r="M7" s="430" t="s">
        <v>418</v>
      </c>
      <c r="N7" s="430" t="s">
        <v>636</v>
      </c>
      <c r="O7" s="430" t="s">
        <v>635</v>
      </c>
      <c r="P7" s="430" t="s">
        <v>634</v>
      </c>
      <c r="Q7" s="430" t="s">
        <v>633</v>
      </c>
      <c r="R7" s="430" t="s">
        <v>632</v>
      </c>
      <c r="S7" s="430" t="s">
        <v>631</v>
      </c>
      <c r="T7" s="453"/>
      <c r="U7" s="430" t="s">
        <v>418</v>
      </c>
      <c r="V7" s="430" t="s">
        <v>636</v>
      </c>
      <c r="W7" s="430" t="s">
        <v>635</v>
      </c>
      <c r="X7" s="430" t="s">
        <v>634</v>
      </c>
      <c r="Y7" s="430" t="s">
        <v>633</v>
      </c>
      <c r="Z7" s="430" t="s">
        <v>632</v>
      </c>
      <c r="AA7" s="430" t="s">
        <v>631</v>
      </c>
      <c r="AB7" s="452"/>
    </row>
    <row r="8" spans="1:28">
      <c r="A8" s="451">
        <v>1</v>
      </c>
      <c r="B8" s="426" t="s">
        <v>419</v>
      </c>
      <c r="C8" s="640">
        <v>1369729224.7286999</v>
      </c>
      <c r="D8" s="638">
        <v>1285283742.9063001</v>
      </c>
      <c r="E8" s="638">
        <v>3901856.8805</v>
      </c>
      <c r="F8" s="638">
        <v>0</v>
      </c>
      <c r="G8" s="638">
        <v>0</v>
      </c>
      <c r="H8" s="638">
        <v>51795956.787699997</v>
      </c>
      <c r="I8" s="638">
        <v>2610960.9257</v>
      </c>
      <c r="J8" s="638">
        <v>3344484.9218000001</v>
      </c>
      <c r="K8" s="638">
        <v>0</v>
      </c>
      <c r="L8" s="638">
        <v>32344972.907299999</v>
      </c>
      <c r="M8" s="638">
        <v>696119.58270000003</v>
      </c>
      <c r="N8" s="638">
        <v>660684.38379999995</v>
      </c>
      <c r="O8" s="638">
        <v>7820828.8379000006</v>
      </c>
      <c r="P8" s="638">
        <v>2521543.0624000002</v>
      </c>
      <c r="Q8" s="638">
        <v>6428712.9276000001</v>
      </c>
      <c r="R8" s="638">
        <v>4257554.3691999996</v>
      </c>
      <c r="S8" s="638">
        <v>0</v>
      </c>
      <c r="T8" s="638">
        <v>304552.1274</v>
      </c>
      <c r="U8" s="638">
        <v>0</v>
      </c>
      <c r="V8" s="638">
        <v>0</v>
      </c>
      <c r="W8" s="638">
        <v>0</v>
      </c>
      <c r="X8" s="638">
        <v>0</v>
      </c>
      <c r="Y8" s="638">
        <v>0</v>
      </c>
      <c r="Z8" s="638">
        <v>0</v>
      </c>
      <c r="AA8" s="638">
        <v>0</v>
      </c>
      <c r="AB8" s="644"/>
    </row>
    <row r="9" spans="1:28">
      <c r="A9" s="423">
        <v>1.1000000000000001</v>
      </c>
      <c r="B9" s="442" t="s">
        <v>420</v>
      </c>
      <c r="C9" s="645">
        <v>0</v>
      </c>
      <c r="D9" s="638"/>
      <c r="E9" s="638"/>
      <c r="F9" s="638"/>
      <c r="G9" s="638"/>
      <c r="H9" s="638"/>
      <c r="I9" s="638"/>
      <c r="J9" s="638"/>
      <c r="K9" s="638"/>
      <c r="L9" s="638"/>
      <c r="M9" s="638"/>
      <c r="N9" s="638"/>
      <c r="O9" s="638"/>
      <c r="P9" s="638"/>
      <c r="Q9" s="638"/>
      <c r="R9" s="638"/>
      <c r="S9" s="638"/>
      <c r="T9" s="638"/>
      <c r="U9" s="638"/>
      <c r="V9" s="638"/>
      <c r="W9" s="638"/>
      <c r="X9" s="638"/>
      <c r="Y9" s="638"/>
      <c r="Z9" s="638"/>
      <c r="AA9" s="638"/>
      <c r="AB9" s="644"/>
    </row>
    <row r="10" spans="1:28">
      <c r="A10" s="423">
        <v>1.2</v>
      </c>
      <c r="B10" s="442" t="s">
        <v>421</v>
      </c>
      <c r="C10" s="645">
        <v>0</v>
      </c>
      <c r="D10" s="638"/>
      <c r="E10" s="638"/>
      <c r="F10" s="638"/>
      <c r="G10" s="638"/>
      <c r="H10" s="638"/>
      <c r="I10" s="638"/>
      <c r="J10" s="638"/>
      <c r="K10" s="638"/>
      <c r="L10" s="638"/>
      <c r="M10" s="638"/>
      <c r="N10" s="638"/>
      <c r="O10" s="638"/>
      <c r="P10" s="638"/>
      <c r="Q10" s="638"/>
      <c r="R10" s="638"/>
      <c r="S10" s="638"/>
      <c r="T10" s="638"/>
      <c r="U10" s="638"/>
      <c r="V10" s="638"/>
      <c r="W10" s="638"/>
      <c r="X10" s="638"/>
      <c r="Y10" s="638"/>
      <c r="Z10" s="638"/>
      <c r="AA10" s="638"/>
      <c r="AB10" s="644"/>
    </row>
    <row r="11" spans="1:28">
      <c r="A11" s="423">
        <v>1.3</v>
      </c>
      <c r="B11" s="442" t="s">
        <v>422</v>
      </c>
      <c r="C11" s="645">
        <v>0</v>
      </c>
      <c r="D11" s="638"/>
      <c r="E11" s="638"/>
      <c r="F11" s="638"/>
      <c r="G11" s="638"/>
      <c r="H11" s="638"/>
      <c r="I11" s="638"/>
      <c r="J11" s="638"/>
      <c r="K11" s="638"/>
      <c r="L11" s="638"/>
      <c r="M11" s="638"/>
      <c r="N11" s="638"/>
      <c r="O11" s="638"/>
      <c r="P11" s="638"/>
      <c r="Q11" s="638"/>
      <c r="R11" s="638"/>
      <c r="S11" s="638"/>
      <c r="T11" s="638"/>
      <c r="U11" s="638"/>
      <c r="V11" s="638"/>
      <c r="W11" s="638"/>
      <c r="X11" s="638"/>
      <c r="Y11" s="638"/>
      <c r="Z11" s="638"/>
      <c r="AA11" s="638"/>
      <c r="AB11" s="644"/>
    </row>
    <row r="12" spans="1:28">
      <c r="A12" s="423">
        <v>1.4</v>
      </c>
      <c r="B12" s="442" t="s">
        <v>423</v>
      </c>
      <c r="C12" s="645">
        <v>2471812.61</v>
      </c>
      <c r="D12" s="638">
        <v>2471812.61</v>
      </c>
      <c r="E12" s="638"/>
      <c r="F12" s="638"/>
      <c r="G12" s="638"/>
      <c r="H12" s="638"/>
      <c r="I12" s="638"/>
      <c r="J12" s="638"/>
      <c r="K12" s="638"/>
      <c r="L12" s="638"/>
      <c r="M12" s="638"/>
      <c r="N12" s="638"/>
      <c r="O12" s="638"/>
      <c r="P12" s="638"/>
      <c r="Q12" s="638"/>
      <c r="R12" s="638"/>
      <c r="S12" s="638"/>
      <c r="T12" s="638"/>
      <c r="U12" s="638"/>
      <c r="V12" s="638"/>
      <c r="W12" s="638"/>
      <c r="X12" s="638"/>
      <c r="Y12" s="638"/>
      <c r="Z12" s="638"/>
      <c r="AA12" s="638"/>
      <c r="AB12" s="644"/>
    </row>
    <row r="13" spans="1:28">
      <c r="A13" s="423">
        <v>1.5</v>
      </c>
      <c r="B13" s="442" t="s">
        <v>424</v>
      </c>
      <c r="C13" s="645">
        <v>1114252809.4926</v>
      </c>
      <c r="D13" s="638">
        <v>1038107229.3004001</v>
      </c>
      <c r="E13" s="638">
        <v>3009558.7404999998</v>
      </c>
      <c r="F13" s="638"/>
      <c r="G13" s="638"/>
      <c r="H13" s="638">
        <v>45337412.267899998</v>
      </c>
      <c r="I13" s="638">
        <v>1696413.3651999999</v>
      </c>
      <c r="J13" s="638">
        <v>1999089.1628</v>
      </c>
      <c r="K13" s="638"/>
      <c r="L13" s="638">
        <v>30808167.9243</v>
      </c>
      <c r="M13" s="638">
        <v>634535.7757</v>
      </c>
      <c r="N13" s="638">
        <v>516392.84529999999</v>
      </c>
      <c r="O13" s="638">
        <v>7450972.8337000003</v>
      </c>
      <c r="P13" s="638">
        <v>2442003.1024000002</v>
      </c>
      <c r="Q13" s="638">
        <v>6233534.7276999997</v>
      </c>
      <c r="R13" s="638">
        <v>4257554.3691999996</v>
      </c>
      <c r="S13" s="638"/>
      <c r="T13" s="638"/>
      <c r="U13" s="638"/>
      <c r="V13" s="638"/>
      <c r="W13" s="638"/>
      <c r="X13" s="638"/>
      <c r="Y13" s="638"/>
      <c r="Z13" s="638"/>
      <c r="AA13" s="638"/>
      <c r="AB13" s="644"/>
    </row>
    <row r="14" spans="1:28">
      <c r="A14" s="423">
        <v>1.6</v>
      </c>
      <c r="B14" s="442" t="s">
        <v>425</v>
      </c>
      <c r="C14" s="645">
        <v>253004602.62610003</v>
      </c>
      <c r="D14" s="638">
        <v>244704700.99590001</v>
      </c>
      <c r="E14" s="638">
        <v>892298.14</v>
      </c>
      <c r="F14" s="638"/>
      <c r="G14" s="638"/>
      <c r="H14" s="638">
        <v>6458544.5197999999</v>
      </c>
      <c r="I14" s="638">
        <v>914547.56050000002</v>
      </c>
      <c r="J14" s="638">
        <v>1345395.7590000001</v>
      </c>
      <c r="K14" s="638"/>
      <c r="L14" s="638">
        <v>1536804.983</v>
      </c>
      <c r="M14" s="638">
        <v>61583.807000000001</v>
      </c>
      <c r="N14" s="638">
        <v>144291.5385</v>
      </c>
      <c r="O14" s="638">
        <v>369856.00420000002</v>
      </c>
      <c r="P14" s="638">
        <v>79539.960000000006</v>
      </c>
      <c r="Q14" s="638">
        <v>195178.19990000001</v>
      </c>
      <c r="R14" s="638"/>
      <c r="S14" s="638"/>
      <c r="T14" s="638">
        <v>304552.1274</v>
      </c>
      <c r="U14" s="638"/>
      <c r="V14" s="638"/>
      <c r="W14" s="638"/>
      <c r="X14" s="638"/>
      <c r="Y14" s="638"/>
      <c r="Z14" s="638"/>
      <c r="AA14" s="638"/>
      <c r="AB14" s="644"/>
    </row>
    <row r="15" spans="1:28">
      <c r="A15" s="451">
        <v>2</v>
      </c>
      <c r="B15" s="426" t="s">
        <v>426</v>
      </c>
      <c r="C15" s="640">
        <v>102529310.28</v>
      </c>
      <c r="D15" s="638">
        <v>102529310.28</v>
      </c>
      <c r="E15" s="638">
        <v>0</v>
      </c>
      <c r="F15" s="638">
        <v>0</v>
      </c>
      <c r="G15" s="638">
        <v>0</v>
      </c>
      <c r="H15" s="638">
        <v>0</v>
      </c>
      <c r="I15" s="638">
        <v>0</v>
      </c>
      <c r="J15" s="638">
        <v>0</v>
      </c>
      <c r="K15" s="638">
        <v>0</v>
      </c>
      <c r="L15" s="638">
        <v>0</v>
      </c>
      <c r="M15" s="638">
        <v>0</v>
      </c>
      <c r="N15" s="638">
        <v>0</v>
      </c>
      <c r="O15" s="638">
        <v>0</v>
      </c>
      <c r="P15" s="638">
        <v>0</v>
      </c>
      <c r="Q15" s="638">
        <v>0</v>
      </c>
      <c r="R15" s="638">
        <v>0</v>
      </c>
      <c r="S15" s="638">
        <v>0</v>
      </c>
      <c r="T15" s="638">
        <v>0</v>
      </c>
      <c r="U15" s="638">
        <v>0</v>
      </c>
      <c r="V15" s="638">
        <v>0</v>
      </c>
      <c r="W15" s="638">
        <v>0</v>
      </c>
      <c r="X15" s="638">
        <v>0</v>
      </c>
      <c r="Y15" s="638">
        <v>0</v>
      </c>
      <c r="Z15" s="638">
        <v>0</v>
      </c>
      <c r="AA15" s="638">
        <v>0</v>
      </c>
      <c r="AB15" s="644"/>
    </row>
    <row r="16" spans="1:28">
      <c r="A16" s="423">
        <v>2.1</v>
      </c>
      <c r="B16" s="442" t="s">
        <v>420</v>
      </c>
      <c r="C16" s="645">
        <v>29763442.309999999</v>
      </c>
      <c r="D16" s="638">
        <v>29763442.309999999</v>
      </c>
      <c r="E16" s="638"/>
      <c r="F16" s="638"/>
      <c r="G16" s="638"/>
      <c r="H16" s="638"/>
      <c r="I16" s="638"/>
      <c r="J16" s="638"/>
      <c r="K16" s="638"/>
      <c r="L16" s="638"/>
      <c r="M16" s="638"/>
      <c r="N16" s="638"/>
      <c r="O16" s="638"/>
      <c r="P16" s="638"/>
      <c r="Q16" s="638"/>
      <c r="R16" s="638"/>
      <c r="S16" s="638"/>
      <c r="T16" s="638"/>
      <c r="U16" s="638"/>
      <c r="V16" s="638"/>
      <c r="W16" s="638"/>
      <c r="X16" s="638"/>
      <c r="Y16" s="638"/>
      <c r="Z16" s="638"/>
      <c r="AA16" s="638"/>
      <c r="AB16" s="644"/>
    </row>
    <row r="17" spans="1:28">
      <c r="A17" s="423">
        <v>2.2000000000000002</v>
      </c>
      <c r="B17" s="442" t="s">
        <v>421</v>
      </c>
      <c r="C17" s="645">
        <v>72765867.969999999</v>
      </c>
      <c r="D17" s="638">
        <v>72765867.969999999</v>
      </c>
      <c r="E17" s="638"/>
      <c r="F17" s="638"/>
      <c r="G17" s="638"/>
      <c r="H17" s="638"/>
      <c r="I17" s="638"/>
      <c r="J17" s="638"/>
      <c r="K17" s="638"/>
      <c r="L17" s="638"/>
      <c r="M17" s="638"/>
      <c r="N17" s="638"/>
      <c r="O17" s="638"/>
      <c r="P17" s="638"/>
      <c r="Q17" s="638"/>
      <c r="R17" s="638"/>
      <c r="S17" s="638"/>
      <c r="T17" s="638"/>
      <c r="U17" s="638"/>
      <c r="V17" s="638"/>
      <c r="W17" s="638"/>
      <c r="X17" s="638"/>
      <c r="Y17" s="638"/>
      <c r="Z17" s="638"/>
      <c r="AA17" s="638"/>
      <c r="AB17" s="644"/>
    </row>
    <row r="18" spans="1:28">
      <c r="A18" s="423">
        <v>2.2999999999999998</v>
      </c>
      <c r="B18" s="442" t="s">
        <v>422</v>
      </c>
      <c r="C18" s="645"/>
      <c r="D18" s="638"/>
      <c r="E18" s="638"/>
      <c r="F18" s="638"/>
      <c r="G18" s="638"/>
      <c r="H18" s="638"/>
      <c r="I18" s="638"/>
      <c r="J18" s="638"/>
      <c r="K18" s="638"/>
      <c r="L18" s="638"/>
      <c r="M18" s="638"/>
      <c r="N18" s="638"/>
      <c r="O18" s="638"/>
      <c r="P18" s="638"/>
      <c r="Q18" s="638"/>
      <c r="R18" s="638"/>
      <c r="S18" s="638"/>
      <c r="T18" s="638"/>
      <c r="U18" s="638"/>
      <c r="V18" s="638"/>
      <c r="W18" s="638"/>
      <c r="X18" s="638"/>
      <c r="Y18" s="638"/>
      <c r="Z18" s="638"/>
      <c r="AA18" s="638"/>
      <c r="AB18" s="644"/>
    </row>
    <row r="19" spans="1:28">
      <c r="A19" s="423">
        <v>2.4</v>
      </c>
      <c r="B19" s="442" t="s">
        <v>423</v>
      </c>
      <c r="C19" s="645"/>
      <c r="D19" s="638"/>
      <c r="E19" s="638"/>
      <c r="F19" s="638"/>
      <c r="G19" s="638"/>
      <c r="H19" s="638"/>
      <c r="I19" s="638"/>
      <c r="J19" s="638"/>
      <c r="K19" s="638"/>
      <c r="L19" s="638"/>
      <c r="M19" s="638"/>
      <c r="N19" s="638"/>
      <c r="O19" s="638"/>
      <c r="P19" s="638"/>
      <c r="Q19" s="638"/>
      <c r="R19" s="638"/>
      <c r="S19" s="638"/>
      <c r="T19" s="638"/>
      <c r="U19" s="638"/>
      <c r="V19" s="638"/>
      <c r="W19" s="638"/>
      <c r="X19" s="638"/>
      <c r="Y19" s="638"/>
      <c r="Z19" s="638"/>
      <c r="AA19" s="638"/>
      <c r="AB19" s="644"/>
    </row>
    <row r="20" spans="1:28">
      <c r="A20" s="423">
        <v>2.5</v>
      </c>
      <c r="B20" s="442" t="s">
        <v>424</v>
      </c>
      <c r="C20" s="645"/>
      <c r="D20" s="638"/>
      <c r="E20" s="638"/>
      <c r="F20" s="638"/>
      <c r="G20" s="638"/>
      <c r="H20" s="638"/>
      <c r="I20" s="638"/>
      <c r="J20" s="638"/>
      <c r="K20" s="638"/>
      <c r="L20" s="638"/>
      <c r="M20" s="638"/>
      <c r="N20" s="638"/>
      <c r="O20" s="638"/>
      <c r="P20" s="638"/>
      <c r="Q20" s="638"/>
      <c r="R20" s="638"/>
      <c r="S20" s="638"/>
      <c r="T20" s="638"/>
      <c r="U20" s="638"/>
      <c r="V20" s="638"/>
      <c r="W20" s="638"/>
      <c r="X20" s="638"/>
      <c r="Y20" s="638"/>
      <c r="Z20" s="638"/>
      <c r="AA20" s="638"/>
      <c r="AB20" s="644"/>
    </row>
    <row r="21" spans="1:28">
      <c r="A21" s="423">
        <v>2.6</v>
      </c>
      <c r="B21" s="442" t="s">
        <v>425</v>
      </c>
      <c r="C21" s="645"/>
      <c r="D21" s="638"/>
      <c r="E21" s="638"/>
      <c r="F21" s="638"/>
      <c r="G21" s="638"/>
      <c r="H21" s="638"/>
      <c r="I21" s="638"/>
      <c r="J21" s="638"/>
      <c r="K21" s="638"/>
      <c r="L21" s="638"/>
      <c r="M21" s="638"/>
      <c r="N21" s="638"/>
      <c r="O21" s="638"/>
      <c r="P21" s="638"/>
      <c r="Q21" s="638"/>
      <c r="R21" s="638"/>
      <c r="S21" s="638"/>
      <c r="T21" s="638"/>
      <c r="U21" s="638"/>
      <c r="V21" s="638"/>
      <c r="W21" s="638"/>
      <c r="X21" s="638"/>
      <c r="Y21" s="638"/>
      <c r="Z21" s="638"/>
      <c r="AA21" s="638"/>
      <c r="AB21" s="644"/>
    </row>
    <row r="22" spans="1:28">
      <c r="A22" s="451">
        <v>3</v>
      </c>
      <c r="B22" s="426" t="s">
        <v>427</v>
      </c>
      <c r="C22" s="640">
        <v>151604502.66839999</v>
      </c>
      <c r="D22" s="640">
        <v>81494248.031899989</v>
      </c>
      <c r="E22" s="646"/>
      <c r="F22" s="646"/>
      <c r="G22" s="646"/>
      <c r="H22" s="640">
        <v>2529214.0065000001</v>
      </c>
      <c r="I22" s="646"/>
      <c r="J22" s="646"/>
      <c r="K22" s="646"/>
      <c r="L22" s="640">
        <v>333364</v>
      </c>
      <c r="M22" s="646"/>
      <c r="N22" s="646"/>
      <c r="O22" s="646"/>
      <c r="P22" s="646"/>
      <c r="Q22" s="646"/>
      <c r="R22" s="646"/>
      <c r="S22" s="646"/>
      <c r="T22" s="640">
        <v>0</v>
      </c>
      <c r="U22" s="646"/>
      <c r="V22" s="646"/>
      <c r="W22" s="646"/>
      <c r="X22" s="646"/>
      <c r="Y22" s="646"/>
      <c r="Z22" s="646"/>
      <c r="AA22" s="646"/>
      <c r="AB22" s="644"/>
    </row>
    <row r="23" spans="1:28">
      <c r="A23" s="423">
        <v>3.1</v>
      </c>
      <c r="B23" s="442" t="s">
        <v>420</v>
      </c>
      <c r="C23" s="645"/>
      <c r="D23" s="640"/>
      <c r="E23" s="646"/>
      <c r="F23" s="646"/>
      <c r="G23" s="646"/>
      <c r="H23" s="640"/>
      <c r="I23" s="646"/>
      <c r="J23" s="646"/>
      <c r="K23" s="646"/>
      <c r="L23" s="640"/>
      <c r="M23" s="646"/>
      <c r="N23" s="646"/>
      <c r="O23" s="646"/>
      <c r="P23" s="646"/>
      <c r="Q23" s="646"/>
      <c r="R23" s="646"/>
      <c r="S23" s="646"/>
      <c r="T23" s="640"/>
      <c r="U23" s="646"/>
      <c r="V23" s="646"/>
      <c r="W23" s="646"/>
      <c r="X23" s="646"/>
      <c r="Y23" s="646"/>
      <c r="Z23" s="646"/>
      <c r="AA23" s="646"/>
      <c r="AB23" s="644"/>
    </row>
    <row r="24" spans="1:28">
      <c r="A24" s="423">
        <v>3.2</v>
      </c>
      <c r="B24" s="442" t="s">
        <v>421</v>
      </c>
      <c r="C24" s="645"/>
      <c r="D24" s="640"/>
      <c r="E24" s="646"/>
      <c r="F24" s="646"/>
      <c r="G24" s="646"/>
      <c r="H24" s="640"/>
      <c r="I24" s="646"/>
      <c r="J24" s="646"/>
      <c r="K24" s="646"/>
      <c r="L24" s="640"/>
      <c r="M24" s="646"/>
      <c r="N24" s="646"/>
      <c r="O24" s="646"/>
      <c r="P24" s="646"/>
      <c r="Q24" s="646"/>
      <c r="R24" s="646"/>
      <c r="S24" s="646"/>
      <c r="T24" s="640"/>
      <c r="U24" s="646"/>
      <c r="V24" s="646"/>
      <c r="W24" s="646"/>
      <c r="X24" s="646"/>
      <c r="Y24" s="646"/>
      <c r="Z24" s="646"/>
      <c r="AA24" s="646"/>
      <c r="AB24" s="644"/>
    </row>
    <row r="25" spans="1:28">
      <c r="A25" s="423">
        <v>3.3</v>
      </c>
      <c r="B25" s="442" t="s">
        <v>422</v>
      </c>
      <c r="C25" s="645"/>
      <c r="D25" s="640"/>
      <c r="E25" s="646"/>
      <c r="F25" s="646"/>
      <c r="G25" s="646"/>
      <c r="H25" s="640"/>
      <c r="I25" s="646"/>
      <c r="J25" s="646"/>
      <c r="K25" s="646"/>
      <c r="L25" s="640"/>
      <c r="M25" s="646"/>
      <c r="N25" s="646"/>
      <c r="O25" s="646"/>
      <c r="P25" s="646"/>
      <c r="Q25" s="646"/>
      <c r="R25" s="646"/>
      <c r="S25" s="646"/>
      <c r="T25" s="640"/>
      <c r="U25" s="646"/>
      <c r="V25" s="646"/>
      <c r="W25" s="646"/>
      <c r="X25" s="646"/>
      <c r="Y25" s="646"/>
      <c r="Z25" s="646"/>
      <c r="AA25" s="646"/>
      <c r="AB25" s="644"/>
    </row>
    <row r="26" spans="1:28">
      <c r="A26" s="423">
        <v>3.4</v>
      </c>
      <c r="B26" s="442" t="s">
        <v>423</v>
      </c>
      <c r="C26" s="645">
        <v>535014.78</v>
      </c>
      <c r="D26" s="640">
        <v>207.25</v>
      </c>
      <c r="E26" s="646"/>
      <c r="F26" s="646"/>
      <c r="G26" s="646"/>
      <c r="H26" s="640"/>
      <c r="I26" s="646"/>
      <c r="J26" s="646"/>
      <c r="K26" s="646"/>
      <c r="L26" s="640"/>
      <c r="M26" s="646"/>
      <c r="N26" s="646"/>
      <c r="O26" s="646"/>
      <c r="P26" s="646"/>
      <c r="Q26" s="646"/>
      <c r="R26" s="646"/>
      <c r="S26" s="646"/>
      <c r="T26" s="640"/>
      <c r="U26" s="646"/>
      <c r="V26" s="646"/>
      <c r="W26" s="646"/>
      <c r="X26" s="646"/>
      <c r="Y26" s="646"/>
      <c r="Z26" s="646"/>
      <c r="AA26" s="646"/>
      <c r="AB26" s="644"/>
    </row>
    <row r="27" spans="1:28">
      <c r="A27" s="423">
        <v>3.5</v>
      </c>
      <c r="B27" s="442" t="s">
        <v>424</v>
      </c>
      <c r="C27" s="645">
        <v>149502329.88419998</v>
      </c>
      <c r="D27" s="640">
        <v>79930662.527699992</v>
      </c>
      <c r="E27" s="646"/>
      <c r="F27" s="646"/>
      <c r="G27" s="646"/>
      <c r="H27" s="640">
        <v>2525434.2565000001</v>
      </c>
      <c r="I27" s="646"/>
      <c r="J27" s="646"/>
      <c r="K27" s="646"/>
      <c r="L27" s="640">
        <v>333364</v>
      </c>
      <c r="M27" s="646"/>
      <c r="N27" s="646"/>
      <c r="O27" s="646"/>
      <c r="P27" s="646"/>
      <c r="Q27" s="646"/>
      <c r="R27" s="646"/>
      <c r="S27" s="646"/>
      <c r="T27" s="640"/>
      <c r="U27" s="646"/>
      <c r="V27" s="646"/>
      <c r="W27" s="646"/>
      <c r="X27" s="646"/>
      <c r="Y27" s="646"/>
      <c r="Z27" s="646"/>
      <c r="AA27" s="646"/>
      <c r="AB27" s="644"/>
    </row>
    <row r="28" spans="1:28">
      <c r="A28" s="423">
        <v>3.6</v>
      </c>
      <c r="B28" s="442" t="s">
        <v>425</v>
      </c>
      <c r="C28" s="645">
        <v>1567158.0042000001</v>
      </c>
      <c r="D28" s="640">
        <v>1563378.2542000001</v>
      </c>
      <c r="E28" s="646"/>
      <c r="F28" s="646"/>
      <c r="G28" s="646"/>
      <c r="H28" s="640">
        <v>3779.75</v>
      </c>
      <c r="I28" s="646"/>
      <c r="J28" s="646"/>
      <c r="K28" s="646"/>
      <c r="L28" s="640"/>
      <c r="M28" s="646"/>
      <c r="N28" s="646"/>
      <c r="O28" s="646"/>
      <c r="P28" s="646"/>
      <c r="Q28" s="646"/>
      <c r="R28" s="646"/>
      <c r="S28" s="646"/>
      <c r="T28" s="640"/>
      <c r="U28" s="646"/>
      <c r="V28" s="646"/>
      <c r="W28" s="646"/>
      <c r="X28" s="646"/>
      <c r="Y28" s="646"/>
      <c r="Z28" s="646"/>
      <c r="AA28" s="646"/>
      <c r="AB28" s="644"/>
    </row>
  </sheetData>
  <mergeCells count="7">
    <mergeCell ref="U6:AA6"/>
    <mergeCell ref="A5:B7"/>
    <mergeCell ref="C5:S5"/>
    <mergeCell ref="C6:C7"/>
    <mergeCell ref="D6:G6"/>
    <mergeCell ref="H6:K6"/>
    <mergeCell ref="M6:S6"/>
  </mergeCells>
  <pageMargins left="0.7" right="0.7" top="0.75" bottom="0.75" header="0.3" footer="0.3"/>
  <pageSetup orientation="portrait" r:id="rId1"/>
  <headerFooter>
    <oddHeader>&amp;C&amp;"Calibri"&amp;10&amp;K0078D7 Classification: Restricted to Partners&amp;1#_x000D_</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2" tint="-9.9978637043366805E-2"/>
  </sheetPr>
  <dimension ref="A1:AA25"/>
  <sheetViews>
    <sheetView showGridLines="0" zoomScale="80" zoomScaleNormal="80" workbookViewId="0">
      <selection activeCell="K14" sqref="K14"/>
    </sheetView>
  </sheetViews>
  <sheetFormatPr defaultColWidth="9.140625" defaultRowHeight="12.75"/>
  <cols>
    <col min="1" max="1" width="11.85546875" style="433" bestFit="1" customWidth="1"/>
    <col min="2" max="2" width="90.140625" style="433" bestFit="1" customWidth="1"/>
    <col min="3" max="3" width="20.140625" style="433" customWidth="1"/>
    <col min="4" max="4" width="22.140625" style="433" customWidth="1"/>
    <col min="5" max="7" width="17.140625" style="433" customWidth="1"/>
    <col min="8" max="8" width="22.140625" style="433" customWidth="1"/>
    <col min="9" max="10" width="17.140625" style="433" customWidth="1"/>
    <col min="11" max="27" width="22.140625" style="433" customWidth="1"/>
    <col min="28" max="16384" width="9.140625" style="433"/>
  </cols>
  <sheetData>
    <row r="1" spans="1:27" ht="13.5">
      <c r="A1" s="320" t="s">
        <v>97</v>
      </c>
      <c r="B1" s="242" t="str">
        <f>Info!C2</f>
        <v>სს პროკრედიტ ბანკი</v>
      </c>
    </row>
    <row r="2" spans="1:27">
      <c r="A2" s="320" t="s">
        <v>98</v>
      </c>
      <c r="B2" s="323">
        <f>'1. key ratios'!B2</f>
        <v>45747</v>
      </c>
    </row>
    <row r="3" spans="1:27">
      <c r="A3" s="322" t="s">
        <v>428</v>
      </c>
      <c r="C3" s="435"/>
    </row>
    <row r="4" spans="1:27" ht="13.5" thickBot="1">
      <c r="A4" s="322"/>
      <c r="B4" s="435"/>
      <c r="C4" s="435"/>
    </row>
    <row r="5" spans="1:27" ht="13.5" customHeight="1">
      <c r="A5" s="791" t="s">
        <v>650</v>
      </c>
      <c r="B5" s="792"/>
      <c r="C5" s="788" t="s">
        <v>429</v>
      </c>
      <c r="D5" s="789"/>
      <c r="E5" s="789"/>
      <c r="F5" s="789"/>
      <c r="G5" s="789"/>
      <c r="H5" s="789"/>
      <c r="I5" s="789"/>
      <c r="J5" s="789"/>
      <c r="K5" s="789"/>
      <c r="L5" s="789"/>
      <c r="M5" s="789"/>
      <c r="N5" s="789"/>
      <c r="O5" s="789"/>
      <c r="P5" s="789"/>
      <c r="Q5" s="789"/>
      <c r="R5" s="789"/>
      <c r="S5" s="789"/>
      <c r="T5" s="789"/>
      <c r="U5" s="789"/>
      <c r="V5" s="789"/>
      <c r="W5" s="789"/>
      <c r="X5" s="789"/>
      <c r="Y5" s="789"/>
      <c r="Z5" s="789"/>
      <c r="AA5" s="790"/>
    </row>
    <row r="6" spans="1:27" ht="12" customHeight="1">
      <c r="A6" s="793"/>
      <c r="B6" s="794"/>
      <c r="C6" s="797" t="s">
        <v>66</v>
      </c>
      <c r="D6" s="762" t="s">
        <v>641</v>
      </c>
      <c r="E6" s="762"/>
      <c r="F6" s="762"/>
      <c r="G6" s="762"/>
      <c r="H6" s="783" t="s">
        <v>640</v>
      </c>
      <c r="I6" s="784"/>
      <c r="J6" s="784"/>
      <c r="K6" s="784"/>
      <c r="L6" s="458"/>
      <c r="M6" s="766" t="s">
        <v>639</v>
      </c>
      <c r="N6" s="766"/>
      <c r="O6" s="766"/>
      <c r="P6" s="766"/>
      <c r="Q6" s="766"/>
      <c r="R6" s="766"/>
      <c r="S6" s="764"/>
      <c r="T6" s="458"/>
      <c r="U6" s="766" t="s">
        <v>638</v>
      </c>
      <c r="V6" s="766"/>
      <c r="W6" s="766"/>
      <c r="X6" s="766"/>
      <c r="Y6" s="766"/>
      <c r="Z6" s="766"/>
      <c r="AA6" s="787"/>
    </row>
    <row r="7" spans="1:27" ht="38.25">
      <c r="A7" s="795"/>
      <c r="B7" s="796"/>
      <c r="C7" s="798"/>
      <c r="D7" s="456"/>
      <c r="E7" s="430" t="s">
        <v>418</v>
      </c>
      <c r="F7" s="430" t="s">
        <v>636</v>
      </c>
      <c r="G7" s="430" t="s">
        <v>637</v>
      </c>
      <c r="H7" s="434"/>
      <c r="I7" s="430" t="s">
        <v>418</v>
      </c>
      <c r="J7" s="430" t="s">
        <v>636</v>
      </c>
      <c r="K7" s="430" t="s">
        <v>637</v>
      </c>
      <c r="L7" s="453"/>
      <c r="M7" s="430" t="s">
        <v>418</v>
      </c>
      <c r="N7" s="430" t="s">
        <v>649</v>
      </c>
      <c r="O7" s="430" t="s">
        <v>648</v>
      </c>
      <c r="P7" s="430" t="s">
        <v>647</v>
      </c>
      <c r="Q7" s="430" t="s">
        <v>646</v>
      </c>
      <c r="R7" s="430" t="s">
        <v>645</v>
      </c>
      <c r="S7" s="430" t="s">
        <v>631</v>
      </c>
      <c r="T7" s="453"/>
      <c r="U7" s="430" t="s">
        <v>418</v>
      </c>
      <c r="V7" s="430" t="s">
        <v>649</v>
      </c>
      <c r="W7" s="430" t="s">
        <v>648</v>
      </c>
      <c r="X7" s="430" t="s">
        <v>647</v>
      </c>
      <c r="Y7" s="430" t="s">
        <v>646</v>
      </c>
      <c r="Z7" s="430" t="s">
        <v>645</v>
      </c>
      <c r="AA7" s="430" t="s">
        <v>631</v>
      </c>
    </row>
    <row r="8" spans="1:27" s="663" customFormat="1">
      <c r="A8" s="478">
        <v>1</v>
      </c>
      <c r="B8" s="479" t="s">
        <v>419</v>
      </c>
      <c r="C8" s="647">
        <v>1369729224.7286999</v>
      </c>
      <c r="D8" s="640">
        <v>1285283742.9063001</v>
      </c>
      <c r="E8" s="640">
        <v>3901856.8805</v>
      </c>
      <c r="F8" s="640"/>
      <c r="G8" s="640"/>
      <c r="H8" s="640">
        <v>51795956.787699997</v>
      </c>
      <c r="I8" s="640">
        <v>2610960.9257</v>
      </c>
      <c r="J8" s="640">
        <v>3344484.9218000001</v>
      </c>
      <c r="K8" s="640"/>
      <c r="L8" s="640">
        <v>32344972.907299999</v>
      </c>
      <c r="M8" s="640">
        <v>696119.58270000003</v>
      </c>
      <c r="N8" s="640">
        <v>660684.38379999995</v>
      </c>
      <c r="O8" s="640">
        <v>7820828.8378999997</v>
      </c>
      <c r="P8" s="640">
        <v>2521543.0624000002</v>
      </c>
      <c r="Q8" s="640">
        <v>6428712.9276000001</v>
      </c>
      <c r="R8" s="640">
        <v>4257554.3691999996</v>
      </c>
      <c r="S8" s="640"/>
      <c r="T8" s="640">
        <v>304552.1274</v>
      </c>
      <c r="U8" s="640"/>
      <c r="V8" s="640"/>
      <c r="W8" s="640"/>
      <c r="X8" s="640"/>
      <c r="Y8" s="640"/>
      <c r="Z8" s="640"/>
      <c r="AA8" s="662"/>
    </row>
    <row r="9" spans="1:27">
      <c r="A9" s="471">
        <v>1.1000000000000001</v>
      </c>
      <c r="B9" s="477" t="s">
        <v>430</v>
      </c>
      <c r="C9" s="649">
        <v>1350800419.8871999</v>
      </c>
      <c r="D9" s="638">
        <v>1267671703.865</v>
      </c>
      <c r="E9" s="638">
        <v>3826370.4704999998</v>
      </c>
      <c r="F9" s="638"/>
      <c r="G9" s="638"/>
      <c r="H9" s="638">
        <v>51694717.746799998</v>
      </c>
      <c r="I9" s="638">
        <v>2610960.9257</v>
      </c>
      <c r="J9" s="638">
        <v>3309917.6817999999</v>
      </c>
      <c r="K9" s="638"/>
      <c r="L9" s="638">
        <v>31129446.147999998</v>
      </c>
      <c r="M9" s="638">
        <v>157451.3989</v>
      </c>
      <c r="N9" s="638">
        <v>535628.69090000005</v>
      </c>
      <c r="O9" s="638">
        <v>7695514.0778999999</v>
      </c>
      <c r="P9" s="638">
        <v>2442003.1024000002</v>
      </c>
      <c r="Q9" s="638">
        <v>6428712.9276000001</v>
      </c>
      <c r="R9" s="638">
        <v>4257554.3691999996</v>
      </c>
      <c r="S9" s="638"/>
      <c r="T9" s="638">
        <v>304552.1274</v>
      </c>
      <c r="U9" s="638"/>
      <c r="V9" s="638"/>
      <c r="W9" s="638"/>
      <c r="X9" s="638"/>
      <c r="Y9" s="638"/>
      <c r="Z9" s="638"/>
      <c r="AA9" s="648"/>
    </row>
    <row r="10" spans="1:27">
      <c r="A10" s="475" t="s">
        <v>146</v>
      </c>
      <c r="B10" s="476" t="s">
        <v>431</v>
      </c>
      <c r="C10" s="650">
        <v>1295753401.4814</v>
      </c>
      <c r="D10" s="638">
        <v>1214074754.0662</v>
      </c>
      <c r="E10" s="638">
        <v>3260760.2404999998</v>
      </c>
      <c r="F10" s="638"/>
      <c r="G10" s="638"/>
      <c r="H10" s="638">
        <v>50393962.6998</v>
      </c>
      <c r="I10" s="638">
        <v>2561816.6757</v>
      </c>
      <c r="J10" s="638">
        <v>3309917.6817999999</v>
      </c>
      <c r="K10" s="638"/>
      <c r="L10" s="638">
        <v>30980132.588</v>
      </c>
      <c r="M10" s="638">
        <v>113037.9789</v>
      </c>
      <c r="N10" s="638">
        <v>535628.69090000005</v>
      </c>
      <c r="O10" s="638">
        <v>7590613.9379000003</v>
      </c>
      <c r="P10" s="638">
        <v>2442003.1024000002</v>
      </c>
      <c r="Q10" s="638">
        <v>6428712.9276000001</v>
      </c>
      <c r="R10" s="638">
        <v>4257554.3691999996</v>
      </c>
      <c r="S10" s="638"/>
      <c r="T10" s="638">
        <v>304552.1274</v>
      </c>
      <c r="U10" s="638"/>
      <c r="V10" s="638"/>
      <c r="W10" s="638"/>
      <c r="X10" s="638"/>
      <c r="Y10" s="638"/>
      <c r="Z10" s="638"/>
      <c r="AA10" s="648"/>
    </row>
    <row r="11" spans="1:27">
      <c r="A11" s="473" t="s">
        <v>432</v>
      </c>
      <c r="B11" s="474" t="s">
        <v>433</v>
      </c>
      <c r="C11" s="651">
        <v>623783335.96679997</v>
      </c>
      <c r="D11" s="638">
        <v>586336086.36749995</v>
      </c>
      <c r="E11" s="638">
        <v>1077575.7464999999</v>
      </c>
      <c r="F11" s="638"/>
      <c r="G11" s="638"/>
      <c r="H11" s="638">
        <v>25857482.294199999</v>
      </c>
      <c r="I11" s="638">
        <v>1008633.7385</v>
      </c>
      <c r="J11" s="638">
        <v>394022.34279999998</v>
      </c>
      <c r="K11" s="638"/>
      <c r="L11" s="638">
        <v>11285215.1777</v>
      </c>
      <c r="M11" s="638">
        <v>113037.9789</v>
      </c>
      <c r="N11" s="638">
        <v>53916.176800000001</v>
      </c>
      <c r="O11" s="638">
        <v>1664030.2083000001</v>
      </c>
      <c r="P11" s="638"/>
      <c r="Q11" s="638">
        <v>1496287.7211</v>
      </c>
      <c r="R11" s="638"/>
      <c r="S11" s="638"/>
      <c r="T11" s="638">
        <v>304552.1274</v>
      </c>
      <c r="U11" s="638"/>
      <c r="V11" s="638"/>
      <c r="W11" s="638"/>
      <c r="X11" s="638"/>
      <c r="Y11" s="638"/>
      <c r="Z11" s="638"/>
      <c r="AA11" s="648"/>
    </row>
    <row r="12" spans="1:27">
      <c r="A12" s="473" t="s">
        <v>434</v>
      </c>
      <c r="B12" s="474" t="s">
        <v>435</v>
      </c>
      <c r="C12" s="651">
        <v>166100687.68259999</v>
      </c>
      <c r="D12" s="638">
        <v>162354990.23480001</v>
      </c>
      <c r="E12" s="638">
        <v>505599.35</v>
      </c>
      <c r="F12" s="638"/>
      <c r="G12" s="638"/>
      <c r="H12" s="638">
        <v>3263984.9336999999</v>
      </c>
      <c r="I12" s="638">
        <v>582163.83719999995</v>
      </c>
      <c r="J12" s="638">
        <v>82195.100000000006</v>
      </c>
      <c r="K12" s="638"/>
      <c r="L12" s="638">
        <v>481712.51409999997</v>
      </c>
      <c r="M12" s="638"/>
      <c r="N12" s="638">
        <v>481712.51409999997</v>
      </c>
      <c r="O12" s="638"/>
      <c r="P12" s="638"/>
      <c r="Q12" s="638"/>
      <c r="R12" s="638"/>
      <c r="S12" s="638"/>
      <c r="T12" s="638"/>
      <c r="U12" s="638"/>
      <c r="V12" s="638"/>
      <c r="W12" s="638"/>
      <c r="X12" s="638"/>
      <c r="Y12" s="638"/>
      <c r="Z12" s="638"/>
      <c r="AA12" s="648"/>
    </row>
    <row r="13" spans="1:27">
      <c r="A13" s="473" t="s">
        <v>436</v>
      </c>
      <c r="B13" s="474" t="s">
        <v>437</v>
      </c>
      <c r="C13" s="651">
        <v>198996604.2094</v>
      </c>
      <c r="D13" s="638">
        <v>187479609.211</v>
      </c>
      <c r="E13" s="638"/>
      <c r="F13" s="638"/>
      <c r="G13" s="638"/>
      <c r="H13" s="638">
        <v>11516994.998400001</v>
      </c>
      <c r="I13" s="638"/>
      <c r="J13" s="638"/>
      <c r="K13" s="638"/>
      <c r="L13" s="638"/>
      <c r="M13" s="638"/>
      <c r="N13" s="638"/>
      <c r="O13" s="638"/>
      <c r="P13" s="638"/>
      <c r="Q13" s="638"/>
      <c r="R13" s="638"/>
      <c r="S13" s="638"/>
      <c r="T13" s="638"/>
      <c r="U13" s="638"/>
      <c r="V13" s="638"/>
      <c r="W13" s="638"/>
      <c r="X13" s="638"/>
      <c r="Y13" s="638"/>
      <c r="Z13" s="638"/>
      <c r="AA13" s="648"/>
    </row>
    <row r="14" spans="1:27">
      <c r="A14" s="473" t="s">
        <v>438</v>
      </c>
      <c r="B14" s="474" t="s">
        <v>439</v>
      </c>
      <c r="C14" s="651">
        <v>306872773.62260002</v>
      </c>
      <c r="D14" s="638">
        <v>277904068.2529</v>
      </c>
      <c r="E14" s="638">
        <v>1677585.1440000001</v>
      </c>
      <c r="F14" s="638"/>
      <c r="G14" s="638"/>
      <c r="H14" s="638">
        <v>9755500.4735000003</v>
      </c>
      <c r="I14" s="638">
        <v>971019.1</v>
      </c>
      <c r="J14" s="638">
        <v>2833700.2390000001</v>
      </c>
      <c r="K14" s="638"/>
      <c r="L14" s="638">
        <v>19213204.896200001</v>
      </c>
      <c r="M14" s="638"/>
      <c r="N14" s="638"/>
      <c r="O14" s="638">
        <v>5926583.7296000002</v>
      </c>
      <c r="P14" s="638">
        <v>2442003.1024000002</v>
      </c>
      <c r="Q14" s="638">
        <v>4932425.2065000003</v>
      </c>
      <c r="R14" s="638">
        <v>4257554.3691999996</v>
      </c>
      <c r="S14" s="638"/>
      <c r="T14" s="638"/>
      <c r="U14" s="638"/>
      <c r="V14" s="638"/>
      <c r="W14" s="638"/>
      <c r="X14" s="638"/>
      <c r="Y14" s="638"/>
      <c r="Z14" s="638"/>
      <c r="AA14" s="648"/>
    </row>
    <row r="15" spans="1:27">
      <c r="A15" s="472">
        <v>1.2</v>
      </c>
      <c r="B15" s="470" t="s">
        <v>644</v>
      </c>
      <c r="C15" s="649">
        <v>26591888.080499999</v>
      </c>
      <c r="D15" s="638">
        <v>4107758.8396999999</v>
      </c>
      <c r="E15" s="638">
        <v>14893.411400000001</v>
      </c>
      <c r="F15" s="638"/>
      <c r="G15" s="638"/>
      <c r="H15" s="638">
        <v>1185215.7830999999</v>
      </c>
      <c r="I15" s="638">
        <v>156904.8707</v>
      </c>
      <c r="J15" s="638">
        <v>158404.41399999999</v>
      </c>
      <c r="K15" s="638"/>
      <c r="L15" s="638">
        <v>20994361.3303</v>
      </c>
      <c r="M15" s="638">
        <v>43875.4015</v>
      </c>
      <c r="N15" s="638">
        <v>198335.69219999999</v>
      </c>
      <c r="O15" s="638">
        <v>3838525.1974999998</v>
      </c>
      <c r="P15" s="638">
        <v>2413780.3657</v>
      </c>
      <c r="Q15" s="638">
        <v>5754179.2251000004</v>
      </c>
      <c r="R15" s="638">
        <v>4298695.6220000004</v>
      </c>
      <c r="S15" s="638"/>
      <c r="T15" s="638">
        <v>304552.1274</v>
      </c>
      <c r="U15" s="638"/>
      <c r="V15" s="638"/>
      <c r="W15" s="638"/>
      <c r="X15" s="638"/>
      <c r="Y15" s="638"/>
      <c r="Z15" s="638"/>
      <c r="AA15" s="648"/>
    </row>
    <row r="16" spans="1:27">
      <c r="A16" s="471">
        <v>1.3</v>
      </c>
      <c r="B16" s="470" t="s">
        <v>440</v>
      </c>
      <c r="C16" s="652"/>
      <c r="D16" s="653"/>
      <c r="E16" s="653"/>
      <c r="F16" s="653"/>
      <c r="G16" s="653"/>
      <c r="H16" s="653"/>
      <c r="I16" s="653"/>
      <c r="J16" s="653"/>
      <c r="K16" s="653"/>
      <c r="L16" s="653"/>
      <c r="M16" s="653"/>
      <c r="N16" s="653"/>
      <c r="O16" s="653"/>
      <c r="P16" s="653"/>
      <c r="Q16" s="653"/>
      <c r="R16" s="653"/>
      <c r="S16" s="653"/>
      <c r="T16" s="653"/>
      <c r="U16" s="653"/>
      <c r="V16" s="653"/>
      <c r="W16" s="653"/>
      <c r="X16" s="653"/>
      <c r="Y16" s="653"/>
      <c r="Z16" s="653"/>
      <c r="AA16" s="654"/>
    </row>
    <row r="17" spans="1:27" ht="25.5">
      <c r="A17" s="467" t="s">
        <v>441</v>
      </c>
      <c r="B17" s="469" t="s">
        <v>442</v>
      </c>
      <c r="C17" s="655">
        <v>1291708829.0299001</v>
      </c>
      <c r="D17" s="638">
        <v>1216356813.7758002</v>
      </c>
      <c r="E17" s="638">
        <v>2835381.4832000001</v>
      </c>
      <c r="F17" s="638"/>
      <c r="G17" s="638"/>
      <c r="H17" s="638">
        <v>49928746.988899998</v>
      </c>
      <c r="I17" s="638">
        <v>2457815.0690000001</v>
      </c>
      <c r="J17" s="638">
        <v>3228984.9221999999</v>
      </c>
      <c r="K17" s="638"/>
      <c r="L17" s="638">
        <v>25118716.137800001</v>
      </c>
      <c r="M17" s="638">
        <v>139201.93890000001</v>
      </c>
      <c r="N17" s="638">
        <v>517651.29479999997</v>
      </c>
      <c r="O17" s="638">
        <v>7335549.3848999999</v>
      </c>
      <c r="P17" s="638">
        <v>1765434.7863</v>
      </c>
      <c r="Q17" s="638">
        <v>3347198.4780000001</v>
      </c>
      <c r="R17" s="638">
        <v>3904260.3</v>
      </c>
      <c r="S17" s="638"/>
      <c r="T17" s="638">
        <v>304552.1274</v>
      </c>
      <c r="U17" s="638"/>
      <c r="V17" s="638"/>
      <c r="W17" s="638"/>
      <c r="X17" s="638"/>
      <c r="Y17" s="638"/>
      <c r="Z17" s="638"/>
      <c r="AA17" s="648"/>
    </row>
    <row r="18" spans="1:27" ht="25.5">
      <c r="A18" s="465" t="s">
        <v>443</v>
      </c>
      <c r="B18" s="466" t="s">
        <v>444</v>
      </c>
      <c r="C18" s="656">
        <v>1177003051.8376999</v>
      </c>
      <c r="D18" s="638">
        <v>1109555624.5901</v>
      </c>
      <c r="E18" s="638">
        <v>2369246.7752999999</v>
      </c>
      <c r="F18" s="638"/>
      <c r="G18" s="638"/>
      <c r="H18" s="638">
        <v>45938713.944300003</v>
      </c>
      <c r="I18" s="638">
        <v>1841890.4435000001</v>
      </c>
      <c r="J18" s="638">
        <v>3228984.9221999999</v>
      </c>
      <c r="K18" s="638"/>
      <c r="L18" s="638">
        <v>21204161.175900001</v>
      </c>
      <c r="M18" s="638">
        <v>113037.9789</v>
      </c>
      <c r="N18" s="638">
        <v>517651.29479999997</v>
      </c>
      <c r="O18" s="638">
        <v>1864119.0007</v>
      </c>
      <c r="P18" s="638">
        <v>1779138.2577</v>
      </c>
      <c r="Q18" s="638">
        <v>3757609.2404</v>
      </c>
      <c r="R18" s="638">
        <v>3904260.3</v>
      </c>
      <c r="S18" s="638"/>
      <c r="T18" s="638">
        <v>304552.1274</v>
      </c>
      <c r="U18" s="638"/>
      <c r="V18" s="638"/>
      <c r="W18" s="638"/>
      <c r="X18" s="638"/>
      <c r="Y18" s="638"/>
      <c r="Z18" s="638"/>
      <c r="AA18" s="648"/>
    </row>
    <row r="19" spans="1:27">
      <c r="A19" s="467" t="s">
        <v>445</v>
      </c>
      <c r="B19" s="468" t="s">
        <v>446</v>
      </c>
      <c r="C19" s="657">
        <v>1240253477.8722</v>
      </c>
      <c r="D19" s="638">
        <v>1171120687.2506001</v>
      </c>
      <c r="E19" s="638">
        <v>851098.83360000001</v>
      </c>
      <c r="F19" s="638"/>
      <c r="G19" s="638"/>
      <c r="H19" s="638">
        <v>48485215.348099999</v>
      </c>
      <c r="I19" s="638">
        <v>2412853.1782</v>
      </c>
      <c r="J19" s="638">
        <v>484394.49849999999</v>
      </c>
      <c r="K19" s="638"/>
      <c r="L19" s="638">
        <v>20647575.273499999</v>
      </c>
      <c r="M19" s="638">
        <v>556919.0797</v>
      </c>
      <c r="N19" s="638">
        <v>353229.42920000001</v>
      </c>
      <c r="O19" s="638">
        <v>3904164.4523</v>
      </c>
      <c r="P19" s="638">
        <v>0</v>
      </c>
      <c r="Q19" s="638">
        <v>1780751.3792999999</v>
      </c>
      <c r="R19" s="638">
        <v>0</v>
      </c>
      <c r="S19" s="638"/>
      <c r="T19" s="638"/>
      <c r="U19" s="638"/>
      <c r="V19" s="638"/>
      <c r="W19" s="638"/>
      <c r="X19" s="638"/>
      <c r="Y19" s="638"/>
      <c r="Z19" s="638"/>
      <c r="AA19" s="648"/>
    </row>
    <row r="20" spans="1:27">
      <c r="A20" s="465" t="s">
        <v>447</v>
      </c>
      <c r="B20" s="466" t="s">
        <v>448</v>
      </c>
      <c r="C20" s="656">
        <v>1100435990.2299001</v>
      </c>
      <c r="D20" s="638">
        <v>1036299336.9548</v>
      </c>
      <c r="E20" s="638">
        <v>808586.36690000002</v>
      </c>
      <c r="F20" s="638"/>
      <c r="G20" s="638"/>
      <c r="H20" s="638">
        <v>43448556.213100001</v>
      </c>
      <c r="I20" s="638">
        <v>2106717.7596</v>
      </c>
      <c r="J20" s="638">
        <v>446681.47850000003</v>
      </c>
      <c r="K20" s="638"/>
      <c r="L20" s="638">
        <v>20688097.061999999</v>
      </c>
      <c r="M20" s="638">
        <v>556919.0797</v>
      </c>
      <c r="N20" s="638">
        <v>353229.42920000001</v>
      </c>
      <c r="O20" s="638">
        <v>2165164.9183999998</v>
      </c>
      <c r="P20" s="638">
        <v>0</v>
      </c>
      <c r="Q20" s="638">
        <v>1954824.1788999999</v>
      </c>
      <c r="R20" s="638">
        <v>0</v>
      </c>
      <c r="S20" s="638"/>
      <c r="T20" s="638"/>
      <c r="U20" s="638"/>
      <c r="V20" s="638"/>
      <c r="W20" s="638"/>
      <c r="X20" s="638"/>
      <c r="Y20" s="638"/>
      <c r="Z20" s="638"/>
      <c r="AA20" s="648"/>
    </row>
    <row r="21" spans="1:27">
      <c r="A21" s="464">
        <v>1.4</v>
      </c>
      <c r="B21" s="463" t="s">
        <v>467</v>
      </c>
      <c r="C21" s="658">
        <v>25388577.290000003</v>
      </c>
      <c r="D21" s="638">
        <v>24810080.23</v>
      </c>
      <c r="E21" s="638">
        <v>428861.94</v>
      </c>
      <c r="F21" s="638"/>
      <c r="G21" s="638"/>
      <c r="H21" s="638">
        <v>552333.1</v>
      </c>
      <c r="I21" s="638">
        <v>291333.09999999998</v>
      </c>
      <c r="J21" s="638"/>
      <c r="K21" s="638"/>
      <c r="L21" s="638">
        <v>26163.96</v>
      </c>
      <c r="M21" s="638">
        <v>26163.96</v>
      </c>
      <c r="N21" s="638"/>
      <c r="O21" s="638"/>
      <c r="P21" s="638"/>
      <c r="Q21" s="638"/>
      <c r="R21" s="638"/>
      <c r="S21" s="638"/>
      <c r="T21" s="638"/>
      <c r="U21" s="638"/>
      <c r="V21" s="638"/>
      <c r="W21" s="638"/>
      <c r="X21" s="638"/>
      <c r="Y21" s="638"/>
      <c r="Z21" s="638"/>
      <c r="AA21" s="648"/>
    </row>
    <row r="22" spans="1:27" ht="13.5" thickBot="1">
      <c r="A22" s="462">
        <v>1.5</v>
      </c>
      <c r="B22" s="461" t="s">
        <v>468</v>
      </c>
      <c r="C22" s="659">
        <v>34353347.395800002</v>
      </c>
      <c r="D22" s="660">
        <v>31984435.205800001</v>
      </c>
      <c r="E22" s="660"/>
      <c r="F22" s="660"/>
      <c r="G22" s="660"/>
      <c r="H22" s="660">
        <v>2368912.19</v>
      </c>
      <c r="I22" s="660">
        <v>356909.7</v>
      </c>
      <c r="J22" s="660"/>
      <c r="K22" s="660"/>
      <c r="L22" s="660"/>
      <c r="M22" s="660"/>
      <c r="N22" s="660"/>
      <c r="O22" s="660"/>
      <c r="P22" s="660"/>
      <c r="Q22" s="660"/>
      <c r="R22" s="660"/>
      <c r="S22" s="660"/>
      <c r="T22" s="660"/>
      <c r="U22" s="660"/>
      <c r="V22" s="660"/>
      <c r="W22" s="660"/>
      <c r="X22" s="660"/>
      <c r="Y22" s="660"/>
      <c r="Z22" s="660"/>
      <c r="AA22" s="661"/>
    </row>
    <row r="23" spans="1:27">
      <c r="C23" s="644"/>
      <c r="D23" s="644"/>
      <c r="E23" s="644"/>
      <c r="F23" s="644"/>
      <c r="G23" s="644"/>
      <c r="H23" s="644"/>
      <c r="I23" s="644"/>
      <c r="J23" s="644"/>
      <c r="K23" s="644"/>
      <c r="L23" s="644"/>
      <c r="M23" s="644"/>
      <c r="N23" s="644"/>
      <c r="O23" s="644"/>
      <c r="P23" s="644"/>
      <c r="Q23" s="644"/>
      <c r="R23" s="644"/>
      <c r="S23" s="644"/>
      <c r="T23" s="644"/>
      <c r="U23" s="644"/>
      <c r="V23" s="644"/>
      <c r="W23" s="644"/>
      <c r="X23" s="644"/>
      <c r="Y23" s="644"/>
      <c r="Z23" s="644"/>
      <c r="AA23" s="644"/>
    </row>
    <row r="24" spans="1:27">
      <c r="C24" s="644"/>
      <c r="D24" s="644"/>
      <c r="E24" s="644"/>
      <c r="F24" s="644"/>
      <c r="G24" s="644"/>
      <c r="H24" s="644"/>
      <c r="I24" s="644"/>
      <c r="J24" s="644"/>
      <c r="K24" s="644"/>
      <c r="L24" s="644"/>
      <c r="M24" s="644"/>
      <c r="N24" s="644"/>
      <c r="O24" s="644"/>
      <c r="P24" s="644"/>
      <c r="Q24" s="644"/>
      <c r="R24" s="644"/>
      <c r="S24" s="644"/>
      <c r="T24" s="644"/>
      <c r="U24" s="644"/>
      <c r="V24" s="644"/>
      <c r="W24" s="644"/>
      <c r="X24" s="644"/>
      <c r="Y24" s="644"/>
      <c r="Z24" s="644"/>
      <c r="AA24" s="644"/>
    </row>
    <row r="25" spans="1:27">
      <c r="C25" s="644"/>
      <c r="D25" s="644"/>
      <c r="E25" s="644"/>
      <c r="F25" s="644"/>
      <c r="G25" s="644"/>
      <c r="H25" s="644"/>
      <c r="I25" s="644"/>
      <c r="J25" s="644"/>
      <c r="K25" s="644"/>
      <c r="L25" s="644"/>
      <c r="M25" s="644"/>
      <c r="N25" s="644"/>
      <c r="O25" s="644"/>
      <c r="P25" s="644"/>
      <c r="Q25" s="644"/>
      <c r="R25" s="644"/>
      <c r="S25" s="644"/>
      <c r="T25" s="644"/>
      <c r="U25" s="644"/>
      <c r="V25" s="644"/>
      <c r="W25" s="644"/>
      <c r="X25" s="644"/>
      <c r="Y25" s="644"/>
      <c r="Z25" s="644"/>
      <c r="AA25" s="644"/>
    </row>
  </sheetData>
  <mergeCells count="7">
    <mergeCell ref="U6:AA6"/>
    <mergeCell ref="C5:AA5"/>
    <mergeCell ref="A5:B7"/>
    <mergeCell ref="D6:G6"/>
    <mergeCell ref="C6:C7"/>
    <mergeCell ref="H6:K6"/>
    <mergeCell ref="M6:S6"/>
  </mergeCells>
  <conditionalFormatting sqref="A5">
    <cfRule type="duplicateValues" dxfId="8" priority="1"/>
    <cfRule type="duplicateValues" dxfId="7" priority="2"/>
    <cfRule type="duplicateValues" dxfId="6"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A1:N69"/>
  <sheetViews>
    <sheetView zoomScale="80" zoomScaleNormal="80" workbookViewId="0">
      <selection activeCell="P6" sqref="P6"/>
    </sheetView>
  </sheetViews>
  <sheetFormatPr defaultRowHeight="15"/>
  <cols>
    <col min="1" max="1" width="8.85546875" style="383"/>
    <col min="2" max="2" width="69.140625" style="357" customWidth="1"/>
    <col min="3" max="3" width="13.5703125" customWidth="1"/>
    <col min="4" max="5" width="15.140625" bestFit="1" customWidth="1"/>
    <col min="6" max="6" width="13.140625" customWidth="1"/>
    <col min="7" max="8" width="15.140625" bestFit="1" customWidth="1"/>
  </cols>
  <sheetData>
    <row r="1" spans="1:14" ht="15.75">
      <c r="A1" s="11" t="s">
        <v>97</v>
      </c>
      <c r="B1" s="242" t="str">
        <f>Info!C2</f>
        <v>სს პროკრედიტ ბანკი</v>
      </c>
      <c r="C1" s="10"/>
      <c r="D1" s="1"/>
      <c r="E1" s="1"/>
      <c r="F1" s="1"/>
      <c r="G1" s="1"/>
    </row>
    <row r="2" spans="1:14" ht="15.75">
      <c r="A2" s="11" t="s">
        <v>98</v>
      </c>
      <c r="B2" s="279">
        <f>'1. key ratios'!B2</f>
        <v>45747</v>
      </c>
      <c r="C2" s="10"/>
      <c r="D2" s="1"/>
      <c r="E2" s="1"/>
      <c r="F2" s="1"/>
      <c r="G2" s="1"/>
    </row>
    <row r="3" spans="1:14" ht="15.75">
      <c r="A3" s="11"/>
      <c r="B3" s="10"/>
      <c r="C3" s="10"/>
      <c r="D3" s="1"/>
      <c r="E3" s="1"/>
      <c r="F3" s="1"/>
      <c r="G3" s="1"/>
    </row>
    <row r="4" spans="1:14" ht="21" customHeight="1">
      <c r="A4" s="694" t="s">
        <v>25</v>
      </c>
      <c r="B4" s="695" t="s">
        <v>493</v>
      </c>
      <c r="C4" s="697" t="s">
        <v>103</v>
      </c>
      <c r="D4" s="697"/>
      <c r="E4" s="697"/>
      <c r="F4" s="697" t="s">
        <v>104</v>
      </c>
      <c r="G4" s="697"/>
      <c r="H4" s="698"/>
    </row>
    <row r="5" spans="1:14" ht="21" customHeight="1">
      <c r="A5" s="694"/>
      <c r="B5" s="696"/>
      <c r="C5" s="331" t="s">
        <v>26</v>
      </c>
      <c r="D5" s="331" t="s">
        <v>77</v>
      </c>
      <c r="E5" s="331" t="s">
        <v>66</v>
      </c>
      <c r="F5" s="331" t="s">
        <v>26</v>
      </c>
      <c r="G5" s="331" t="s">
        <v>77</v>
      </c>
      <c r="H5" s="331" t="s">
        <v>66</v>
      </c>
    </row>
    <row r="6" spans="1:14" ht="26.45" customHeight="1">
      <c r="A6" s="694"/>
      <c r="B6" s="332" t="s">
        <v>84</v>
      </c>
      <c r="C6" s="699"/>
      <c r="D6" s="700"/>
      <c r="E6" s="700"/>
      <c r="F6" s="700"/>
      <c r="G6" s="700"/>
      <c r="H6" s="701"/>
    </row>
    <row r="7" spans="1:14" ht="23.1" customHeight="1">
      <c r="A7" s="372">
        <v>1</v>
      </c>
      <c r="B7" s="333" t="s">
        <v>607</v>
      </c>
      <c r="C7" s="597">
        <v>59870866.290000007</v>
      </c>
      <c r="D7" s="597">
        <v>374066215.68327397</v>
      </c>
      <c r="E7" s="598">
        <v>433937081.97327399</v>
      </c>
      <c r="F7" s="597">
        <v>101029816.06</v>
      </c>
      <c r="G7" s="597">
        <v>317907847.65839994</v>
      </c>
      <c r="H7" s="598">
        <v>418937663.71839994</v>
      </c>
      <c r="I7" s="603"/>
      <c r="J7" s="603"/>
      <c r="K7" s="603"/>
      <c r="L7" s="603"/>
      <c r="M7" s="603"/>
      <c r="N7" s="603"/>
    </row>
    <row r="8" spans="1:14">
      <c r="A8" s="372">
        <v>1.1000000000000001</v>
      </c>
      <c r="B8" s="334" t="s">
        <v>85</v>
      </c>
      <c r="C8" s="597">
        <v>16425293.950000001</v>
      </c>
      <c r="D8" s="597">
        <v>37053211.852299988</v>
      </c>
      <c r="E8" s="598">
        <v>53478505.802299991</v>
      </c>
      <c r="F8" s="597">
        <v>20116725.140000001</v>
      </c>
      <c r="G8" s="597">
        <v>25432760.377900004</v>
      </c>
      <c r="H8" s="598">
        <v>45549485.517900005</v>
      </c>
      <c r="I8" s="603"/>
      <c r="J8" s="603"/>
      <c r="K8" s="603"/>
      <c r="L8" s="603"/>
      <c r="M8" s="603"/>
      <c r="N8" s="603"/>
    </row>
    <row r="9" spans="1:14">
      <c r="A9" s="372">
        <v>1.2</v>
      </c>
      <c r="B9" s="334" t="s">
        <v>86</v>
      </c>
      <c r="C9" s="597">
        <v>13309079.860000001</v>
      </c>
      <c r="D9" s="597">
        <v>252563235.06235197</v>
      </c>
      <c r="E9" s="598">
        <v>265872314.92235199</v>
      </c>
      <c r="F9" s="597">
        <v>45448178.07</v>
      </c>
      <c r="G9" s="597">
        <v>171450482.01959997</v>
      </c>
      <c r="H9" s="598">
        <v>216898660.08959997</v>
      </c>
      <c r="I9" s="603"/>
      <c r="J9" s="603"/>
      <c r="K9" s="603"/>
      <c r="L9" s="603"/>
      <c r="M9" s="603"/>
      <c r="N9" s="603"/>
    </row>
    <row r="10" spans="1:14">
      <c r="A10" s="372">
        <v>1.3</v>
      </c>
      <c r="B10" s="334" t="s">
        <v>87</v>
      </c>
      <c r="C10" s="597">
        <v>30136492.480000004</v>
      </c>
      <c r="D10" s="597">
        <v>84449768.768621966</v>
      </c>
      <c r="E10" s="598">
        <v>114586261.24862197</v>
      </c>
      <c r="F10" s="597">
        <v>35464912.850000001</v>
      </c>
      <c r="G10" s="597">
        <v>121024605.26089999</v>
      </c>
      <c r="H10" s="598">
        <v>156489518.11089998</v>
      </c>
      <c r="I10" s="603"/>
      <c r="J10" s="603"/>
      <c r="K10" s="603"/>
      <c r="L10" s="603"/>
      <c r="M10" s="603"/>
      <c r="N10" s="603"/>
    </row>
    <row r="11" spans="1:14">
      <c r="A11" s="372">
        <v>2</v>
      </c>
      <c r="B11" s="335" t="s">
        <v>494</v>
      </c>
      <c r="C11" s="597"/>
      <c r="D11" s="597"/>
      <c r="E11" s="598">
        <v>0</v>
      </c>
      <c r="F11" s="597">
        <v>1855.29</v>
      </c>
      <c r="G11" s="597">
        <v>0</v>
      </c>
      <c r="H11" s="598">
        <v>1855.29</v>
      </c>
      <c r="I11" s="603"/>
      <c r="J11" s="603"/>
      <c r="K11" s="603"/>
      <c r="L11" s="603"/>
      <c r="M11" s="603"/>
      <c r="N11" s="603"/>
    </row>
    <row r="12" spans="1:14">
      <c r="A12" s="372">
        <v>2.1</v>
      </c>
      <c r="B12" s="336" t="s">
        <v>495</v>
      </c>
      <c r="C12" s="597"/>
      <c r="D12" s="597"/>
      <c r="E12" s="598">
        <v>0</v>
      </c>
      <c r="F12" s="597">
        <v>1855.29</v>
      </c>
      <c r="G12" s="597">
        <v>0</v>
      </c>
      <c r="H12" s="598">
        <v>1855.29</v>
      </c>
      <c r="I12" s="603"/>
      <c r="J12" s="603"/>
      <c r="K12" s="603"/>
      <c r="L12" s="603"/>
      <c r="M12" s="603"/>
      <c r="N12" s="603"/>
    </row>
    <row r="13" spans="1:14" ht="26.45" customHeight="1">
      <c r="A13" s="372">
        <v>3</v>
      </c>
      <c r="B13" s="337" t="s">
        <v>496</v>
      </c>
      <c r="C13" s="597"/>
      <c r="D13" s="597"/>
      <c r="E13" s="598">
        <v>0</v>
      </c>
      <c r="F13" s="597">
        <v>0</v>
      </c>
      <c r="G13" s="597">
        <v>0</v>
      </c>
      <c r="H13" s="598">
        <v>0</v>
      </c>
      <c r="I13" s="603"/>
      <c r="J13" s="603"/>
      <c r="K13" s="603"/>
      <c r="L13" s="603"/>
      <c r="M13" s="603"/>
      <c r="N13" s="603"/>
    </row>
    <row r="14" spans="1:14" ht="26.45" customHeight="1">
      <c r="A14" s="372">
        <v>4</v>
      </c>
      <c r="B14" s="338" t="s">
        <v>497</v>
      </c>
      <c r="C14" s="597"/>
      <c r="D14" s="597"/>
      <c r="E14" s="598">
        <v>0</v>
      </c>
      <c r="F14" s="597">
        <v>0</v>
      </c>
      <c r="G14" s="597">
        <v>0</v>
      </c>
      <c r="H14" s="598">
        <v>0</v>
      </c>
      <c r="I14" s="603"/>
      <c r="J14" s="603"/>
      <c r="K14" s="603"/>
      <c r="L14" s="603"/>
      <c r="M14" s="603"/>
      <c r="N14" s="603"/>
    </row>
    <row r="15" spans="1:14" ht="24.6" customHeight="1">
      <c r="A15" s="372">
        <v>5</v>
      </c>
      <c r="B15" s="338" t="s">
        <v>498</v>
      </c>
      <c r="C15" s="599">
        <v>139527.79999999999</v>
      </c>
      <c r="D15" s="599">
        <v>0</v>
      </c>
      <c r="E15" s="600">
        <v>139527.79999999999</v>
      </c>
      <c r="F15" s="599">
        <v>139527.79999999999</v>
      </c>
      <c r="G15" s="599">
        <v>0</v>
      </c>
      <c r="H15" s="600">
        <v>139527.79999999999</v>
      </c>
      <c r="I15" s="603"/>
      <c r="J15" s="603"/>
      <c r="K15" s="603"/>
      <c r="L15" s="603"/>
      <c r="M15" s="603"/>
      <c r="N15" s="603"/>
    </row>
    <row r="16" spans="1:14">
      <c r="A16" s="372">
        <v>5.0999999999999996</v>
      </c>
      <c r="B16" s="339" t="s">
        <v>499</v>
      </c>
      <c r="C16" s="597">
        <v>139527.79999999999</v>
      </c>
      <c r="D16" s="597"/>
      <c r="E16" s="598">
        <v>139527.79999999999</v>
      </c>
      <c r="F16" s="597">
        <v>139527.79999999999</v>
      </c>
      <c r="G16" s="597">
        <v>0</v>
      </c>
      <c r="H16" s="598">
        <v>139527.79999999999</v>
      </c>
      <c r="I16" s="603"/>
      <c r="J16" s="603"/>
      <c r="K16" s="603"/>
      <c r="L16" s="603"/>
      <c r="M16" s="603"/>
      <c r="N16" s="603"/>
    </row>
    <row r="17" spans="1:14">
      <c r="A17" s="372">
        <v>5.2</v>
      </c>
      <c r="B17" s="339" t="s">
        <v>426</v>
      </c>
      <c r="C17" s="597"/>
      <c r="D17" s="597"/>
      <c r="E17" s="598">
        <v>0</v>
      </c>
      <c r="F17" s="597">
        <v>0</v>
      </c>
      <c r="G17" s="597">
        <v>0</v>
      </c>
      <c r="H17" s="598">
        <v>0</v>
      </c>
      <c r="I17" s="603"/>
      <c r="J17" s="603"/>
      <c r="K17" s="603"/>
      <c r="L17" s="603"/>
      <c r="M17" s="603"/>
      <c r="N17" s="603"/>
    </row>
    <row r="18" spans="1:14">
      <c r="A18" s="372">
        <v>5.3</v>
      </c>
      <c r="B18" s="339" t="s">
        <v>500</v>
      </c>
      <c r="C18" s="597"/>
      <c r="D18" s="597"/>
      <c r="E18" s="598">
        <v>0</v>
      </c>
      <c r="F18" s="597">
        <v>0</v>
      </c>
      <c r="G18" s="597">
        <v>0</v>
      </c>
      <c r="H18" s="598">
        <v>0</v>
      </c>
      <c r="I18" s="603"/>
      <c r="J18" s="603"/>
      <c r="K18" s="603"/>
      <c r="L18" s="603"/>
      <c r="M18" s="603"/>
      <c r="N18" s="603"/>
    </row>
    <row r="19" spans="1:14">
      <c r="A19" s="372">
        <v>6</v>
      </c>
      <c r="B19" s="337" t="s">
        <v>501</v>
      </c>
      <c r="C19" s="597">
        <v>569180207.13890004</v>
      </c>
      <c r="D19" s="597">
        <v>880371206.39613891</v>
      </c>
      <c r="E19" s="598">
        <v>1449551413.5350389</v>
      </c>
      <c r="F19" s="597">
        <v>533006787.01386434</v>
      </c>
      <c r="G19" s="597">
        <v>823999235.34399879</v>
      </c>
      <c r="H19" s="598">
        <v>1357006022.3578632</v>
      </c>
      <c r="I19" s="603"/>
      <c r="J19" s="603"/>
      <c r="K19" s="603"/>
      <c r="L19" s="603"/>
      <c r="M19" s="603"/>
      <c r="N19" s="603"/>
    </row>
    <row r="20" spans="1:14">
      <c r="A20" s="372">
        <v>6.1</v>
      </c>
      <c r="B20" s="339" t="s">
        <v>426</v>
      </c>
      <c r="C20" s="597">
        <v>102497576.79000002</v>
      </c>
      <c r="D20" s="597"/>
      <c r="E20" s="598">
        <v>102497576.79000002</v>
      </c>
      <c r="F20" s="597">
        <v>147868501.19</v>
      </c>
      <c r="G20" s="597">
        <v>0</v>
      </c>
      <c r="H20" s="598">
        <v>147868501.19</v>
      </c>
      <c r="I20" s="603"/>
      <c r="J20" s="603"/>
      <c r="K20" s="603"/>
      <c r="L20" s="603"/>
      <c r="M20" s="603"/>
      <c r="N20" s="603"/>
    </row>
    <row r="21" spans="1:14">
      <c r="A21" s="372">
        <v>6.2</v>
      </c>
      <c r="B21" s="339" t="s">
        <v>500</v>
      </c>
      <c r="C21" s="597">
        <v>466682630.34889996</v>
      </c>
      <c r="D21" s="597">
        <v>880371206.39613891</v>
      </c>
      <c r="E21" s="598">
        <v>1347053836.745039</v>
      </c>
      <c r="F21" s="597">
        <v>385138285.82386434</v>
      </c>
      <c r="G21" s="597">
        <v>823999235.34399879</v>
      </c>
      <c r="H21" s="598">
        <v>1209137521.1678631</v>
      </c>
      <c r="I21" s="603"/>
      <c r="J21" s="603"/>
      <c r="K21" s="603"/>
      <c r="L21" s="603"/>
      <c r="M21" s="603"/>
      <c r="N21" s="603"/>
    </row>
    <row r="22" spans="1:14">
      <c r="A22" s="372">
        <v>7</v>
      </c>
      <c r="B22" s="340" t="s">
        <v>502</v>
      </c>
      <c r="C22" s="597">
        <v>9500057.0999999996</v>
      </c>
      <c r="D22" s="597"/>
      <c r="E22" s="598">
        <v>9500057.0999999996</v>
      </c>
      <c r="F22" s="597">
        <v>8936412.0700000003</v>
      </c>
      <c r="G22" s="597">
        <v>0</v>
      </c>
      <c r="H22" s="598">
        <v>8936412.0700000003</v>
      </c>
      <c r="I22" s="603"/>
      <c r="J22" s="603"/>
      <c r="K22" s="603"/>
      <c r="L22" s="603"/>
      <c r="M22" s="603"/>
      <c r="N22" s="603"/>
    </row>
    <row r="23" spans="1:14" ht="21">
      <c r="A23" s="372">
        <v>8</v>
      </c>
      <c r="B23" s="341" t="s">
        <v>503</v>
      </c>
      <c r="C23" s="597"/>
      <c r="D23" s="597"/>
      <c r="E23" s="598">
        <v>0</v>
      </c>
      <c r="F23" s="597">
        <v>0</v>
      </c>
      <c r="G23" s="597">
        <v>0</v>
      </c>
      <c r="H23" s="598">
        <v>0</v>
      </c>
      <c r="I23" s="603"/>
      <c r="J23" s="603"/>
      <c r="K23" s="603"/>
      <c r="L23" s="603"/>
      <c r="M23" s="603"/>
      <c r="N23" s="603"/>
    </row>
    <row r="24" spans="1:14">
      <c r="A24" s="372">
        <v>9</v>
      </c>
      <c r="B24" s="338" t="s">
        <v>504</v>
      </c>
      <c r="C24" s="597">
        <v>48426676.019999996</v>
      </c>
      <c r="D24" s="597">
        <v>0</v>
      </c>
      <c r="E24" s="598">
        <v>48426676.019999996</v>
      </c>
      <c r="F24" s="597">
        <v>44869880.32</v>
      </c>
      <c r="G24" s="597">
        <v>0</v>
      </c>
      <c r="H24" s="598">
        <v>44869880.32</v>
      </c>
      <c r="I24" s="603"/>
      <c r="J24" s="603"/>
      <c r="K24" s="603"/>
      <c r="L24" s="603"/>
      <c r="M24" s="603"/>
      <c r="N24" s="603"/>
    </row>
    <row r="25" spans="1:14">
      <c r="A25" s="372">
        <v>9.1</v>
      </c>
      <c r="B25" s="342" t="s">
        <v>505</v>
      </c>
      <c r="C25" s="597">
        <v>44330691.749999993</v>
      </c>
      <c r="D25" s="597"/>
      <c r="E25" s="598">
        <v>44330691.749999993</v>
      </c>
      <c r="F25" s="597">
        <v>40631809.810000002</v>
      </c>
      <c r="G25" s="597">
        <v>0</v>
      </c>
      <c r="H25" s="598">
        <v>40631809.810000002</v>
      </c>
      <c r="I25" s="603"/>
      <c r="J25" s="603"/>
      <c r="K25" s="603"/>
      <c r="L25" s="603"/>
      <c r="M25" s="603"/>
      <c r="N25" s="603"/>
    </row>
    <row r="26" spans="1:14">
      <c r="A26" s="372">
        <v>9.1999999999999993</v>
      </c>
      <c r="B26" s="342" t="s">
        <v>506</v>
      </c>
      <c r="C26" s="597">
        <v>4095984.2699999996</v>
      </c>
      <c r="D26" s="597"/>
      <c r="E26" s="598">
        <v>4095984.2699999996</v>
      </c>
      <c r="F26" s="597">
        <v>4238070.51</v>
      </c>
      <c r="G26" s="597">
        <v>0</v>
      </c>
      <c r="H26" s="598">
        <v>4238070.51</v>
      </c>
      <c r="I26" s="603"/>
      <c r="J26" s="603"/>
      <c r="K26" s="603"/>
      <c r="L26" s="603"/>
      <c r="M26" s="603"/>
      <c r="N26" s="603"/>
    </row>
    <row r="27" spans="1:14">
      <c r="A27" s="372">
        <v>10</v>
      </c>
      <c r="B27" s="338" t="s">
        <v>36</v>
      </c>
      <c r="C27" s="597">
        <v>1951083.0600000005</v>
      </c>
      <c r="D27" s="597">
        <v>0</v>
      </c>
      <c r="E27" s="598">
        <v>1951083.0600000005</v>
      </c>
      <c r="F27" s="597">
        <v>2003810.1899999997</v>
      </c>
      <c r="G27" s="597">
        <v>0</v>
      </c>
      <c r="H27" s="598">
        <v>2003810.1899999997</v>
      </c>
      <c r="I27" s="603"/>
      <c r="J27" s="603"/>
      <c r="K27" s="603"/>
      <c r="L27" s="603"/>
      <c r="M27" s="603"/>
      <c r="N27" s="603"/>
    </row>
    <row r="28" spans="1:14">
      <c r="A28" s="372">
        <v>10.1</v>
      </c>
      <c r="B28" s="342" t="s">
        <v>507</v>
      </c>
      <c r="C28" s="597"/>
      <c r="D28" s="597"/>
      <c r="E28" s="598">
        <v>0</v>
      </c>
      <c r="F28" s="597">
        <v>0</v>
      </c>
      <c r="G28" s="597">
        <v>0</v>
      </c>
      <c r="H28" s="598">
        <v>0</v>
      </c>
      <c r="I28" s="603"/>
      <c r="J28" s="603"/>
      <c r="K28" s="603"/>
      <c r="L28" s="603"/>
      <c r="M28" s="603"/>
      <c r="N28" s="603"/>
    </row>
    <row r="29" spans="1:14">
      <c r="A29" s="372">
        <v>10.199999999999999</v>
      </c>
      <c r="B29" s="342" t="s">
        <v>508</v>
      </c>
      <c r="C29" s="597">
        <v>1951083.0600000005</v>
      </c>
      <c r="D29" s="597"/>
      <c r="E29" s="598">
        <v>1951083.0600000005</v>
      </c>
      <c r="F29" s="597">
        <v>2003810.1899999997</v>
      </c>
      <c r="G29" s="597">
        <v>0</v>
      </c>
      <c r="H29" s="598">
        <v>2003810.1899999997</v>
      </c>
      <c r="I29" s="603"/>
      <c r="J29" s="603"/>
      <c r="K29" s="603"/>
      <c r="L29" s="603"/>
      <c r="M29" s="603"/>
      <c r="N29" s="603"/>
    </row>
    <row r="30" spans="1:14">
      <c r="A30" s="372">
        <v>11</v>
      </c>
      <c r="B30" s="338" t="s">
        <v>509</v>
      </c>
      <c r="C30" s="597">
        <v>3549808.5199999996</v>
      </c>
      <c r="D30" s="597">
        <v>0</v>
      </c>
      <c r="E30" s="598">
        <v>3549808.5199999996</v>
      </c>
      <c r="F30" s="597">
        <v>0</v>
      </c>
      <c r="G30" s="597">
        <v>0</v>
      </c>
      <c r="H30" s="598">
        <v>0</v>
      </c>
      <c r="I30" s="603"/>
      <c r="J30" s="603"/>
      <c r="K30" s="603"/>
      <c r="L30" s="603"/>
      <c r="M30" s="603"/>
      <c r="N30" s="603"/>
    </row>
    <row r="31" spans="1:14">
      <c r="A31" s="372">
        <v>11.1</v>
      </c>
      <c r="B31" s="342" t="s">
        <v>510</v>
      </c>
      <c r="C31" s="597">
        <v>3549808.5199999996</v>
      </c>
      <c r="D31" s="597"/>
      <c r="E31" s="598">
        <v>3549808.5199999996</v>
      </c>
      <c r="F31" s="597">
        <v>0</v>
      </c>
      <c r="G31" s="597">
        <v>0</v>
      </c>
      <c r="H31" s="598">
        <v>0</v>
      </c>
      <c r="I31" s="603"/>
      <c r="J31" s="603"/>
      <c r="K31" s="603"/>
      <c r="L31" s="603"/>
      <c r="M31" s="603"/>
      <c r="N31" s="603"/>
    </row>
    <row r="32" spans="1:14">
      <c r="A32" s="372">
        <v>11.2</v>
      </c>
      <c r="B32" s="342" t="s">
        <v>511</v>
      </c>
      <c r="C32" s="597"/>
      <c r="D32" s="597"/>
      <c r="E32" s="598">
        <v>0</v>
      </c>
      <c r="F32" s="597">
        <v>0</v>
      </c>
      <c r="G32" s="597">
        <v>0</v>
      </c>
      <c r="H32" s="598">
        <v>0</v>
      </c>
      <c r="I32" s="603"/>
      <c r="J32" s="603"/>
      <c r="K32" s="603"/>
      <c r="L32" s="603"/>
      <c r="M32" s="603"/>
      <c r="N32" s="603"/>
    </row>
    <row r="33" spans="1:14">
      <c r="A33" s="372">
        <v>13</v>
      </c>
      <c r="B33" s="338" t="s">
        <v>88</v>
      </c>
      <c r="C33" s="597">
        <v>8286865.8581999997</v>
      </c>
      <c r="D33" s="597">
        <v>415945.98366099922</v>
      </c>
      <c r="E33" s="598">
        <v>8702811.8418609984</v>
      </c>
      <c r="F33" s="597">
        <v>7046896.2860000003</v>
      </c>
      <c r="G33" s="597">
        <v>789434.78703700029</v>
      </c>
      <c r="H33" s="598">
        <v>7836331.0730370004</v>
      </c>
      <c r="I33" s="603"/>
      <c r="J33" s="603"/>
      <c r="K33" s="603"/>
      <c r="L33" s="603"/>
      <c r="M33" s="603"/>
      <c r="N33" s="603"/>
    </row>
    <row r="34" spans="1:14">
      <c r="A34" s="372">
        <v>13.1</v>
      </c>
      <c r="B34" s="343" t="s">
        <v>512</v>
      </c>
      <c r="C34" s="597">
        <v>13200</v>
      </c>
      <c r="D34" s="597"/>
      <c r="E34" s="598">
        <v>13200</v>
      </c>
      <c r="F34" s="597">
        <v>68700</v>
      </c>
      <c r="G34" s="597">
        <v>0</v>
      </c>
      <c r="H34" s="598">
        <v>68700</v>
      </c>
      <c r="I34" s="603"/>
      <c r="J34" s="603"/>
      <c r="K34" s="603"/>
      <c r="L34" s="603"/>
      <c r="M34" s="603"/>
      <c r="N34" s="603"/>
    </row>
    <row r="35" spans="1:14">
      <c r="A35" s="372">
        <v>13.2</v>
      </c>
      <c r="B35" s="343" t="s">
        <v>513</v>
      </c>
      <c r="C35" s="597"/>
      <c r="D35" s="597"/>
      <c r="E35" s="598">
        <v>0</v>
      </c>
      <c r="F35" s="597">
        <v>0</v>
      </c>
      <c r="G35" s="597">
        <v>0</v>
      </c>
      <c r="H35" s="598">
        <v>0</v>
      </c>
      <c r="I35" s="603"/>
      <c r="J35" s="603"/>
      <c r="K35" s="603"/>
      <c r="L35" s="603"/>
      <c r="M35" s="603"/>
      <c r="N35" s="603"/>
    </row>
    <row r="36" spans="1:14">
      <c r="A36" s="372">
        <v>14</v>
      </c>
      <c r="B36" s="344" t="s">
        <v>514</v>
      </c>
      <c r="C36" s="597">
        <v>700905091.78709996</v>
      </c>
      <c r="D36" s="597">
        <v>1254853368.0630739</v>
      </c>
      <c r="E36" s="598">
        <v>1955758459.850174</v>
      </c>
      <c r="F36" s="597">
        <v>697034985.02986455</v>
      </c>
      <c r="G36" s="597">
        <v>1142696517.7894356</v>
      </c>
      <c r="H36" s="598">
        <v>1839731502.8193002</v>
      </c>
      <c r="I36" s="603"/>
      <c r="J36" s="603"/>
      <c r="K36" s="603"/>
      <c r="L36" s="603"/>
      <c r="M36" s="603"/>
      <c r="N36" s="603"/>
    </row>
    <row r="37" spans="1:14" ht="22.5" customHeight="1">
      <c r="A37" s="372"/>
      <c r="B37" s="345" t="s">
        <v>93</v>
      </c>
      <c r="C37" s="688"/>
      <c r="D37" s="689"/>
      <c r="E37" s="689"/>
      <c r="F37" s="689"/>
      <c r="G37" s="689"/>
      <c r="H37" s="690"/>
      <c r="I37" s="603"/>
      <c r="J37" s="603"/>
      <c r="K37" s="603"/>
      <c r="L37" s="603"/>
      <c r="M37" s="603"/>
      <c r="N37" s="603"/>
    </row>
    <row r="38" spans="1:14">
      <c r="A38" s="372">
        <v>15</v>
      </c>
      <c r="B38" s="346" t="s">
        <v>515</v>
      </c>
      <c r="C38" s="601">
        <v>0</v>
      </c>
      <c r="D38" s="601"/>
      <c r="E38" s="602">
        <v>0</v>
      </c>
      <c r="F38" s="601">
        <v>3240</v>
      </c>
      <c r="G38" s="601">
        <v>0</v>
      </c>
      <c r="H38" s="602">
        <v>3240</v>
      </c>
      <c r="I38" s="603"/>
      <c r="J38" s="603"/>
      <c r="K38" s="603"/>
      <c r="L38" s="603"/>
      <c r="M38" s="603"/>
      <c r="N38" s="603"/>
    </row>
    <row r="39" spans="1:14">
      <c r="A39" s="372">
        <v>15.1</v>
      </c>
      <c r="B39" s="347" t="s">
        <v>495</v>
      </c>
      <c r="C39" s="601"/>
      <c r="D39" s="601"/>
      <c r="E39" s="602">
        <v>0</v>
      </c>
      <c r="F39" s="601">
        <v>3240</v>
      </c>
      <c r="G39" s="601">
        <v>0</v>
      </c>
      <c r="H39" s="602">
        <v>3240</v>
      </c>
      <c r="I39" s="603"/>
      <c r="J39" s="603"/>
      <c r="K39" s="603"/>
      <c r="L39" s="603"/>
      <c r="M39" s="603"/>
      <c r="N39" s="603"/>
    </row>
    <row r="40" spans="1:14" ht="24" customHeight="1">
      <c r="A40" s="372">
        <v>16</v>
      </c>
      <c r="B40" s="340" t="s">
        <v>516</v>
      </c>
      <c r="C40" s="601"/>
      <c r="D40" s="601"/>
      <c r="E40" s="602">
        <v>0</v>
      </c>
      <c r="F40" s="601">
        <v>0</v>
      </c>
      <c r="G40" s="601">
        <v>0</v>
      </c>
      <c r="H40" s="602">
        <v>0</v>
      </c>
      <c r="I40" s="603"/>
      <c r="J40" s="603"/>
      <c r="K40" s="603"/>
      <c r="L40" s="603"/>
      <c r="M40" s="603"/>
      <c r="N40" s="603"/>
    </row>
    <row r="41" spans="1:14" ht="21">
      <c r="A41" s="372">
        <v>17</v>
      </c>
      <c r="B41" s="340" t="s">
        <v>517</v>
      </c>
      <c r="C41" s="601">
        <v>382239221.65739918</v>
      </c>
      <c r="D41" s="601">
        <v>1224940655.1264737</v>
      </c>
      <c r="E41" s="602">
        <v>1607179876.7838728</v>
      </c>
      <c r="F41" s="601">
        <v>380582285.30999994</v>
      </c>
      <c r="G41" s="601">
        <v>1127133358.5558641</v>
      </c>
      <c r="H41" s="602">
        <v>1507715643.865864</v>
      </c>
      <c r="I41" s="603"/>
      <c r="J41" s="603"/>
      <c r="K41" s="603"/>
      <c r="L41" s="603"/>
      <c r="M41" s="603"/>
      <c r="N41" s="603"/>
    </row>
    <row r="42" spans="1:14">
      <c r="A42" s="372">
        <v>17.100000000000001</v>
      </c>
      <c r="B42" s="348" t="s">
        <v>518</v>
      </c>
      <c r="C42" s="601">
        <v>370929946.93999916</v>
      </c>
      <c r="D42" s="601">
        <v>876242899.78416681</v>
      </c>
      <c r="E42" s="602">
        <v>1247172846.7241659</v>
      </c>
      <c r="F42" s="601">
        <v>364328122.35999995</v>
      </c>
      <c r="G42" s="601">
        <v>719158554.4574641</v>
      </c>
      <c r="H42" s="602">
        <v>1083486676.8174641</v>
      </c>
      <c r="I42" s="603"/>
      <c r="J42" s="603"/>
      <c r="K42" s="603"/>
      <c r="L42" s="603"/>
      <c r="M42" s="603"/>
      <c r="N42" s="603"/>
    </row>
    <row r="43" spans="1:14">
      <c r="A43" s="372">
        <v>17.2</v>
      </c>
      <c r="B43" s="349" t="s">
        <v>89</v>
      </c>
      <c r="C43" s="601">
        <v>10178058.5</v>
      </c>
      <c r="D43" s="601">
        <v>344534868.36845094</v>
      </c>
      <c r="E43" s="602">
        <v>354712926.86845094</v>
      </c>
      <c r="F43" s="601">
        <v>15256249.83</v>
      </c>
      <c r="G43" s="601">
        <v>407529702.94449997</v>
      </c>
      <c r="H43" s="602">
        <v>422785952.77449995</v>
      </c>
      <c r="I43" s="603"/>
      <c r="J43" s="603"/>
      <c r="K43" s="603"/>
      <c r="L43" s="603"/>
      <c r="M43" s="603"/>
      <c r="N43" s="603"/>
    </row>
    <row r="44" spans="1:14">
      <c r="A44" s="372">
        <v>17.3</v>
      </c>
      <c r="B44" s="348" t="s">
        <v>519</v>
      </c>
      <c r="C44" s="601"/>
      <c r="D44" s="601"/>
      <c r="E44" s="602">
        <v>0</v>
      </c>
      <c r="F44" s="601">
        <v>0</v>
      </c>
      <c r="G44" s="601">
        <v>0</v>
      </c>
      <c r="H44" s="602">
        <v>0</v>
      </c>
      <c r="I44" s="603"/>
      <c r="J44" s="603"/>
      <c r="K44" s="603"/>
      <c r="L44" s="603"/>
      <c r="M44" s="603"/>
      <c r="N44" s="603"/>
    </row>
    <row r="45" spans="1:14">
      <c r="A45" s="372">
        <v>17.399999999999999</v>
      </c>
      <c r="B45" s="348" t="s">
        <v>520</v>
      </c>
      <c r="C45" s="601">
        <v>1131216.2174</v>
      </c>
      <c r="D45" s="601">
        <v>4162886.9738559993</v>
      </c>
      <c r="E45" s="602">
        <v>5294103.1912559997</v>
      </c>
      <c r="F45" s="601">
        <v>997913.11999999988</v>
      </c>
      <c r="G45" s="601">
        <v>445101.15390000003</v>
      </c>
      <c r="H45" s="602">
        <v>1443014.2738999999</v>
      </c>
      <c r="I45" s="603"/>
      <c r="J45" s="603"/>
      <c r="K45" s="603"/>
      <c r="L45" s="603"/>
      <c r="M45" s="603"/>
      <c r="N45" s="603"/>
    </row>
    <row r="46" spans="1:14">
      <c r="A46" s="372">
        <v>18</v>
      </c>
      <c r="B46" s="338" t="s">
        <v>521</v>
      </c>
      <c r="C46" s="601">
        <v>994209.08000000042</v>
      </c>
      <c r="D46" s="601">
        <v>2160693.5849470003</v>
      </c>
      <c r="E46" s="602">
        <v>3154902.6649470008</v>
      </c>
      <c r="F46" s="601">
        <v>1946589.27</v>
      </c>
      <c r="G46" s="601">
        <v>410720.10850000003</v>
      </c>
      <c r="H46" s="602">
        <v>2357309.3785000001</v>
      </c>
      <c r="I46" s="603"/>
      <c r="J46" s="603"/>
      <c r="K46" s="603"/>
      <c r="L46" s="603"/>
      <c r="M46" s="603"/>
      <c r="N46" s="603"/>
    </row>
    <row r="47" spans="1:14">
      <c r="A47" s="372">
        <v>19</v>
      </c>
      <c r="B47" s="338" t="s">
        <v>522</v>
      </c>
      <c r="C47" s="601">
        <v>2331418.1800000002</v>
      </c>
      <c r="D47" s="601">
        <v>0</v>
      </c>
      <c r="E47" s="602">
        <v>2331418.1800000002</v>
      </c>
      <c r="F47" s="601">
        <v>3391389.8</v>
      </c>
      <c r="G47" s="601">
        <v>0</v>
      </c>
      <c r="H47" s="602">
        <v>3391389.8</v>
      </c>
      <c r="I47" s="603"/>
      <c r="J47" s="603"/>
      <c r="K47" s="603"/>
      <c r="L47" s="603"/>
      <c r="M47" s="603"/>
      <c r="N47" s="603"/>
    </row>
    <row r="48" spans="1:14">
      <c r="A48" s="372">
        <v>19.100000000000001</v>
      </c>
      <c r="B48" s="350" t="s">
        <v>523</v>
      </c>
      <c r="C48" s="601"/>
      <c r="D48" s="601"/>
      <c r="E48" s="602">
        <v>0</v>
      </c>
      <c r="F48" s="601">
        <v>1409545.27</v>
      </c>
      <c r="G48" s="601">
        <v>0</v>
      </c>
      <c r="H48" s="602">
        <v>1409545.27</v>
      </c>
      <c r="I48" s="603"/>
      <c r="J48" s="603"/>
      <c r="K48" s="603"/>
      <c r="L48" s="603"/>
      <c r="M48" s="603"/>
      <c r="N48" s="603"/>
    </row>
    <row r="49" spans="1:14">
      <c r="A49" s="372">
        <v>19.2</v>
      </c>
      <c r="B49" s="351" t="s">
        <v>524</v>
      </c>
      <c r="C49" s="601">
        <v>2331418.1800000002</v>
      </c>
      <c r="D49" s="601"/>
      <c r="E49" s="602">
        <v>2331418.1800000002</v>
      </c>
      <c r="F49" s="601">
        <v>1981844.53</v>
      </c>
      <c r="G49" s="601">
        <v>0</v>
      </c>
      <c r="H49" s="602">
        <v>1981844.53</v>
      </c>
      <c r="I49" s="603"/>
      <c r="J49" s="603"/>
      <c r="K49" s="603"/>
      <c r="L49" s="603"/>
      <c r="M49" s="603"/>
      <c r="N49" s="603"/>
    </row>
    <row r="50" spans="1:14">
      <c r="A50" s="372">
        <v>20</v>
      </c>
      <c r="B50" s="352" t="s">
        <v>90</v>
      </c>
      <c r="C50" s="601"/>
      <c r="D50" s="601">
        <v>21743918.856575999</v>
      </c>
      <c r="E50" s="602">
        <v>21743918.856575999</v>
      </c>
      <c r="F50" s="601">
        <v>0</v>
      </c>
      <c r="G50" s="601">
        <v>14773957.4935</v>
      </c>
      <c r="H50" s="602">
        <v>14773957.4935</v>
      </c>
      <c r="I50" s="603"/>
      <c r="J50" s="603"/>
      <c r="K50" s="603"/>
      <c r="L50" s="603"/>
      <c r="M50" s="603"/>
      <c r="N50" s="603"/>
    </row>
    <row r="51" spans="1:14">
      <c r="A51" s="372">
        <v>21</v>
      </c>
      <c r="B51" s="353" t="s">
        <v>78</v>
      </c>
      <c r="C51" s="601">
        <v>531562.87</v>
      </c>
      <c r="D51" s="601">
        <v>5666.9643999999998</v>
      </c>
      <c r="E51" s="602">
        <v>537229.83440000005</v>
      </c>
      <c r="F51" s="601">
        <v>638121.00999999978</v>
      </c>
      <c r="G51" s="601">
        <v>1783929.8672360007</v>
      </c>
      <c r="H51" s="602">
        <v>2422050.8772360003</v>
      </c>
      <c r="I51" s="603"/>
      <c r="J51" s="603"/>
      <c r="K51" s="603"/>
      <c r="L51" s="603"/>
      <c r="M51" s="603"/>
      <c r="N51" s="603"/>
    </row>
    <row r="52" spans="1:14">
      <c r="A52" s="372">
        <v>21.1</v>
      </c>
      <c r="B52" s="349" t="s">
        <v>525</v>
      </c>
      <c r="C52" s="601"/>
      <c r="D52" s="601"/>
      <c r="E52" s="602">
        <v>0</v>
      </c>
      <c r="F52" s="601">
        <v>0</v>
      </c>
      <c r="G52" s="601">
        <v>0</v>
      </c>
      <c r="H52" s="602">
        <v>0</v>
      </c>
      <c r="I52" s="603"/>
      <c r="J52" s="603"/>
      <c r="K52" s="603"/>
      <c r="L52" s="603"/>
      <c r="M52" s="603"/>
      <c r="N52" s="603"/>
    </row>
    <row r="53" spans="1:14">
      <c r="A53" s="372">
        <v>22</v>
      </c>
      <c r="B53" s="352" t="s">
        <v>526</v>
      </c>
      <c r="C53" s="601">
        <v>386096411.78739917</v>
      </c>
      <c r="D53" s="601">
        <v>1248850934.5323968</v>
      </c>
      <c r="E53" s="602">
        <v>1634947346.3197961</v>
      </c>
      <c r="F53" s="601">
        <v>386561625.38999993</v>
      </c>
      <c r="G53" s="601">
        <v>1144101966.0251</v>
      </c>
      <c r="H53" s="602">
        <v>1530663591.4150999</v>
      </c>
      <c r="I53" s="603"/>
      <c r="J53" s="603"/>
      <c r="K53" s="603"/>
      <c r="L53" s="603"/>
      <c r="M53" s="603"/>
      <c r="N53" s="603"/>
    </row>
    <row r="54" spans="1:14" ht="24" customHeight="1">
      <c r="A54" s="372"/>
      <c r="B54" s="354" t="s">
        <v>527</v>
      </c>
      <c r="C54" s="691"/>
      <c r="D54" s="692"/>
      <c r="E54" s="692"/>
      <c r="F54" s="692"/>
      <c r="G54" s="692"/>
      <c r="H54" s="693"/>
      <c r="I54" s="603"/>
      <c r="J54" s="603"/>
      <c r="K54" s="603"/>
      <c r="L54" s="603"/>
      <c r="M54" s="603"/>
      <c r="N54" s="603"/>
    </row>
    <row r="55" spans="1:14">
      <c r="A55" s="372">
        <v>23</v>
      </c>
      <c r="B55" s="533" t="s">
        <v>711</v>
      </c>
      <c r="C55" s="601">
        <v>112482804.98999999</v>
      </c>
      <c r="D55" s="601"/>
      <c r="E55" s="602">
        <v>112482804.98999999</v>
      </c>
      <c r="F55" s="601">
        <v>112482804.98999999</v>
      </c>
      <c r="G55" s="601">
        <v>0</v>
      </c>
      <c r="H55" s="602">
        <v>112482804.98999999</v>
      </c>
      <c r="I55" s="603"/>
      <c r="J55" s="603"/>
      <c r="K55" s="603"/>
      <c r="L55" s="603"/>
      <c r="M55" s="603"/>
      <c r="N55" s="603"/>
    </row>
    <row r="56" spans="1:14">
      <c r="A56" s="372">
        <v>24</v>
      </c>
      <c r="B56" s="352" t="s">
        <v>528</v>
      </c>
      <c r="C56" s="601">
        <v>0</v>
      </c>
      <c r="D56" s="601"/>
      <c r="E56" s="602">
        <v>0</v>
      </c>
      <c r="F56" s="601">
        <v>0</v>
      </c>
      <c r="G56" s="601">
        <v>0</v>
      </c>
      <c r="H56" s="602">
        <v>0</v>
      </c>
      <c r="I56" s="603"/>
      <c r="J56" s="603"/>
      <c r="K56" s="603"/>
      <c r="L56" s="603"/>
      <c r="M56" s="603"/>
      <c r="N56" s="603"/>
    </row>
    <row r="57" spans="1:14">
      <c r="A57" s="372">
        <v>25</v>
      </c>
      <c r="B57" s="352" t="s">
        <v>91</v>
      </c>
      <c r="C57" s="601">
        <v>72117569.840000004</v>
      </c>
      <c r="D57" s="601"/>
      <c r="E57" s="602">
        <v>72117569.840000004</v>
      </c>
      <c r="F57" s="601">
        <v>72117569.840000004</v>
      </c>
      <c r="G57" s="601">
        <v>0</v>
      </c>
      <c r="H57" s="602">
        <v>72117569.840000004</v>
      </c>
      <c r="I57" s="603"/>
      <c r="J57" s="603"/>
      <c r="K57" s="603"/>
      <c r="L57" s="603"/>
      <c r="M57" s="603"/>
      <c r="N57" s="603"/>
    </row>
    <row r="58" spans="1:14">
      <c r="A58" s="372">
        <v>26</v>
      </c>
      <c r="B58" s="338" t="s">
        <v>529</v>
      </c>
      <c r="C58" s="601"/>
      <c r="D58" s="601"/>
      <c r="E58" s="602">
        <v>0</v>
      </c>
      <c r="F58" s="601">
        <v>0</v>
      </c>
      <c r="G58" s="601">
        <v>0</v>
      </c>
      <c r="H58" s="602">
        <v>0</v>
      </c>
      <c r="I58" s="603"/>
      <c r="J58" s="603"/>
      <c r="K58" s="603"/>
      <c r="L58" s="603"/>
      <c r="M58" s="603"/>
      <c r="N58" s="603"/>
    </row>
    <row r="59" spans="1:14" ht="21">
      <c r="A59" s="372">
        <v>27</v>
      </c>
      <c r="B59" s="338" t="s">
        <v>530</v>
      </c>
      <c r="C59" s="601"/>
      <c r="D59" s="601"/>
      <c r="E59" s="602">
        <v>0</v>
      </c>
      <c r="F59" s="601">
        <v>0</v>
      </c>
      <c r="G59" s="601">
        <v>0</v>
      </c>
      <c r="H59" s="602">
        <v>0</v>
      </c>
      <c r="I59" s="603"/>
      <c r="J59" s="603"/>
      <c r="K59" s="603"/>
      <c r="L59" s="603"/>
      <c r="M59" s="603"/>
      <c r="N59" s="603"/>
    </row>
    <row r="60" spans="1:14">
      <c r="A60" s="372">
        <v>27.1</v>
      </c>
      <c r="B60" s="350" t="s">
        <v>531</v>
      </c>
      <c r="C60" s="601"/>
      <c r="D60" s="601"/>
      <c r="E60" s="602">
        <v>0</v>
      </c>
      <c r="F60" s="601">
        <v>0</v>
      </c>
      <c r="G60" s="601">
        <v>0</v>
      </c>
      <c r="H60" s="602">
        <v>0</v>
      </c>
      <c r="I60" s="603"/>
      <c r="J60" s="603"/>
      <c r="K60" s="603"/>
      <c r="L60" s="603"/>
      <c r="M60" s="603"/>
      <c r="N60" s="603"/>
    </row>
    <row r="61" spans="1:14">
      <c r="A61" s="372">
        <v>27.2</v>
      </c>
      <c r="B61" s="348" t="s">
        <v>532</v>
      </c>
      <c r="C61" s="601"/>
      <c r="D61" s="601"/>
      <c r="E61" s="602">
        <v>0</v>
      </c>
      <c r="F61" s="601">
        <v>0</v>
      </c>
      <c r="G61" s="601">
        <v>0</v>
      </c>
      <c r="H61" s="602">
        <v>0</v>
      </c>
      <c r="I61" s="603"/>
      <c r="J61" s="603"/>
      <c r="K61" s="603"/>
      <c r="L61" s="603"/>
      <c r="M61" s="603"/>
      <c r="N61" s="603"/>
    </row>
    <row r="62" spans="1:14">
      <c r="A62" s="372">
        <v>28</v>
      </c>
      <c r="B62" s="353" t="s">
        <v>533</v>
      </c>
      <c r="C62" s="601"/>
      <c r="D62" s="601"/>
      <c r="E62" s="602">
        <v>0</v>
      </c>
      <c r="F62" s="601">
        <v>0</v>
      </c>
      <c r="G62" s="601">
        <v>0</v>
      </c>
      <c r="H62" s="602">
        <v>0</v>
      </c>
      <c r="I62" s="603"/>
      <c r="J62" s="603"/>
      <c r="K62" s="603"/>
      <c r="L62" s="603"/>
      <c r="M62" s="603"/>
      <c r="N62" s="603"/>
    </row>
    <row r="63" spans="1:14">
      <c r="A63" s="372">
        <v>29</v>
      </c>
      <c r="B63" s="338" t="s">
        <v>534</v>
      </c>
      <c r="C63" s="601"/>
      <c r="D63" s="601"/>
      <c r="E63" s="602">
        <v>0</v>
      </c>
      <c r="F63" s="601">
        <v>0</v>
      </c>
      <c r="G63" s="601">
        <v>0</v>
      </c>
      <c r="H63" s="602">
        <v>0</v>
      </c>
      <c r="I63" s="603"/>
      <c r="J63" s="603"/>
      <c r="K63" s="603"/>
      <c r="L63" s="603"/>
      <c r="M63" s="603"/>
      <c r="N63" s="603"/>
    </row>
    <row r="64" spans="1:14">
      <c r="A64" s="372">
        <v>29.1</v>
      </c>
      <c r="B64" s="339" t="s">
        <v>535</v>
      </c>
      <c r="C64" s="601"/>
      <c r="D64" s="601"/>
      <c r="E64" s="602">
        <v>0</v>
      </c>
      <c r="F64" s="601">
        <v>0</v>
      </c>
      <c r="G64" s="601">
        <v>0</v>
      </c>
      <c r="H64" s="602">
        <v>0</v>
      </c>
      <c r="I64" s="603"/>
      <c r="J64" s="603"/>
      <c r="K64" s="603"/>
      <c r="L64" s="603"/>
      <c r="M64" s="603"/>
      <c r="N64" s="603"/>
    </row>
    <row r="65" spans="1:14" ht="24.95" customHeight="1">
      <c r="A65" s="372">
        <v>29.2</v>
      </c>
      <c r="B65" s="350" t="s">
        <v>536</v>
      </c>
      <c r="C65" s="601"/>
      <c r="D65" s="601"/>
      <c r="E65" s="602">
        <v>0</v>
      </c>
      <c r="F65" s="601">
        <v>0</v>
      </c>
      <c r="G65" s="601">
        <v>0</v>
      </c>
      <c r="H65" s="602">
        <v>0</v>
      </c>
      <c r="I65" s="603"/>
      <c r="J65" s="603"/>
      <c r="K65" s="603"/>
      <c r="L65" s="603"/>
      <c r="M65" s="603"/>
      <c r="N65" s="603"/>
    </row>
    <row r="66" spans="1:14" ht="22.5" customHeight="1">
      <c r="A66" s="372">
        <v>29.3</v>
      </c>
      <c r="B66" s="342" t="s">
        <v>537</v>
      </c>
      <c r="C66" s="601"/>
      <c r="D66" s="601"/>
      <c r="E66" s="602">
        <v>0</v>
      </c>
      <c r="F66" s="601">
        <v>0</v>
      </c>
      <c r="G66" s="601">
        <v>0</v>
      </c>
      <c r="H66" s="602">
        <v>0</v>
      </c>
      <c r="I66" s="603"/>
      <c r="J66" s="603"/>
      <c r="K66" s="603"/>
      <c r="L66" s="603"/>
      <c r="M66" s="603"/>
      <c r="N66" s="603"/>
    </row>
    <row r="67" spans="1:14">
      <c r="A67" s="372">
        <v>30</v>
      </c>
      <c r="B67" s="338" t="s">
        <v>92</v>
      </c>
      <c r="C67" s="601">
        <v>136210738.52999994</v>
      </c>
      <c r="D67" s="601"/>
      <c r="E67" s="602">
        <v>136210738.52999994</v>
      </c>
      <c r="F67" s="601">
        <v>124467536.56999998</v>
      </c>
      <c r="G67" s="601">
        <v>0</v>
      </c>
      <c r="H67" s="602">
        <v>124467536.56999998</v>
      </c>
      <c r="I67" s="603"/>
      <c r="J67" s="603"/>
      <c r="K67" s="603"/>
      <c r="L67" s="603"/>
      <c r="M67" s="603"/>
      <c r="N67" s="603"/>
    </row>
    <row r="68" spans="1:14">
      <c r="A68" s="372">
        <v>31</v>
      </c>
      <c r="B68" s="355" t="s">
        <v>538</v>
      </c>
      <c r="C68" s="601">
        <v>320811113.3599999</v>
      </c>
      <c r="D68" s="601">
        <v>0</v>
      </c>
      <c r="E68" s="602">
        <v>320811113.3599999</v>
      </c>
      <c r="F68" s="601">
        <v>309067911.39999998</v>
      </c>
      <c r="G68" s="601">
        <v>0</v>
      </c>
      <c r="H68" s="602">
        <v>309067911.39999998</v>
      </c>
      <c r="I68" s="603"/>
      <c r="J68" s="603"/>
      <c r="K68" s="603"/>
      <c r="L68" s="603"/>
      <c r="M68" s="603"/>
      <c r="N68" s="603"/>
    </row>
    <row r="69" spans="1:14">
      <c r="A69" s="372">
        <v>32</v>
      </c>
      <c r="B69" s="356" t="s">
        <v>539</v>
      </c>
      <c r="C69" s="601">
        <v>706907525.14739907</v>
      </c>
      <c r="D69" s="601">
        <v>1248850934.5323968</v>
      </c>
      <c r="E69" s="602">
        <v>1955758459.6797957</v>
      </c>
      <c r="F69" s="601">
        <v>695629536.78999996</v>
      </c>
      <c r="G69" s="601">
        <v>1144101966.0251</v>
      </c>
      <c r="H69" s="602">
        <v>1839731502.8151</v>
      </c>
      <c r="I69" s="603"/>
      <c r="J69" s="603"/>
      <c r="K69" s="603"/>
      <c r="L69" s="603"/>
      <c r="M69" s="603"/>
      <c r="N69" s="603"/>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2" tint="-9.9978637043366805E-2"/>
  </sheetPr>
  <dimension ref="A1:L35"/>
  <sheetViews>
    <sheetView showGridLines="0" zoomScale="80" zoomScaleNormal="80" workbookViewId="0">
      <selection activeCell="D1" sqref="D1:D1048576"/>
    </sheetView>
  </sheetViews>
  <sheetFormatPr defaultColWidth="9.140625" defaultRowHeight="12.75"/>
  <cols>
    <col min="1" max="1" width="11.85546875" style="433" bestFit="1" customWidth="1"/>
    <col min="2" max="2" width="93.42578125" style="433" customWidth="1"/>
    <col min="3" max="3" width="17.140625" style="433" bestFit="1" customWidth="1"/>
    <col min="4" max="4" width="17.42578125" style="433" bestFit="1" customWidth="1"/>
    <col min="5" max="5" width="16.140625" style="433" customWidth="1"/>
    <col min="6" max="6" width="16.140625" style="452" customWidth="1"/>
    <col min="7" max="7" width="25.140625" style="452" customWidth="1"/>
    <col min="8" max="8" width="16.140625" style="433" customWidth="1"/>
    <col min="9" max="11" width="16.140625" style="452" customWidth="1"/>
    <col min="12" max="12" width="26.140625" style="452" customWidth="1"/>
    <col min="13" max="16384" width="9.140625" style="433"/>
  </cols>
  <sheetData>
    <row r="1" spans="1:12" ht="13.5">
      <c r="A1" s="320" t="s">
        <v>97</v>
      </c>
      <c r="B1" s="242" t="str">
        <f>Info!C2</f>
        <v>სს პროკრედიტ ბანკი</v>
      </c>
      <c r="F1" s="433"/>
      <c r="G1" s="433"/>
      <c r="I1" s="433"/>
      <c r="J1" s="433"/>
      <c r="K1" s="433"/>
      <c r="L1" s="433"/>
    </row>
    <row r="2" spans="1:12">
      <c r="A2" s="320" t="s">
        <v>98</v>
      </c>
      <c r="B2" s="323">
        <f>'1. key ratios'!B2</f>
        <v>45747</v>
      </c>
      <c r="F2" s="433"/>
      <c r="G2" s="433"/>
      <c r="I2" s="433"/>
      <c r="J2" s="433"/>
      <c r="K2" s="433"/>
      <c r="L2" s="433"/>
    </row>
    <row r="3" spans="1:12">
      <c r="A3" s="322" t="s">
        <v>451</v>
      </c>
      <c r="F3" s="433"/>
      <c r="G3" s="433"/>
      <c r="I3" s="433"/>
      <c r="J3" s="433"/>
      <c r="K3" s="433"/>
      <c r="L3" s="433"/>
    </row>
    <row r="4" spans="1:12">
      <c r="F4" s="433"/>
      <c r="G4" s="433"/>
      <c r="I4" s="433"/>
      <c r="J4" s="433"/>
      <c r="K4" s="433"/>
      <c r="L4" s="433"/>
    </row>
    <row r="5" spans="1:12" ht="37.5" customHeight="1">
      <c r="A5" s="750" t="s">
        <v>452</v>
      </c>
      <c r="B5" s="751"/>
      <c r="C5" s="799" t="s">
        <v>453</v>
      </c>
      <c r="D5" s="800"/>
      <c r="E5" s="800"/>
      <c r="F5" s="800"/>
      <c r="G5" s="800"/>
      <c r="H5" s="799" t="s">
        <v>656</v>
      </c>
      <c r="I5" s="801"/>
      <c r="J5" s="801"/>
      <c r="K5" s="801"/>
      <c r="L5" s="802"/>
    </row>
    <row r="6" spans="1:12" ht="39.6" customHeight="1">
      <c r="A6" s="754"/>
      <c r="B6" s="755"/>
      <c r="C6" s="327"/>
      <c r="D6" s="431" t="s">
        <v>641</v>
      </c>
      <c r="E6" s="431" t="s">
        <v>640</v>
      </c>
      <c r="F6" s="431" t="s">
        <v>639</v>
      </c>
      <c r="G6" s="431" t="s">
        <v>638</v>
      </c>
      <c r="H6" s="453"/>
      <c r="I6" s="431" t="s">
        <v>641</v>
      </c>
      <c r="J6" s="431" t="s">
        <v>640</v>
      </c>
      <c r="K6" s="431" t="s">
        <v>639</v>
      </c>
      <c r="L6" s="431" t="s">
        <v>638</v>
      </c>
    </row>
    <row r="7" spans="1:12" ht="34.5">
      <c r="A7" s="423">
        <v>1</v>
      </c>
      <c r="B7" s="436" t="s">
        <v>375</v>
      </c>
      <c r="C7" s="664">
        <v>1068384.2198999999</v>
      </c>
      <c r="D7" s="638">
        <v>609202.82680000004</v>
      </c>
      <c r="E7" s="638">
        <v>459181.39309999999</v>
      </c>
      <c r="F7" s="665"/>
      <c r="G7" s="665"/>
      <c r="H7" s="638">
        <v>33184.624100000001</v>
      </c>
      <c r="I7" s="665">
        <v>7240.5158000000001</v>
      </c>
      <c r="J7" s="665">
        <v>25944.1083</v>
      </c>
      <c r="K7" s="665"/>
      <c r="L7" s="665"/>
    </row>
    <row r="8" spans="1:12">
      <c r="A8" s="423">
        <v>2</v>
      </c>
      <c r="B8" s="436" t="s">
        <v>376</v>
      </c>
      <c r="C8" s="664">
        <v>11888557.442</v>
      </c>
      <c r="D8" s="638">
        <v>11787750.4355</v>
      </c>
      <c r="E8" s="638">
        <v>100807.0065</v>
      </c>
      <c r="F8" s="666"/>
      <c r="G8" s="666"/>
      <c r="H8" s="638">
        <v>156089.17799999999</v>
      </c>
      <c r="I8" s="666">
        <v>146837.8394</v>
      </c>
      <c r="J8" s="666">
        <v>9251.3385999999991</v>
      </c>
      <c r="K8" s="666"/>
      <c r="L8" s="666"/>
    </row>
    <row r="9" spans="1:12">
      <c r="A9" s="423">
        <v>3</v>
      </c>
      <c r="B9" s="436" t="s">
        <v>617</v>
      </c>
      <c r="C9" s="664">
        <v>0</v>
      </c>
      <c r="D9" s="638"/>
      <c r="E9" s="638"/>
      <c r="F9" s="667"/>
      <c r="G9" s="667"/>
      <c r="H9" s="638">
        <v>0</v>
      </c>
      <c r="I9" s="667"/>
      <c r="J9" s="667"/>
      <c r="K9" s="667"/>
      <c r="L9" s="667"/>
    </row>
    <row r="10" spans="1:12">
      <c r="A10" s="423">
        <v>4</v>
      </c>
      <c r="B10" s="436" t="s">
        <v>377</v>
      </c>
      <c r="C10" s="664">
        <v>35760471.775200002</v>
      </c>
      <c r="D10" s="638">
        <v>35429302.248300001</v>
      </c>
      <c r="E10" s="638">
        <v>331169.5269</v>
      </c>
      <c r="F10" s="667"/>
      <c r="G10" s="667"/>
      <c r="H10" s="638">
        <v>185988.12470000001</v>
      </c>
      <c r="I10" s="667">
        <v>183455.13570000001</v>
      </c>
      <c r="J10" s="667">
        <v>2532.989</v>
      </c>
      <c r="K10" s="667"/>
      <c r="L10" s="667"/>
    </row>
    <row r="11" spans="1:12">
      <c r="A11" s="423">
        <v>5</v>
      </c>
      <c r="B11" s="436" t="s">
        <v>378</v>
      </c>
      <c r="C11" s="664">
        <v>180392354.32639998</v>
      </c>
      <c r="D11" s="638">
        <v>179109772.09540001</v>
      </c>
      <c r="E11" s="638">
        <v>1276648.9709999999</v>
      </c>
      <c r="F11" s="667">
        <v>5933.26</v>
      </c>
      <c r="G11" s="667"/>
      <c r="H11" s="638">
        <v>933037.87009999994</v>
      </c>
      <c r="I11" s="667">
        <v>886427.5649</v>
      </c>
      <c r="J11" s="667">
        <v>43420.845200000003</v>
      </c>
      <c r="K11" s="667">
        <v>3189.46</v>
      </c>
      <c r="L11" s="667"/>
    </row>
    <row r="12" spans="1:12">
      <c r="A12" s="423">
        <v>6</v>
      </c>
      <c r="B12" s="436" t="s">
        <v>379</v>
      </c>
      <c r="C12" s="664">
        <v>26065184.239799999</v>
      </c>
      <c r="D12" s="638">
        <v>17351229.7401</v>
      </c>
      <c r="E12" s="638">
        <v>3949706.7818999998</v>
      </c>
      <c r="F12" s="667">
        <v>4764247.7177999998</v>
      </c>
      <c r="G12" s="667"/>
      <c r="H12" s="638">
        <v>4567005.8282000003</v>
      </c>
      <c r="I12" s="667">
        <v>49393.340700000001</v>
      </c>
      <c r="J12" s="667">
        <v>53264.573799999998</v>
      </c>
      <c r="K12" s="667">
        <v>4464347.9137000004</v>
      </c>
      <c r="L12" s="667"/>
    </row>
    <row r="13" spans="1:12">
      <c r="A13" s="423">
        <v>7</v>
      </c>
      <c r="B13" s="436" t="s">
        <v>380</v>
      </c>
      <c r="C13" s="664">
        <v>161389970.7419</v>
      </c>
      <c r="D13" s="638">
        <v>143317775.73109999</v>
      </c>
      <c r="E13" s="638">
        <v>17461495.693799999</v>
      </c>
      <c r="F13" s="667">
        <v>610699.31700000004</v>
      </c>
      <c r="G13" s="667"/>
      <c r="H13" s="638">
        <v>691734.04469999997</v>
      </c>
      <c r="I13" s="667">
        <v>231482.75390000001</v>
      </c>
      <c r="J13" s="667">
        <v>239926.84349999999</v>
      </c>
      <c r="K13" s="667">
        <v>220324.4473</v>
      </c>
      <c r="L13" s="667"/>
    </row>
    <row r="14" spans="1:12">
      <c r="A14" s="423">
        <v>8</v>
      </c>
      <c r="B14" s="436" t="s">
        <v>381</v>
      </c>
      <c r="C14" s="664">
        <v>112064859.44840001</v>
      </c>
      <c r="D14" s="638">
        <v>104798072.6358</v>
      </c>
      <c r="E14" s="638">
        <v>5913870.8077999996</v>
      </c>
      <c r="F14" s="667">
        <v>1352916.0048</v>
      </c>
      <c r="G14" s="667"/>
      <c r="H14" s="638">
        <v>892990.4817</v>
      </c>
      <c r="I14" s="667">
        <v>231271.9031</v>
      </c>
      <c r="J14" s="667">
        <v>92060.908599999995</v>
      </c>
      <c r="K14" s="667">
        <v>569657.67000000004</v>
      </c>
      <c r="L14" s="667"/>
    </row>
    <row r="15" spans="1:12">
      <c r="A15" s="423">
        <v>9</v>
      </c>
      <c r="B15" s="436" t="s">
        <v>382</v>
      </c>
      <c r="C15" s="664">
        <v>96221334.880600005</v>
      </c>
      <c r="D15" s="638">
        <v>80836381.994499996</v>
      </c>
      <c r="E15" s="638">
        <v>2554186.3459999999</v>
      </c>
      <c r="F15" s="667">
        <v>12830766.540100001</v>
      </c>
      <c r="G15" s="667"/>
      <c r="H15" s="638">
        <v>10150883.442500001</v>
      </c>
      <c r="I15" s="667">
        <v>143382.182</v>
      </c>
      <c r="J15" s="667">
        <v>147473.1819</v>
      </c>
      <c r="K15" s="667">
        <v>9860028.0786000006</v>
      </c>
      <c r="L15" s="667"/>
    </row>
    <row r="16" spans="1:12">
      <c r="A16" s="423">
        <v>10</v>
      </c>
      <c r="B16" s="436" t="s">
        <v>383</v>
      </c>
      <c r="C16" s="664">
        <v>117173039.78830001</v>
      </c>
      <c r="D16" s="638">
        <v>116586732.90880001</v>
      </c>
      <c r="E16" s="638">
        <v>586306.87950000004</v>
      </c>
      <c r="F16" s="667"/>
      <c r="G16" s="667"/>
      <c r="H16" s="638">
        <v>257314.80410000001</v>
      </c>
      <c r="I16" s="667">
        <v>256961.3351</v>
      </c>
      <c r="J16" s="667">
        <v>353.46899999999999</v>
      </c>
      <c r="K16" s="667"/>
      <c r="L16" s="667"/>
    </row>
    <row r="17" spans="1:12">
      <c r="A17" s="423">
        <v>11</v>
      </c>
      <c r="B17" s="436" t="s">
        <v>384</v>
      </c>
      <c r="C17" s="664">
        <v>8744887.2874999996</v>
      </c>
      <c r="D17" s="638">
        <v>8471611.2247000001</v>
      </c>
      <c r="E17" s="638">
        <v>273276.06280000001</v>
      </c>
      <c r="F17" s="667"/>
      <c r="G17" s="667"/>
      <c r="H17" s="638">
        <v>30432.916700000002</v>
      </c>
      <c r="I17" s="667">
        <v>29496.7284</v>
      </c>
      <c r="J17" s="667">
        <v>936.18830000000003</v>
      </c>
      <c r="K17" s="667"/>
      <c r="L17" s="667"/>
    </row>
    <row r="18" spans="1:12">
      <c r="A18" s="423">
        <v>12</v>
      </c>
      <c r="B18" s="436" t="s">
        <v>385</v>
      </c>
      <c r="C18" s="664">
        <v>90203492.851799995</v>
      </c>
      <c r="D18" s="638">
        <v>85162506.499799997</v>
      </c>
      <c r="E18" s="638">
        <v>4865001.7911999999</v>
      </c>
      <c r="F18" s="667">
        <v>175984.56080000001</v>
      </c>
      <c r="G18" s="667"/>
      <c r="H18" s="638">
        <v>313796.36069999996</v>
      </c>
      <c r="I18" s="667">
        <v>218943.13690000001</v>
      </c>
      <c r="J18" s="667">
        <v>53613.873800000001</v>
      </c>
      <c r="K18" s="667">
        <v>41239.35</v>
      </c>
      <c r="L18" s="667"/>
    </row>
    <row r="19" spans="1:12">
      <c r="A19" s="423">
        <v>13</v>
      </c>
      <c r="B19" s="436" t="s">
        <v>386</v>
      </c>
      <c r="C19" s="664">
        <v>59984410.771999992</v>
      </c>
      <c r="D19" s="638">
        <v>59196010.513999999</v>
      </c>
      <c r="E19" s="638">
        <v>770777.45799999998</v>
      </c>
      <c r="F19" s="667">
        <v>17622.8</v>
      </c>
      <c r="G19" s="667"/>
      <c r="H19" s="638">
        <v>220450.51309999998</v>
      </c>
      <c r="I19" s="667">
        <v>192011.31779999999</v>
      </c>
      <c r="J19" s="667">
        <v>22961.605299999999</v>
      </c>
      <c r="K19" s="667">
        <v>5477.59</v>
      </c>
      <c r="L19" s="667"/>
    </row>
    <row r="20" spans="1:12">
      <c r="A20" s="423">
        <v>14</v>
      </c>
      <c r="B20" s="436" t="s">
        <v>387</v>
      </c>
      <c r="C20" s="664">
        <v>58884970.671900004</v>
      </c>
      <c r="D20" s="638">
        <v>48459282.085299999</v>
      </c>
      <c r="E20" s="638">
        <v>5140420.5153999999</v>
      </c>
      <c r="F20" s="667">
        <v>4980715.9437999995</v>
      </c>
      <c r="G20" s="667">
        <v>304552.1274</v>
      </c>
      <c r="H20" s="638">
        <v>3045428.9926999998</v>
      </c>
      <c r="I20" s="667">
        <v>121885.26549999999</v>
      </c>
      <c r="J20" s="667">
        <v>176543.5306</v>
      </c>
      <c r="K20" s="667">
        <v>2442448.0691999998</v>
      </c>
      <c r="L20" s="667">
        <v>304552.1274</v>
      </c>
    </row>
    <row r="21" spans="1:12">
      <c r="A21" s="423">
        <v>15</v>
      </c>
      <c r="B21" s="436" t="s">
        <v>388</v>
      </c>
      <c r="C21" s="664">
        <v>19668054.825399999</v>
      </c>
      <c r="D21" s="638">
        <v>18862365.022799999</v>
      </c>
      <c r="E21" s="638">
        <v>663212.79740000004</v>
      </c>
      <c r="F21" s="667">
        <v>142477.00520000001</v>
      </c>
      <c r="G21" s="667"/>
      <c r="H21" s="638">
        <v>135920.3223</v>
      </c>
      <c r="I21" s="667">
        <v>57245.3249</v>
      </c>
      <c r="J21" s="667">
        <v>22623.881700000002</v>
      </c>
      <c r="K21" s="667">
        <v>56051.115700000002</v>
      </c>
      <c r="L21" s="667"/>
    </row>
    <row r="22" spans="1:12">
      <c r="A22" s="423">
        <v>16</v>
      </c>
      <c r="B22" s="436" t="s">
        <v>389</v>
      </c>
      <c r="C22" s="664">
        <v>1106406.3012000001</v>
      </c>
      <c r="D22" s="638">
        <v>1106406.3012000001</v>
      </c>
      <c r="E22" s="638"/>
      <c r="F22" s="667"/>
      <c r="G22" s="667"/>
      <c r="H22" s="638">
        <v>7083.3494000000001</v>
      </c>
      <c r="I22" s="667">
        <v>7083.3494000000001</v>
      </c>
      <c r="J22" s="667"/>
      <c r="K22" s="667"/>
      <c r="L22" s="667"/>
    </row>
    <row r="23" spans="1:12">
      <c r="A23" s="423">
        <v>17</v>
      </c>
      <c r="B23" s="436" t="s">
        <v>390</v>
      </c>
      <c r="C23" s="664">
        <v>1812141.4341</v>
      </c>
      <c r="D23" s="638">
        <v>1812141.4341</v>
      </c>
      <c r="E23" s="638"/>
      <c r="F23" s="667"/>
      <c r="G23" s="667"/>
      <c r="H23" s="638">
        <v>6694.2271000000001</v>
      </c>
      <c r="I23" s="667">
        <v>6694.2271000000001</v>
      </c>
      <c r="J23" s="667"/>
      <c r="K23" s="667"/>
      <c r="L23" s="667"/>
    </row>
    <row r="24" spans="1:12">
      <c r="A24" s="423">
        <v>18</v>
      </c>
      <c r="B24" s="436" t="s">
        <v>391</v>
      </c>
      <c r="C24" s="664">
        <v>11345665.6393</v>
      </c>
      <c r="D24" s="638">
        <v>10818471.829299999</v>
      </c>
      <c r="E24" s="638">
        <v>527193.81000000006</v>
      </c>
      <c r="F24" s="667"/>
      <c r="G24" s="667"/>
      <c r="H24" s="638">
        <v>46818.031000000003</v>
      </c>
      <c r="I24" s="667">
        <v>22555.251</v>
      </c>
      <c r="J24" s="667">
        <v>24262.78</v>
      </c>
      <c r="K24" s="667"/>
      <c r="L24" s="667"/>
    </row>
    <row r="25" spans="1:12">
      <c r="A25" s="423">
        <v>19</v>
      </c>
      <c r="B25" s="436" t="s">
        <v>392</v>
      </c>
      <c r="C25" s="664">
        <v>8470158.7385000009</v>
      </c>
      <c r="D25" s="638">
        <v>8470158.7385000009</v>
      </c>
      <c r="E25" s="638"/>
      <c r="F25" s="667"/>
      <c r="G25" s="667"/>
      <c r="H25" s="638">
        <v>6147.0447999999997</v>
      </c>
      <c r="I25" s="667">
        <v>6147.0447999999997</v>
      </c>
      <c r="J25" s="667"/>
      <c r="K25" s="667"/>
      <c r="L25" s="667"/>
    </row>
    <row r="26" spans="1:12">
      <c r="A26" s="423">
        <v>20</v>
      </c>
      <c r="B26" s="436" t="s">
        <v>393</v>
      </c>
      <c r="C26" s="664">
        <v>64392399.270400003</v>
      </c>
      <c r="D26" s="638">
        <v>64392399.270400003</v>
      </c>
      <c r="E26" s="638"/>
      <c r="F26" s="667"/>
      <c r="G26" s="667"/>
      <c r="H26" s="638">
        <v>112190.4121</v>
      </c>
      <c r="I26" s="667">
        <v>112190.4121</v>
      </c>
      <c r="J26" s="667"/>
      <c r="K26" s="667"/>
      <c r="L26" s="667"/>
    </row>
    <row r="27" spans="1:12">
      <c r="A27" s="423">
        <v>21</v>
      </c>
      <c r="B27" s="436" t="s">
        <v>394</v>
      </c>
      <c r="C27" s="664">
        <v>34373569.42530001</v>
      </c>
      <c r="D27" s="638">
        <v>34069277.788000003</v>
      </c>
      <c r="E27" s="638">
        <v>269611.30609999999</v>
      </c>
      <c r="F27" s="667">
        <v>34680.331200000001</v>
      </c>
      <c r="G27" s="667"/>
      <c r="H27" s="638">
        <v>114176.2118</v>
      </c>
      <c r="I27" s="667">
        <v>103589.11780000001</v>
      </c>
      <c r="J27" s="667">
        <v>55.952800000000003</v>
      </c>
      <c r="K27" s="667">
        <v>10531.1412</v>
      </c>
      <c r="L27" s="667"/>
    </row>
    <row r="28" spans="1:12">
      <c r="A28" s="423">
        <v>22</v>
      </c>
      <c r="B28" s="436" t="s">
        <v>395</v>
      </c>
      <c r="C28" s="664">
        <v>16183054.8083</v>
      </c>
      <c r="D28" s="638">
        <v>16157203.238299999</v>
      </c>
      <c r="E28" s="638"/>
      <c r="F28" s="667">
        <v>25851.57</v>
      </c>
      <c r="G28" s="667"/>
      <c r="H28" s="638">
        <v>33911.265399999997</v>
      </c>
      <c r="I28" s="667">
        <v>20014.595399999998</v>
      </c>
      <c r="J28" s="667"/>
      <c r="K28" s="667">
        <v>13896.67</v>
      </c>
      <c r="L28" s="667"/>
    </row>
    <row r="29" spans="1:12">
      <c r="A29" s="423">
        <v>23</v>
      </c>
      <c r="B29" s="436" t="s">
        <v>396</v>
      </c>
      <c r="C29" s="664">
        <v>148396793.17169997</v>
      </c>
      <c r="D29" s="638">
        <v>140210623.94279999</v>
      </c>
      <c r="E29" s="638">
        <v>1422363.7485</v>
      </c>
      <c r="F29" s="667">
        <v>6763805.4803999998</v>
      </c>
      <c r="G29" s="667"/>
      <c r="H29" s="638">
        <v>4519446.0228000004</v>
      </c>
      <c r="I29" s="667">
        <v>539065.26670000004</v>
      </c>
      <c r="J29" s="667">
        <v>26291.555499999999</v>
      </c>
      <c r="K29" s="667">
        <v>3954089.2006000001</v>
      </c>
      <c r="L29" s="667"/>
    </row>
    <row r="30" spans="1:12">
      <c r="A30" s="423">
        <v>24</v>
      </c>
      <c r="B30" s="436" t="s">
        <v>397</v>
      </c>
      <c r="C30" s="664">
        <v>25144022.407099999</v>
      </c>
      <c r="D30" s="638">
        <v>22972778.520199999</v>
      </c>
      <c r="E30" s="638">
        <v>2082985.4624000001</v>
      </c>
      <c r="F30" s="667">
        <v>88258.424499999994</v>
      </c>
      <c r="G30" s="667"/>
      <c r="H30" s="638">
        <v>158010.65969999999</v>
      </c>
      <c r="I30" s="667">
        <v>73630.548800000004</v>
      </c>
      <c r="J30" s="667">
        <v>57579.243499999997</v>
      </c>
      <c r="K30" s="667">
        <v>26800.867399999999</v>
      </c>
      <c r="L30" s="667"/>
    </row>
    <row r="31" spans="1:12">
      <c r="A31" s="423">
        <v>25</v>
      </c>
      <c r="B31" s="436" t="s">
        <v>398</v>
      </c>
      <c r="C31" s="664">
        <v>4301723.2281999998</v>
      </c>
      <c r="D31" s="638">
        <v>4199808.7439000001</v>
      </c>
      <c r="E31" s="638">
        <v>33858.336600000002</v>
      </c>
      <c r="F31" s="667">
        <v>68056.147700000001</v>
      </c>
      <c r="G31" s="667"/>
      <c r="H31" s="638">
        <v>91391.630300000004</v>
      </c>
      <c r="I31" s="667">
        <v>34192.282700000003</v>
      </c>
      <c r="J31" s="667">
        <v>450.7998</v>
      </c>
      <c r="K31" s="667">
        <v>56748.5478</v>
      </c>
      <c r="L31" s="667"/>
    </row>
    <row r="32" spans="1:12">
      <c r="A32" s="423">
        <v>26</v>
      </c>
      <c r="B32" s="436" t="s">
        <v>454</v>
      </c>
      <c r="C32" s="664">
        <v>74693317.033500016</v>
      </c>
      <c r="D32" s="638">
        <v>71096477.136700004</v>
      </c>
      <c r="E32" s="638">
        <v>3113882.0928000002</v>
      </c>
      <c r="F32" s="667">
        <v>482957.804</v>
      </c>
      <c r="G32" s="667"/>
      <c r="H32" s="638">
        <v>1268017.5638000001</v>
      </c>
      <c r="I32" s="667">
        <v>823619.69070000004</v>
      </c>
      <c r="J32" s="667">
        <v>187989.26389999999</v>
      </c>
      <c r="K32" s="667">
        <v>256408.60920000001</v>
      </c>
      <c r="L32" s="667"/>
    </row>
    <row r="33" spans="1:12">
      <c r="A33" s="423">
        <v>27</v>
      </c>
      <c r="B33" s="481" t="s">
        <v>66</v>
      </c>
      <c r="C33" s="668">
        <v>1369729224.7287002</v>
      </c>
      <c r="D33" s="640">
        <v>1285283742.9063001</v>
      </c>
      <c r="E33" s="640">
        <v>51795956.78769999</v>
      </c>
      <c r="F33" s="669">
        <v>32344972.907299999</v>
      </c>
      <c r="G33" s="669">
        <v>304552.1274</v>
      </c>
      <c r="H33" s="640">
        <v>27978143.921799995</v>
      </c>
      <c r="I33" s="669">
        <v>4504816.1305999998</v>
      </c>
      <c r="J33" s="669">
        <v>1187536.9331000003</v>
      </c>
      <c r="K33" s="669">
        <v>21981238.730700001</v>
      </c>
      <c r="L33" s="669">
        <v>304552.1274</v>
      </c>
    </row>
    <row r="35" spans="1:12">
      <c r="B35" s="480"/>
      <c r="C35" s="480"/>
    </row>
  </sheetData>
  <mergeCells count="3">
    <mergeCell ref="A5:B6"/>
    <mergeCell ref="C5:G5"/>
    <mergeCell ref="H5:L5"/>
  </mergeCells>
  <conditionalFormatting sqref="A5">
    <cfRule type="duplicateValues" dxfId="5" priority="1"/>
    <cfRule type="duplicateValues" dxfId="4" priority="2"/>
    <cfRule type="duplicateValues" dxfId="3"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2" tint="-9.9978637043366805E-2"/>
  </sheetPr>
  <dimension ref="A1:K13"/>
  <sheetViews>
    <sheetView showGridLines="0" topLeftCell="B2" zoomScale="80" zoomScaleNormal="80" workbookViewId="0">
      <selection activeCell="J6" sqref="J6:J9"/>
    </sheetView>
  </sheetViews>
  <sheetFormatPr defaultColWidth="8.85546875" defaultRowHeight="12"/>
  <cols>
    <col min="1" max="1" width="11.85546875" style="328" bestFit="1" customWidth="1"/>
    <col min="2" max="2" width="165.140625" style="328" customWidth="1"/>
    <col min="3" max="11" width="28.140625" style="328" customWidth="1"/>
    <col min="12" max="16384" width="8.85546875" style="328"/>
  </cols>
  <sheetData>
    <row r="1" spans="1:11" s="321" customFormat="1" ht="13.5">
      <c r="A1" s="320" t="s">
        <v>97</v>
      </c>
      <c r="B1" s="242" t="str">
        <f>Info!C2</f>
        <v>სს პროკრედიტ ბანკი</v>
      </c>
      <c r="C1" s="433"/>
      <c r="D1" s="433"/>
      <c r="E1" s="433"/>
      <c r="F1" s="433"/>
      <c r="G1" s="433"/>
      <c r="H1" s="433"/>
      <c r="I1" s="433"/>
      <c r="J1" s="433"/>
      <c r="K1" s="433"/>
    </row>
    <row r="2" spans="1:11" s="321" customFormat="1" ht="12.75">
      <c r="A2" s="320" t="s">
        <v>98</v>
      </c>
      <c r="B2" s="323">
        <f>'1. key ratios'!B2</f>
        <v>45747</v>
      </c>
      <c r="C2" s="433"/>
      <c r="D2" s="433"/>
      <c r="E2" s="433"/>
      <c r="F2" s="433"/>
      <c r="G2" s="433"/>
      <c r="H2" s="433"/>
      <c r="I2" s="433"/>
      <c r="J2" s="433"/>
      <c r="K2" s="433"/>
    </row>
    <row r="3" spans="1:11" s="321" customFormat="1" ht="12.75">
      <c r="A3" s="322" t="s">
        <v>455</v>
      </c>
      <c r="B3" s="433"/>
      <c r="C3" s="433"/>
      <c r="D3" s="433"/>
      <c r="E3" s="433"/>
      <c r="F3" s="433"/>
      <c r="G3" s="433"/>
      <c r="H3" s="433"/>
      <c r="I3" s="433"/>
      <c r="J3" s="433"/>
      <c r="K3" s="433"/>
    </row>
    <row r="4" spans="1:11">
      <c r="A4" s="485"/>
      <c r="B4" s="485"/>
      <c r="C4" s="484" t="s">
        <v>359</v>
      </c>
      <c r="D4" s="484" t="s">
        <v>360</v>
      </c>
      <c r="E4" s="484" t="s">
        <v>361</v>
      </c>
      <c r="F4" s="484" t="s">
        <v>362</v>
      </c>
      <c r="G4" s="484" t="s">
        <v>363</v>
      </c>
      <c r="H4" s="484" t="s">
        <v>364</v>
      </c>
      <c r="I4" s="484" t="s">
        <v>365</v>
      </c>
      <c r="J4" s="484" t="s">
        <v>366</v>
      </c>
      <c r="K4" s="484" t="s">
        <v>367</v>
      </c>
    </row>
    <row r="5" spans="1:11" ht="104.1" customHeight="1">
      <c r="A5" s="803" t="s">
        <v>655</v>
      </c>
      <c r="B5" s="804"/>
      <c r="C5" s="483" t="s">
        <v>456</v>
      </c>
      <c r="D5" s="483" t="s">
        <v>449</v>
      </c>
      <c r="E5" s="483" t="s">
        <v>450</v>
      </c>
      <c r="F5" s="483" t="s">
        <v>654</v>
      </c>
      <c r="G5" s="483" t="s">
        <v>457</v>
      </c>
      <c r="H5" s="483" t="s">
        <v>458</v>
      </c>
      <c r="I5" s="483" t="s">
        <v>459</v>
      </c>
      <c r="J5" s="483" t="s">
        <v>460</v>
      </c>
      <c r="K5" s="483" t="s">
        <v>461</v>
      </c>
    </row>
    <row r="6" spans="1:11" ht="12.75">
      <c r="A6" s="423">
        <v>1</v>
      </c>
      <c r="B6" s="423" t="s">
        <v>462</v>
      </c>
      <c r="C6" s="638">
        <v>14069690.376800001</v>
      </c>
      <c r="D6" s="638">
        <v>25388577.289999999</v>
      </c>
      <c r="E6" s="638">
        <v>34353347.395800002</v>
      </c>
      <c r="F6" s="638">
        <v>0</v>
      </c>
      <c r="G6" s="638">
        <v>1169334453.6152</v>
      </c>
      <c r="H6" s="638">
        <v>0</v>
      </c>
      <c r="I6" s="638">
        <v>48562760.3521</v>
      </c>
      <c r="J6" s="638">
        <v>54974654.590000004</v>
      </c>
      <c r="K6" s="638">
        <v>23045741.108800411</v>
      </c>
    </row>
    <row r="7" spans="1:11" ht="12.75">
      <c r="A7" s="423">
        <v>2</v>
      </c>
      <c r="B7" s="423" t="s">
        <v>463</v>
      </c>
      <c r="C7" s="638">
        <v>0</v>
      </c>
      <c r="D7" s="638">
        <v>0</v>
      </c>
      <c r="E7" s="638">
        <v>0</v>
      </c>
      <c r="F7" s="638">
        <v>0</v>
      </c>
      <c r="G7" s="638">
        <v>0</v>
      </c>
      <c r="H7" s="638">
        <v>0</v>
      </c>
      <c r="I7" s="638">
        <v>0</v>
      </c>
      <c r="J7" s="638">
        <v>0</v>
      </c>
      <c r="K7" s="638">
        <v>0</v>
      </c>
    </row>
    <row r="8" spans="1:11" ht="12.75">
      <c r="A8" s="423">
        <v>3</v>
      </c>
      <c r="B8" s="423" t="s">
        <v>427</v>
      </c>
      <c r="C8" s="638">
        <v>1703204.9961000001</v>
      </c>
      <c r="D8" s="638">
        <v>0</v>
      </c>
      <c r="E8" s="638">
        <v>0</v>
      </c>
      <c r="F8" s="638">
        <v>0</v>
      </c>
      <c r="G8" s="638">
        <v>75731627.747700006</v>
      </c>
      <c r="H8" s="638">
        <v>0</v>
      </c>
      <c r="I8" s="638">
        <v>6016818.5588999996</v>
      </c>
      <c r="J8" s="638">
        <v>29120025.4597</v>
      </c>
      <c r="K8" s="638">
        <v>39032825.905999988</v>
      </c>
    </row>
    <row r="9" spans="1:11" ht="12.75">
      <c r="A9" s="423">
        <v>4</v>
      </c>
      <c r="B9" s="442" t="s">
        <v>653</v>
      </c>
      <c r="C9" s="670">
        <v>0</v>
      </c>
      <c r="D9" s="670">
        <v>26163.96</v>
      </c>
      <c r="E9" s="670">
        <v>0</v>
      </c>
      <c r="F9" s="670">
        <v>0</v>
      </c>
      <c r="G9" s="670">
        <v>19926281.551399998</v>
      </c>
      <c r="H9" s="670">
        <v>0</v>
      </c>
      <c r="I9" s="670">
        <v>5718890.6264000004</v>
      </c>
      <c r="J9" s="670">
        <v>6796035.9672999997</v>
      </c>
      <c r="K9" s="670">
        <v>182152.9296</v>
      </c>
    </row>
    <row r="10" spans="1:11" ht="12.75">
      <c r="A10" s="423">
        <v>5</v>
      </c>
      <c r="B10" s="442" t="s">
        <v>652</v>
      </c>
      <c r="C10" s="670">
        <v>0</v>
      </c>
      <c r="D10" s="670">
        <v>0</v>
      </c>
      <c r="E10" s="670">
        <v>0</v>
      </c>
      <c r="F10" s="670">
        <v>0</v>
      </c>
      <c r="G10" s="670">
        <v>0</v>
      </c>
      <c r="H10" s="670">
        <v>0</v>
      </c>
      <c r="I10" s="670">
        <v>0</v>
      </c>
      <c r="J10" s="670">
        <v>0</v>
      </c>
      <c r="K10" s="670">
        <v>0</v>
      </c>
    </row>
    <row r="11" spans="1:11" ht="12.75">
      <c r="A11" s="423">
        <v>6</v>
      </c>
      <c r="B11" s="442" t="s">
        <v>651</v>
      </c>
      <c r="C11" s="670">
        <v>0</v>
      </c>
      <c r="D11" s="670">
        <v>0</v>
      </c>
      <c r="E11" s="670">
        <v>0</v>
      </c>
      <c r="F11" s="670">
        <v>0</v>
      </c>
      <c r="G11" s="670">
        <v>333364</v>
      </c>
      <c r="H11" s="670">
        <v>0</v>
      </c>
      <c r="I11" s="670">
        <v>0</v>
      </c>
      <c r="J11" s="670">
        <v>0</v>
      </c>
      <c r="K11" s="670">
        <v>0</v>
      </c>
    </row>
    <row r="13" spans="1:11" ht="15">
      <c r="B13" s="482"/>
    </row>
  </sheetData>
  <mergeCells count="1">
    <mergeCell ref="A5:B5"/>
  </mergeCells>
  <conditionalFormatting sqref="A5">
    <cfRule type="duplicateValues" dxfId="2" priority="1"/>
    <cfRule type="duplicateValues" dxfId="1" priority="2"/>
    <cfRule type="duplicateValues" dxfId="0"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2" tint="-9.9978637043366805E-2"/>
  </sheetPr>
  <dimension ref="A1:V20"/>
  <sheetViews>
    <sheetView showGridLines="0" zoomScale="80" zoomScaleNormal="80" workbookViewId="0">
      <selection activeCell="C25" sqref="C25"/>
    </sheetView>
  </sheetViews>
  <sheetFormatPr defaultColWidth="8.85546875" defaultRowHeight="15"/>
  <cols>
    <col min="1" max="1" width="10" style="486" bestFit="1" customWidth="1"/>
    <col min="2" max="2" width="71.85546875" style="486" customWidth="1"/>
    <col min="3" max="3" width="15.5703125" style="486" bestFit="1" customWidth="1"/>
    <col min="4" max="5" width="15.28515625" style="486" bestFit="1" customWidth="1"/>
    <col min="6" max="6" width="20.140625" style="486" bestFit="1" customWidth="1"/>
    <col min="7" max="7" width="37.5703125" style="486" bestFit="1" customWidth="1"/>
    <col min="8" max="8" width="15.140625" style="486" bestFit="1" customWidth="1"/>
    <col min="9" max="10" width="15.28515625" style="486" bestFit="1" customWidth="1"/>
    <col min="11" max="11" width="20.140625" style="486" bestFit="1" customWidth="1"/>
    <col min="12" max="12" width="37.5703125" style="486" bestFit="1" customWidth="1"/>
    <col min="13" max="13" width="13.140625" style="486" bestFit="1" customWidth="1"/>
    <col min="14" max="15" width="15.28515625" style="486" bestFit="1" customWidth="1"/>
    <col min="16" max="16" width="20.140625" style="486" bestFit="1" customWidth="1"/>
    <col min="17" max="17" width="37.5703125" style="486" bestFit="1" customWidth="1"/>
    <col min="18" max="18" width="18.140625" style="486" bestFit="1" customWidth="1"/>
    <col min="19" max="19" width="48.140625" style="486" bestFit="1" customWidth="1"/>
    <col min="20" max="20" width="46" style="486" bestFit="1" customWidth="1"/>
    <col min="21" max="21" width="48.140625" style="486" bestFit="1" customWidth="1"/>
    <col min="22" max="22" width="44.5703125" style="486" bestFit="1" customWidth="1"/>
    <col min="23" max="16384" width="8.85546875" style="486"/>
  </cols>
  <sheetData>
    <row r="1" spans="1:22">
      <c r="A1" s="320" t="s">
        <v>97</v>
      </c>
      <c r="B1" s="242" t="str">
        <f>Info!C2</f>
        <v>სს პროკრედიტ ბანკი</v>
      </c>
    </row>
    <row r="2" spans="1:22">
      <c r="A2" s="320" t="s">
        <v>98</v>
      </c>
      <c r="B2" s="323">
        <f>'1. key ratios'!B2</f>
        <v>45747</v>
      </c>
    </row>
    <row r="3" spans="1:22">
      <c r="A3" s="322" t="s">
        <v>469</v>
      </c>
      <c r="B3" s="433"/>
    </row>
    <row r="4" spans="1:22">
      <c r="A4" s="322"/>
      <c r="B4" s="433"/>
    </row>
    <row r="5" spans="1:22" ht="24" customHeight="1">
      <c r="A5" s="805" t="s">
        <v>483</v>
      </c>
      <c r="B5" s="805"/>
      <c r="C5" s="807" t="s">
        <v>657</v>
      </c>
      <c r="D5" s="807"/>
      <c r="E5" s="807"/>
      <c r="F5" s="807"/>
      <c r="G5" s="807"/>
      <c r="H5" s="807" t="s">
        <v>453</v>
      </c>
      <c r="I5" s="807"/>
      <c r="J5" s="807"/>
      <c r="K5" s="807"/>
      <c r="L5" s="807"/>
      <c r="M5" s="807" t="s">
        <v>656</v>
      </c>
      <c r="N5" s="807"/>
      <c r="O5" s="807"/>
      <c r="P5" s="807"/>
      <c r="Q5" s="807"/>
      <c r="R5" s="806" t="s">
        <v>482</v>
      </c>
      <c r="S5" s="806" t="s">
        <v>486</v>
      </c>
      <c r="T5" s="806" t="s">
        <v>485</v>
      </c>
      <c r="U5" s="806" t="s">
        <v>669</v>
      </c>
      <c r="V5" s="806" t="s">
        <v>670</v>
      </c>
    </row>
    <row r="6" spans="1:22" ht="36" customHeight="1">
      <c r="A6" s="805"/>
      <c r="B6" s="805"/>
      <c r="C6" s="495"/>
      <c r="D6" s="431" t="s">
        <v>641</v>
      </c>
      <c r="E6" s="431" t="s">
        <v>640</v>
      </c>
      <c r="F6" s="431" t="s">
        <v>639</v>
      </c>
      <c r="G6" s="431" t="s">
        <v>638</v>
      </c>
      <c r="H6" s="495"/>
      <c r="I6" s="431" t="s">
        <v>641</v>
      </c>
      <c r="J6" s="431" t="s">
        <v>640</v>
      </c>
      <c r="K6" s="431" t="s">
        <v>639</v>
      </c>
      <c r="L6" s="431" t="s">
        <v>638</v>
      </c>
      <c r="M6" s="495"/>
      <c r="N6" s="431" t="s">
        <v>641</v>
      </c>
      <c r="O6" s="431" t="s">
        <v>640</v>
      </c>
      <c r="P6" s="431" t="s">
        <v>639</v>
      </c>
      <c r="Q6" s="431" t="s">
        <v>638</v>
      </c>
      <c r="R6" s="806"/>
      <c r="S6" s="806"/>
      <c r="T6" s="806"/>
      <c r="U6" s="806"/>
      <c r="V6" s="806"/>
    </row>
    <row r="7" spans="1:22">
      <c r="A7" s="490">
        <v>1</v>
      </c>
      <c r="B7" s="494" t="s">
        <v>470</v>
      </c>
      <c r="C7" s="670">
        <v>2860819.4467000002</v>
      </c>
      <c r="D7" s="670">
        <v>2731295.0167</v>
      </c>
      <c r="E7" s="670">
        <v>129524.43</v>
      </c>
      <c r="F7" s="670"/>
      <c r="G7" s="670"/>
      <c r="H7" s="670">
        <v>2853288.1408000002</v>
      </c>
      <c r="I7" s="670">
        <v>2723852.0507999999</v>
      </c>
      <c r="J7" s="670">
        <v>129436.09</v>
      </c>
      <c r="K7" s="670"/>
      <c r="L7" s="670"/>
      <c r="M7" s="670">
        <v>39736.675799999997</v>
      </c>
      <c r="N7" s="670">
        <v>37093.435799999999</v>
      </c>
      <c r="O7" s="670">
        <v>2643.24</v>
      </c>
      <c r="P7" s="670"/>
      <c r="Q7" s="670"/>
      <c r="R7" s="670">
        <v>70</v>
      </c>
      <c r="S7" s="675">
        <v>0.13700000000000001</v>
      </c>
      <c r="T7" s="675">
        <v>0.2059</v>
      </c>
      <c r="U7" s="675">
        <v>0.1152</v>
      </c>
      <c r="V7" s="678">
        <v>49.080354773851646</v>
      </c>
    </row>
    <row r="8" spans="1:22">
      <c r="A8" s="490">
        <v>2</v>
      </c>
      <c r="B8" s="493" t="s">
        <v>471</v>
      </c>
      <c r="C8" s="670">
        <v>18480263.755399998</v>
      </c>
      <c r="D8" s="670">
        <v>17904887.139600001</v>
      </c>
      <c r="E8" s="670">
        <v>260702.68580000001</v>
      </c>
      <c r="F8" s="670">
        <v>314673.93</v>
      </c>
      <c r="G8" s="670"/>
      <c r="H8" s="670">
        <v>18474124.960000001</v>
      </c>
      <c r="I8" s="670">
        <v>17877376.753899999</v>
      </c>
      <c r="J8" s="670">
        <v>261896.74609999999</v>
      </c>
      <c r="K8" s="670">
        <v>334851.46000000002</v>
      </c>
      <c r="L8" s="670"/>
      <c r="M8" s="670">
        <v>512992.50280000002</v>
      </c>
      <c r="N8" s="670">
        <v>340827.56229999999</v>
      </c>
      <c r="O8" s="670">
        <v>7334.2304999999997</v>
      </c>
      <c r="P8" s="670">
        <v>164830.71</v>
      </c>
      <c r="Q8" s="670"/>
      <c r="R8" s="670">
        <v>624</v>
      </c>
      <c r="S8" s="675">
        <v>0.1323</v>
      </c>
      <c r="T8" s="675">
        <v>0.15179999999999999</v>
      </c>
      <c r="U8" s="675">
        <v>0.13150000000000001</v>
      </c>
      <c r="V8" s="678">
        <v>47.796006608319757</v>
      </c>
    </row>
    <row r="9" spans="1:22">
      <c r="A9" s="490">
        <v>3</v>
      </c>
      <c r="B9" s="493" t="s">
        <v>472</v>
      </c>
      <c r="C9" s="670">
        <v>0</v>
      </c>
      <c r="D9" s="670"/>
      <c r="E9" s="670"/>
      <c r="F9" s="670"/>
      <c r="G9" s="670"/>
      <c r="H9" s="670">
        <v>0</v>
      </c>
      <c r="I9" s="670"/>
      <c r="J9" s="670"/>
      <c r="K9" s="670"/>
      <c r="L9" s="670"/>
      <c r="M9" s="670">
        <v>0</v>
      </c>
      <c r="N9" s="670"/>
      <c r="O9" s="670"/>
      <c r="P9" s="670"/>
      <c r="Q9" s="670"/>
      <c r="R9" s="670"/>
      <c r="S9" s="675"/>
      <c r="T9" s="675"/>
      <c r="U9" s="675"/>
      <c r="V9" s="678"/>
    </row>
    <row r="10" spans="1:22">
      <c r="A10" s="490">
        <v>4</v>
      </c>
      <c r="B10" s="493" t="s">
        <v>473</v>
      </c>
      <c r="C10" s="670">
        <v>0</v>
      </c>
      <c r="D10" s="670"/>
      <c r="E10" s="670"/>
      <c r="F10" s="670"/>
      <c r="G10" s="670"/>
      <c r="H10" s="670">
        <v>0</v>
      </c>
      <c r="I10" s="670"/>
      <c r="J10" s="670"/>
      <c r="K10" s="670"/>
      <c r="L10" s="670"/>
      <c r="M10" s="670">
        <v>0</v>
      </c>
      <c r="N10" s="670"/>
      <c r="O10" s="670"/>
      <c r="P10" s="670"/>
      <c r="Q10" s="670"/>
      <c r="R10" s="670"/>
      <c r="S10" s="675"/>
      <c r="T10" s="675"/>
      <c r="U10" s="675"/>
      <c r="V10" s="678"/>
    </row>
    <row r="11" spans="1:22">
      <c r="A11" s="490">
        <v>5</v>
      </c>
      <c r="B11" s="493" t="s">
        <v>474</v>
      </c>
      <c r="C11" s="670">
        <v>912731.72</v>
      </c>
      <c r="D11" s="670">
        <v>911968.47</v>
      </c>
      <c r="E11" s="670">
        <v>68.25</v>
      </c>
      <c r="F11" s="670">
        <v>695</v>
      </c>
      <c r="G11" s="670"/>
      <c r="H11" s="670">
        <v>914360.14</v>
      </c>
      <c r="I11" s="670">
        <v>913452.77</v>
      </c>
      <c r="J11" s="670">
        <v>68.3</v>
      </c>
      <c r="K11" s="670">
        <v>839.07</v>
      </c>
      <c r="L11" s="670"/>
      <c r="M11" s="670">
        <v>52349.25</v>
      </c>
      <c r="N11" s="670">
        <v>51894.35</v>
      </c>
      <c r="O11" s="670">
        <v>3.85</v>
      </c>
      <c r="P11" s="670">
        <v>451.05</v>
      </c>
      <c r="Q11" s="670"/>
      <c r="R11" s="670">
        <v>339</v>
      </c>
      <c r="S11" s="675">
        <v>0.13339999999999999</v>
      </c>
      <c r="T11" s="675">
        <v>0.13350000000000001</v>
      </c>
      <c r="U11" s="675">
        <v>0.13420000000000001</v>
      </c>
      <c r="V11" s="678">
        <v>154.67202518337189</v>
      </c>
    </row>
    <row r="12" spans="1:22">
      <c r="A12" s="490">
        <v>6</v>
      </c>
      <c r="B12" s="493" t="s">
        <v>475</v>
      </c>
      <c r="C12" s="670">
        <v>0</v>
      </c>
      <c r="D12" s="670"/>
      <c r="E12" s="670"/>
      <c r="F12" s="670"/>
      <c r="G12" s="670"/>
      <c r="H12" s="670">
        <v>0</v>
      </c>
      <c r="I12" s="670"/>
      <c r="J12" s="670"/>
      <c r="K12" s="670"/>
      <c r="L12" s="670"/>
      <c r="M12" s="670">
        <v>0</v>
      </c>
      <c r="N12" s="670"/>
      <c r="O12" s="670"/>
      <c r="P12" s="670"/>
      <c r="Q12" s="670"/>
      <c r="R12" s="670"/>
      <c r="S12" s="675"/>
      <c r="T12" s="675"/>
      <c r="U12" s="675"/>
      <c r="V12" s="678"/>
    </row>
    <row r="13" spans="1:22">
      <c r="A13" s="490">
        <v>7</v>
      </c>
      <c r="B13" s="493" t="s">
        <v>476</v>
      </c>
      <c r="C13" s="670">
        <v>116307542.70200001</v>
      </c>
      <c r="D13" s="670">
        <v>111367547.3126</v>
      </c>
      <c r="E13" s="670">
        <v>4348237.4815999996</v>
      </c>
      <c r="F13" s="670">
        <v>591757.90780000004</v>
      </c>
      <c r="G13" s="670"/>
      <c r="H13" s="670">
        <v>116557681.8955</v>
      </c>
      <c r="I13" s="670">
        <v>111545310.1397</v>
      </c>
      <c r="J13" s="670">
        <v>4409017.5785999997</v>
      </c>
      <c r="K13" s="670">
        <v>603358.47329999995</v>
      </c>
      <c r="L13" s="670"/>
      <c r="M13" s="670">
        <v>1573130.9890999999</v>
      </c>
      <c r="N13" s="670">
        <v>1112661.077</v>
      </c>
      <c r="O13" s="670">
        <v>255959.4958</v>
      </c>
      <c r="P13" s="670">
        <v>204510.41630000001</v>
      </c>
      <c r="Q13" s="670"/>
      <c r="R13" s="670">
        <v>781</v>
      </c>
      <c r="S13" s="675">
        <v>0.1067</v>
      </c>
      <c r="T13" s="675">
        <v>0.1172</v>
      </c>
      <c r="U13" s="675">
        <v>7.7100000000000002E-2</v>
      </c>
      <c r="V13" s="678">
        <v>106.74325206031635</v>
      </c>
    </row>
    <row r="14" spans="1:22">
      <c r="A14" s="488">
        <v>7.1</v>
      </c>
      <c r="B14" s="487" t="s">
        <v>477</v>
      </c>
      <c r="C14" s="670">
        <v>103849672.27299999</v>
      </c>
      <c r="D14" s="670">
        <v>98929628.725799993</v>
      </c>
      <c r="E14" s="670">
        <v>4328285.6392000001</v>
      </c>
      <c r="F14" s="670">
        <v>591757.90780000004</v>
      </c>
      <c r="G14" s="670"/>
      <c r="H14" s="670">
        <v>104091608.87339999</v>
      </c>
      <c r="I14" s="670">
        <v>99066516.134100005</v>
      </c>
      <c r="J14" s="670">
        <v>4389041.6869999999</v>
      </c>
      <c r="K14" s="670">
        <v>603358.47329999995</v>
      </c>
      <c r="L14" s="670"/>
      <c r="M14" s="670">
        <v>1453537.2655</v>
      </c>
      <c r="N14" s="670">
        <v>993261.00600000005</v>
      </c>
      <c r="O14" s="670">
        <v>255765.8432</v>
      </c>
      <c r="P14" s="670">
        <v>204510.41630000001</v>
      </c>
      <c r="Q14" s="670"/>
      <c r="R14" s="670">
        <v>685</v>
      </c>
      <c r="S14" s="675">
        <v>0.10580000000000001</v>
      </c>
      <c r="T14" s="675">
        <v>0.1162</v>
      </c>
      <c r="U14" s="675">
        <v>7.7600000000000002E-2</v>
      </c>
      <c r="V14" s="678">
        <v>106.70872263109756</v>
      </c>
    </row>
    <row r="15" spans="1:22" ht="25.5">
      <c r="A15" s="488">
        <v>7.2</v>
      </c>
      <c r="B15" s="487" t="s">
        <v>478</v>
      </c>
      <c r="C15" s="670">
        <v>10079070.090500014</v>
      </c>
      <c r="D15" s="670">
        <v>10079070.090500014</v>
      </c>
      <c r="E15" s="670"/>
      <c r="F15" s="670"/>
      <c r="G15" s="670"/>
      <c r="H15" s="670">
        <v>10081368.542900015</v>
      </c>
      <c r="I15" s="670">
        <v>10114065.418</v>
      </c>
      <c r="J15" s="670"/>
      <c r="K15" s="670"/>
      <c r="L15" s="670"/>
      <c r="M15" s="670">
        <v>93936.179300000003</v>
      </c>
      <c r="N15" s="670">
        <v>93936.179300000003</v>
      </c>
      <c r="O15" s="670"/>
      <c r="P15" s="670"/>
      <c r="Q15" s="670"/>
      <c r="R15" s="670">
        <v>73</v>
      </c>
      <c r="S15" s="675">
        <v>0.12790000000000001</v>
      </c>
      <c r="T15" s="675">
        <v>0.1406</v>
      </c>
      <c r="U15" s="675">
        <v>7.7600000000000002E-2</v>
      </c>
      <c r="V15" s="678">
        <v>109.48588174692055</v>
      </c>
    </row>
    <row r="16" spans="1:22">
      <c r="A16" s="488">
        <v>7.3</v>
      </c>
      <c r="B16" s="487" t="s">
        <v>479</v>
      </c>
      <c r="C16" s="670">
        <v>2378800.3446</v>
      </c>
      <c r="D16" s="670">
        <v>2358848.5022</v>
      </c>
      <c r="E16" s="670">
        <v>19951.842400000001</v>
      </c>
      <c r="F16" s="670"/>
      <c r="G16" s="670"/>
      <c r="H16" s="670">
        <v>2384704.4791999999</v>
      </c>
      <c r="I16" s="670">
        <v>2364728.5876000002</v>
      </c>
      <c r="J16" s="670">
        <v>19975.891599999999</v>
      </c>
      <c r="K16" s="670"/>
      <c r="L16" s="670"/>
      <c r="M16" s="670">
        <v>25657.544300000001</v>
      </c>
      <c r="N16" s="670">
        <v>25463.8917</v>
      </c>
      <c r="O16" s="670">
        <v>193.65260000000001</v>
      </c>
      <c r="P16" s="670"/>
      <c r="Q16" s="670"/>
      <c r="R16" s="670">
        <v>23</v>
      </c>
      <c r="S16" s="675">
        <v>7.7100000000000002E-2</v>
      </c>
      <c r="T16" s="675">
        <v>0.12330000000000001</v>
      </c>
      <c r="U16" s="675">
        <v>5.5300000000000002E-2</v>
      </c>
      <c r="V16" s="678">
        <v>96.591796233615142</v>
      </c>
    </row>
    <row r="17" spans="1:22">
      <c r="A17" s="490">
        <v>8</v>
      </c>
      <c r="B17" s="493" t="s">
        <v>480</v>
      </c>
      <c r="C17" s="670">
        <v>0</v>
      </c>
      <c r="D17" s="670"/>
      <c r="E17" s="670"/>
      <c r="F17" s="670"/>
      <c r="G17" s="670"/>
      <c r="H17" s="670">
        <v>0</v>
      </c>
      <c r="I17" s="670"/>
      <c r="J17" s="670"/>
      <c r="K17" s="670"/>
      <c r="L17" s="670"/>
      <c r="M17" s="670">
        <v>0</v>
      </c>
      <c r="N17" s="670"/>
      <c r="O17" s="670"/>
      <c r="P17" s="670"/>
      <c r="Q17" s="670"/>
      <c r="R17" s="670"/>
      <c r="S17" s="675"/>
      <c r="T17" s="675"/>
      <c r="U17" s="675"/>
      <c r="V17" s="678"/>
    </row>
    <row r="18" spans="1:22">
      <c r="A18" s="492">
        <v>9</v>
      </c>
      <c r="B18" s="491" t="s">
        <v>481</v>
      </c>
      <c r="C18" s="671">
        <v>0</v>
      </c>
      <c r="D18" s="671"/>
      <c r="E18" s="671"/>
      <c r="F18" s="671"/>
      <c r="G18" s="671"/>
      <c r="H18" s="671">
        <v>0</v>
      </c>
      <c r="I18" s="671"/>
      <c r="J18" s="671"/>
      <c r="K18" s="671"/>
      <c r="L18" s="671"/>
      <c r="M18" s="671">
        <v>0</v>
      </c>
      <c r="N18" s="671"/>
      <c r="O18" s="671"/>
      <c r="P18" s="671"/>
      <c r="Q18" s="671"/>
      <c r="R18" s="671"/>
      <c r="S18" s="676"/>
      <c r="T18" s="676"/>
      <c r="U18" s="676"/>
      <c r="V18" s="679"/>
    </row>
    <row r="19" spans="1:22" s="674" customFormat="1">
      <c r="A19" s="672">
        <v>10</v>
      </c>
      <c r="B19" s="489" t="s">
        <v>484</v>
      </c>
      <c r="C19" s="673">
        <v>138561357.6241</v>
      </c>
      <c r="D19" s="673">
        <v>132915697.93889999</v>
      </c>
      <c r="E19" s="673">
        <v>4738532.8474000003</v>
      </c>
      <c r="F19" s="673">
        <v>907126.83779999998</v>
      </c>
      <c r="G19" s="673"/>
      <c r="H19" s="673">
        <v>138799455.1363</v>
      </c>
      <c r="I19" s="673">
        <v>133059991.71439999</v>
      </c>
      <c r="J19" s="673">
        <v>4800418.7147000004</v>
      </c>
      <c r="K19" s="673">
        <v>939049.00329999998</v>
      </c>
      <c r="L19" s="673"/>
      <c r="M19" s="673">
        <v>2178209.4177000001</v>
      </c>
      <c r="N19" s="673">
        <v>1542476.4251000001</v>
      </c>
      <c r="O19" s="673">
        <v>265940.81630000001</v>
      </c>
      <c r="P19" s="673">
        <v>369792.17629999999</v>
      </c>
      <c r="Q19" s="673"/>
      <c r="R19" s="673">
        <v>1814</v>
      </c>
      <c r="S19" s="677">
        <v>0.1188</v>
      </c>
      <c r="T19" s="677">
        <v>0.1323</v>
      </c>
      <c r="U19" s="677">
        <v>8.5500000000000007E-2</v>
      </c>
      <c r="V19" s="680">
        <v>98.006727135796766</v>
      </c>
    </row>
    <row r="20" spans="1:22" ht="25.5">
      <c r="A20" s="488">
        <v>10.1</v>
      </c>
      <c r="B20" s="487" t="s">
        <v>487</v>
      </c>
      <c r="C20" s="670">
        <v>0</v>
      </c>
      <c r="D20" s="670"/>
      <c r="E20" s="670"/>
      <c r="F20" s="670"/>
      <c r="G20" s="670"/>
      <c r="H20" s="670">
        <v>0</v>
      </c>
      <c r="I20" s="670"/>
      <c r="J20" s="670"/>
      <c r="K20" s="670"/>
      <c r="L20" s="670"/>
      <c r="M20" s="670"/>
      <c r="N20" s="670"/>
      <c r="O20" s="670"/>
      <c r="P20" s="670"/>
      <c r="Q20" s="670"/>
      <c r="R20" s="670"/>
      <c r="S20" s="670"/>
      <c r="T20" s="670"/>
      <c r="U20" s="670"/>
      <c r="V20" s="670"/>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9.9978637043366805E-2"/>
  </sheetPr>
  <dimension ref="A1:N45"/>
  <sheetViews>
    <sheetView zoomScale="80" zoomScaleNormal="80" workbookViewId="0">
      <selection activeCell="R9" sqref="R9"/>
    </sheetView>
  </sheetViews>
  <sheetFormatPr defaultRowHeight="15"/>
  <cols>
    <col min="2" max="2" width="66.5703125" customWidth="1"/>
    <col min="3" max="8" width="17.85546875" customWidth="1"/>
  </cols>
  <sheetData>
    <row r="1" spans="1:14" ht="15.75">
      <c r="A1" s="11" t="s">
        <v>97</v>
      </c>
      <c r="B1" s="242" t="str">
        <f>Info!C2</f>
        <v>სს პროკრედიტ ბანკი</v>
      </c>
      <c r="C1" s="10"/>
      <c r="D1" s="1"/>
      <c r="E1" s="1"/>
      <c r="F1" s="1"/>
      <c r="G1" s="1"/>
    </row>
    <row r="2" spans="1:14" ht="15.75">
      <c r="A2" s="11" t="s">
        <v>98</v>
      </c>
      <c r="B2" s="279">
        <f>'1. key ratios'!B2</f>
        <v>45747</v>
      </c>
      <c r="C2" s="10"/>
      <c r="D2" s="1"/>
      <c r="E2" s="1"/>
      <c r="F2" s="1"/>
      <c r="G2" s="1"/>
    </row>
    <row r="3" spans="1:14" ht="15.75">
      <c r="A3" s="11"/>
      <c r="B3" s="10"/>
      <c r="C3" s="10"/>
      <c r="D3" s="1"/>
      <c r="E3" s="1"/>
      <c r="F3" s="1"/>
      <c r="G3" s="1"/>
    </row>
    <row r="4" spans="1:14">
      <c r="A4" s="704" t="s">
        <v>25</v>
      </c>
      <c r="B4" s="702" t="s">
        <v>155</v>
      </c>
      <c r="C4" s="697" t="s">
        <v>103</v>
      </c>
      <c r="D4" s="697"/>
      <c r="E4" s="697"/>
      <c r="F4" s="697" t="s">
        <v>104</v>
      </c>
      <c r="G4" s="697"/>
      <c r="H4" s="698"/>
    </row>
    <row r="5" spans="1:14" ht="15.6" customHeight="1">
      <c r="A5" s="705"/>
      <c r="B5" s="703"/>
      <c r="C5" s="358" t="s">
        <v>26</v>
      </c>
      <c r="D5" s="358" t="s">
        <v>77</v>
      </c>
      <c r="E5" s="358" t="s">
        <v>66</v>
      </c>
      <c r="F5" s="358" t="s">
        <v>26</v>
      </c>
      <c r="G5" s="358" t="s">
        <v>77</v>
      </c>
      <c r="H5" s="358" t="s">
        <v>66</v>
      </c>
    </row>
    <row r="6" spans="1:14">
      <c r="A6" s="385">
        <v>1</v>
      </c>
      <c r="B6" s="359" t="s">
        <v>540</v>
      </c>
      <c r="C6" s="601">
        <v>16465570.369411061</v>
      </c>
      <c r="D6" s="601">
        <v>16995330.584399991</v>
      </c>
      <c r="E6" s="602">
        <v>33460900.953811049</v>
      </c>
      <c r="F6" s="601">
        <v>16379142.823500002</v>
      </c>
      <c r="G6" s="601">
        <v>14899422.520000001</v>
      </c>
      <c r="H6" s="602">
        <v>31278565.343500003</v>
      </c>
      <c r="I6" s="603"/>
      <c r="J6" s="603"/>
      <c r="K6" s="603"/>
      <c r="L6" s="603"/>
      <c r="M6" s="603"/>
      <c r="N6" s="603"/>
    </row>
    <row r="7" spans="1:14">
      <c r="A7" s="385">
        <v>1.1000000000000001</v>
      </c>
      <c r="B7" s="360" t="s">
        <v>494</v>
      </c>
      <c r="C7" s="601"/>
      <c r="D7" s="601"/>
      <c r="E7" s="602">
        <v>0</v>
      </c>
      <c r="F7" s="601">
        <v>0</v>
      </c>
      <c r="G7" s="601">
        <v>0</v>
      </c>
      <c r="H7" s="602">
        <v>0</v>
      </c>
      <c r="I7" s="603"/>
      <c r="J7" s="603"/>
      <c r="K7" s="603"/>
      <c r="L7" s="603"/>
      <c r="M7" s="603"/>
      <c r="N7" s="603"/>
    </row>
    <row r="8" spans="1:14" ht="21">
      <c r="A8" s="385">
        <v>1.2</v>
      </c>
      <c r="B8" s="360" t="s">
        <v>541</v>
      </c>
      <c r="C8" s="601"/>
      <c r="D8" s="601"/>
      <c r="E8" s="602">
        <v>0</v>
      </c>
      <c r="F8" s="601">
        <v>0</v>
      </c>
      <c r="G8" s="601">
        <v>0</v>
      </c>
      <c r="H8" s="602">
        <v>0</v>
      </c>
      <c r="I8" s="603"/>
      <c r="J8" s="603"/>
      <c r="K8" s="603"/>
      <c r="L8" s="603"/>
      <c r="M8" s="603"/>
      <c r="N8" s="603"/>
    </row>
    <row r="9" spans="1:14" ht="21.6" customHeight="1">
      <c r="A9" s="385">
        <v>1.3</v>
      </c>
      <c r="B9" s="350" t="s">
        <v>542</v>
      </c>
      <c r="C9" s="601"/>
      <c r="D9" s="601"/>
      <c r="E9" s="602">
        <v>0</v>
      </c>
      <c r="F9" s="601">
        <v>0</v>
      </c>
      <c r="G9" s="601">
        <v>0</v>
      </c>
      <c r="H9" s="602">
        <v>0</v>
      </c>
      <c r="I9" s="603"/>
      <c r="J9" s="603"/>
      <c r="K9" s="603"/>
      <c r="L9" s="603"/>
      <c r="M9" s="603"/>
      <c r="N9" s="603"/>
    </row>
    <row r="10" spans="1:14" ht="21">
      <c r="A10" s="385">
        <v>1.4</v>
      </c>
      <c r="B10" s="350" t="s">
        <v>498</v>
      </c>
      <c r="C10" s="601"/>
      <c r="D10" s="601"/>
      <c r="E10" s="602">
        <v>0</v>
      </c>
      <c r="F10" s="601">
        <v>0</v>
      </c>
      <c r="G10" s="601">
        <v>0</v>
      </c>
      <c r="H10" s="602">
        <v>0</v>
      </c>
      <c r="I10" s="603"/>
      <c r="J10" s="603"/>
      <c r="K10" s="603"/>
      <c r="L10" s="603"/>
      <c r="M10" s="603"/>
      <c r="N10" s="603"/>
    </row>
    <row r="11" spans="1:14">
      <c r="A11" s="385">
        <v>1.5</v>
      </c>
      <c r="B11" s="350" t="s">
        <v>501</v>
      </c>
      <c r="C11" s="601">
        <v>16465570.369411061</v>
      </c>
      <c r="D11" s="601">
        <v>16995330.584399991</v>
      </c>
      <c r="E11" s="602">
        <v>33460900.953811049</v>
      </c>
      <c r="F11" s="601">
        <v>16379142.823500002</v>
      </c>
      <c r="G11" s="601">
        <v>14899422.520000001</v>
      </c>
      <c r="H11" s="602">
        <v>31278565.343500003</v>
      </c>
      <c r="I11" s="603"/>
      <c r="J11" s="603"/>
      <c r="K11" s="603"/>
      <c r="L11" s="603"/>
      <c r="M11" s="603"/>
      <c r="N11" s="603"/>
    </row>
    <row r="12" spans="1:14">
      <c r="A12" s="385">
        <v>1.6</v>
      </c>
      <c r="B12" s="351" t="s">
        <v>88</v>
      </c>
      <c r="C12" s="601"/>
      <c r="D12" s="601"/>
      <c r="E12" s="602">
        <v>0</v>
      </c>
      <c r="F12" s="601">
        <v>0</v>
      </c>
      <c r="G12" s="601">
        <v>0</v>
      </c>
      <c r="H12" s="602">
        <v>0</v>
      </c>
      <c r="I12" s="603"/>
      <c r="J12" s="603"/>
      <c r="K12" s="603"/>
      <c r="L12" s="603"/>
      <c r="M12" s="603"/>
      <c r="N12" s="603"/>
    </row>
    <row r="13" spans="1:14">
      <c r="A13" s="385">
        <v>2</v>
      </c>
      <c r="B13" s="361" t="s">
        <v>543</v>
      </c>
      <c r="C13" s="601">
        <v>-5608954.1921999827</v>
      </c>
      <c r="D13" s="601">
        <v>-9895481.0789000057</v>
      </c>
      <c r="E13" s="602">
        <v>-15504435.271099988</v>
      </c>
      <c r="F13" s="601">
        <v>-4922941.8999999994</v>
      </c>
      <c r="G13" s="601">
        <v>-7605573.4400000004</v>
      </c>
      <c r="H13" s="602">
        <v>-12528515.34</v>
      </c>
      <c r="I13" s="603"/>
      <c r="J13" s="603"/>
      <c r="K13" s="603"/>
      <c r="L13" s="603"/>
      <c r="M13" s="603"/>
      <c r="N13" s="603"/>
    </row>
    <row r="14" spans="1:14">
      <c r="A14" s="385">
        <v>2.1</v>
      </c>
      <c r="B14" s="350" t="s">
        <v>544</v>
      </c>
      <c r="C14" s="601"/>
      <c r="D14" s="601"/>
      <c r="E14" s="602">
        <v>0</v>
      </c>
      <c r="F14" s="601">
        <v>0</v>
      </c>
      <c r="G14" s="601">
        <v>0</v>
      </c>
      <c r="H14" s="602">
        <v>0</v>
      </c>
      <c r="I14" s="603"/>
      <c r="J14" s="603"/>
      <c r="K14" s="603"/>
      <c r="L14" s="603"/>
      <c r="M14" s="603"/>
      <c r="N14" s="603"/>
    </row>
    <row r="15" spans="1:14" ht="24.6" customHeight="1">
      <c r="A15" s="385">
        <v>2.2000000000000002</v>
      </c>
      <c r="B15" s="350" t="s">
        <v>545</v>
      </c>
      <c r="C15" s="601"/>
      <c r="D15" s="601"/>
      <c r="E15" s="602">
        <v>0</v>
      </c>
      <c r="F15" s="601">
        <v>0</v>
      </c>
      <c r="G15" s="601">
        <v>0</v>
      </c>
      <c r="H15" s="602">
        <v>0</v>
      </c>
      <c r="I15" s="603"/>
      <c r="J15" s="603"/>
      <c r="K15" s="603"/>
      <c r="L15" s="603"/>
      <c r="M15" s="603"/>
      <c r="N15" s="603"/>
    </row>
    <row r="16" spans="1:14" ht="20.45" customHeight="1">
      <c r="A16" s="385">
        <v>2.2999999999999998</v>
      </c>
      <c r="B16" s="350" t="s">
        <v>546</v>
      </c>
      <c r="C16" s="601">
        <v>-5608954.1921999827</v>
      </c>
      <c r="D16" s="601">
        <v>-9895481.0789000057</v>
      </c>
      <c r="E16" s="602">
        <v>-15504435.271099988</v>
      </c>
      <c r="F16" s="601">
        <v>-4922941.8999999994</v>
      </c>
      <c r="G16" s="601">
        <v>-7605573.4400000004</v>
      </c>
      <c r="H16" s="602">
        <v>-12528515.34</v>
      </c>
      <c r="I16" s="603"/>
      <c r="J16" s="603"/>
      <c r="K16" s="603"/>
      <c r="L16" s="603"/>
      <c r="M16" s="603"/>
      <c r="N16" s="603"/>
    </row>
    <row r="17" spans="1:14">
      <c r="A17" s="385">
        <v>2.4</v>
      </c>
      <c r="B17" s="350" t="s">
        <v>547</v>
      </c>
      <c r="C17" s="601"/>
      <c r="D17" s="601"/>
      <c r="E17" s="602">
        <v>0</v>
      </c>
      <c r="F17" s="601">
        <v>0</v>
      </c>
      <c r="G17" s="601">
        <v>0</v>
      </c>
      <c r="H17" s="602">
        <v>0</v>
      </c>
      <c r="I17" s="603"/>
      <c r="J17" s="603"/>
      <c r="K17" s="603"/>
      <c r="L17" s="603"/>
      <c r="M17" s="603"/>
      <c r="N17" s="603"/>
    </row>
    <row r="18" spans="1:14">
      <c r="A18" s="385">
        <v>3</v>
      </c>
      <c r="B18" s="361" t="s">
        <v>548</v>
      </c>
      <c r="C18" s="601"/>
      <c r="D18" s="601">
        <v>473.06439600000158</v>
      </c>
      <c r="E18" s="602">
        <v>473.06439600000158</v>
      </c>
      <c r="F18" s="601">
        <v>0</v>
      </c>
      <c r="G18" s="601">
        <v>0</v>
      </c>
      <c r="H18" s="602">
        <v>0</v>
      </c>
      <c r="I18" s="603"/>
      <c r="J18" s="603"/>
      <c r="K18" s="603"/>
      <c r="L18" s="603"/>
      <c r="M18" s="603"/>
      <c r="N18" s="603"/>
    </row>
    <row r="19" spans="1:14">
      <c r="A19" s="385">
        <v>4</v>
      </c>
      <c r="B19" s="361" t="s">
        <v>549</v>
      </c>
      <c r="C19" s="601">
        <v>1869207.1299999983</v>
      </c>
      <c r="D19" s="601">
        <v>1203835.5851279998</v>
      </c>
      <c r="E19" s="602">
        <v>3073042.715127998</v>
      </c>
      <c r="F19" s="601">
        <v>1781589.0371999999</v>
      </c>
      <c r="G19" s="601">
        <v>1234841.1528</v>
      </c>
      <c r="H19" s="602">
        <v>3016430.19</v>
      </c>
      <c r="I19" s="603"/>
      <c r="J19" s="603"/>
      <c r="K19" s="603"/>
      <c r="L19" s="603"/>
      <c r="M19" s="603"/>
      <c r="N19" s="603"/>
    </row>
    <row r="20" spans="1:14">
      <c r="A20" s="385">
        <v>5</v>
      </c>
      <c r="B20" s="361" t="s">
        <v>550</v>
      </c>
      <c r="C20" s="601">
        <v>-211598.43524800002</v>
      </c>
      <c r="D20" s="601">
        <v>-1609150.65</v>
      </c>
      <c r="E20" s="602">
        <v>-1820749.085248</v>
      </c>
      <c r="F20" s="601">
        <v>-232441.5</v>
      </c>
      <c r="G20" s="601">
        <v>-1735083.65</v>
      </c>
      <c r="H20" s="602">
        <v>-1967525.15</v>
      </c>
      <c r="I20" s="603"/>
      <c r="J20" s="603"/>
      <c r="K20" s="603"/>
      <c r="L20" s="603"/>
      <c r="M20" s="603"/>
      <c r="N20" s="603"/>
    </row>
    <row r="21" spans="1:14" ht="38.450000000000003" customHeight="1">
      <c r="A21" s="385">
        <v>6</v>
      </c>
      <c r="B21" s="361" t="s">
        <v>551</v>
      </c>
      <c r="C21" s="601"/>
      <c r="D21" s="601"/>
      <c r="E21" s="602">
        <v>0</v>
      </c>
      <c r="F21" s="601">
        <v>0</v>
      </c>
      <c r="G21" s="601">
        <v>0</v>
      </c>
      <c r="H21" s="602">
        <v>0</v>
      </c>
      <c r="I21" s="603"/>
      <c r="J21" s="603"/>
      <c r="K21" s="603"/>
      <c r="L21" s="603"/>
      <c r="M21" s="603"/>
      <c r="N21" s="603"/>
    </row>
    <row r="22" spans="1:14" ht="27.6" customHeight="1">
      <c r="A22" s="385">
        <v>7</v>
      </c>
      <c r="B22" s="361" t="s">
        <v>552</v>
      </c>
      <c r="C22" s="601"/>
      <c r="D22" s="601"/>
      <c r="E22" s="602">
        <v>0</v>
      </c>
      <c r="F22" s="601">
        <v>0</v>
      </c>
      <c r="G22" s="601">
        <v>0</v>
      </c>
      <c r="H22" s="602">
        <v>0</v>
      </c>
      <c r="I22" s="603"/>
      <c r="J22" s="603"/>
      <c r="K22" s="603"/>
      <c r="L22" s="603"/>
      <c r="M22" s="603"/>
      <c r="N22" s="603"/>
    </row>
    <row r="23" spans="1:14" ht="36.950000000000003" customHeight="1">
      <c r="A23" s="385">
        <v>8</v>
      </c>
      <c r="B23" s="362" t="s">
        <v>553</v>
      </c>
      <c r="C23" s="601"/>
      <c r="D23" s="601"/>
      <c r="E23" s="602">
        <v>0</v>
      </c>
      <c r="F23" s="601">
        <v>0</v>
      </c>
      <c r="G23" s="601">
        <v>0</v>
      </c>
      <c r="H23" s="602">
        <v>0</v>
      </c>
      <c r="I23" s="603"/>
      <c r="J23" s="603"/>
      <c r="K23" s="603"/>
      <c r="L23" s="603"/>
      <c r="M23" s="603"/>
      <c r="N23" s="603"/>
    </row>
    <row r="24" spans="1:14" ht="34.5" customHeight="1">
      <c r="A24" s="385">
        <v>9</v>
      </c>
      <c r="B24" s="362" t="s">
        <v>554</v>
      </c>
      <c r="C24" s="601"/>
      <c r="D24" s="601"/>
      <c r="E24" s="602">
        <v>0</v>
      </c>
      <c r="F24" s="601">
        <v>0</v>
      </c>
      <c r="G24" s="601">
        <v>0</v>
      </c>
      <c r="H24" s="602">
        <v>0</v>
      </c>
      <c r="I24" s="603"/>
      <c r="J24" s="603"/>
      <c r="K24" s="603"/>
      <c r="L24" s="603"/>
      <c r="M24" s="603"/>
      <c r="N24" s="603"/>
    </row>
    <row r="25" spans="1:14">
      <c r="A25" s="385">
        <v>10</v>
      </c>
      <c r="B25" s="361" t="s">
        <v>555</v>
      </c>
      <c r="C25" s="601">
        <v>2823725.6300000013</v>
      </c>
      <c r="D25" s="601"/>
      <c r="E25" s="602">
        <v>2823725.6300000013</v>
      </c>
      <c r="F25" s="601">
        <v>2996886.45</v>
      </c>
      <c r="G25" s="601">
        <v>0</v>
      </c>
      <c r="H25" s="602">
        <v>2996886.45</v>
      </c>
      <c r="I25" s="603"/>
      <c r="J25" s="603"/>
      <c r="K25" s="603"/>
      <c r="L25" s="603"/>
      <c r="M25" s="603"/>
      <c r="N25" s="603"/>
    </row>
    <row r="26" spans="1:14" ht="27" customHeight="1">
      <c r="A26" s="385">
        <v>11</v>
      </c>
      <c r="B26" s="363" t="s">
        <v>556</v>
      </c>
      <c r="C26" s="601">
        <v>171757.86</v>
      </c>
      <c r="D26" s="601"/>
      <c r="E26" s="602">
        <v>171757.86</v>
      </c>
      <c r="F26" s="601">
        <v>0</v>
      </c>
      <c r="G26" s="601">
        <v>0</v>
      </c>
      <c r="H26" s="602">
        <v>0</v>
      </c>
      <c r="I26" s="603"/>
      <c r="J26" s="603"/>
      <c r="K26" s="603"/>
      <c r="L26" s="603"/>
      <c r="M26" s="603"/>
      <c r="N26" s="603"/>
    </row>
    <row r="27" spans="1:14">
      <c r="A27" s="385">
        <v>12</v>
      </c>
      <c r="B27" s="361" t="s">
        <v>557</v>
      </c>
      <c r="C27" s="601">
        <v>454313.43000000005</v>
      </c>
      <c r="D27" s="601">
        <v>8254.1032599999999</v>
      </c>
      <c r="E27" s="602">
        <v>462567.53326000005</v>
      </c>
      <c r="F27" s="601">
        <v>456040.30710000009</v>
      </c>
      <c r="G27" s="601">
        <v>98515.342900000003</v>
      </c>
      <c r="H27" s="602">
        <v>554555.65000000014</v>
      </c>
      <c r="I27" s="603"/>
      <c r="J27" s="603"/>
      <c r="K27" s="603"/>
      <c r="L27" s="603"/>
      <c r="M27" s="603"/>
      <c r="N27" s="603"/>
    </row>
    <row r="28" spans="1:14">
      <c r="A28" s="385">
        <v>13</v>
      </c>
      <c r="B28" s="364" t="s">
        <v>558</v>
      </c>
      <c r="C28" s="601">
        <v>-417611.77</v>
      </c>
      <c r="D28" s="601"/>
      <c r="E28" s="602">
        <v>-417611.77</v>
      </c>
      <c r="F28" s="601">
        <v>-280229.99</v>
      </c>
      <c r="G28" s="601">
        <v>-25236.420000000002</v>
      </c>
      <c r="H28" s="602">
        <v>-305466.40999999997</v>
      </c>
      <c r="I28" s="603"/>
      <c r="J28" s="603"/>
      <c r="K28" s="603"/>
      <c r="L28" s="603"/>
      <c r="M28" s="603"/>
      <c r="N28" s="603"/>
    </row>
    <row r="29" spans="1:14">
      <c r="A29" s="385">
        <v>14</v>
      </c>
      <c r="B29" s="365" t="s">
        <v>559</v>
      </c>
      <c r="C29" s="601">
        <v>-14194534.837499999</v>
      </c>
      <c r="D29" s="601">
        <v>-1554498.89</v>
      </c>
      <c r="E29" s="602">
        <v>-15749033.727499999</v>
      </c>
      <c r="F29" s="601">
        <v>-10712102.489999998</v>
      </c>
      <c r="G29" s="601">
        <v>-855776.41</v>
      </c>
      <c r="H29" s="602">
        <v>-11567878.899999999</v>
      </c>
      <c r="I29" s="603"/>
      <c r="J29" s="603"/>
      <c r="K29" s="603"/>
      <c r="L29" s="603"/>
      <c r="M29" s="603"/>
      <c r="N29" s="603"/>
    </row>
    <row r="30" spans="1:14">
      <c r="A30" s="385">
        <v>14.1</v>
      </c>
      <c r="B30" s="342" t="s">
        <v>560</v>
      </c>
      <c r="C30" s="601">
        <v>-6236258.3099999996</v>
      </c>
      <c r="D30" s="601"/>
      <c r="E30" s="602">
        <v>-6236258.3099999996</v>
      </c>
      <c r="F30" s="601">
        <v>-4434305.1799999988</v>
      </c>
      <c r="G30" s="601">
        <v>0</v>
      </c>
      <c r="H30" s="602">
        <v>-4434305.1799999988</v>
      </c>
      <c r="I30" s="603"/>
      <c r="J30" s="603"/>
      <c r="K30" s="603"/>
      <c r="L30" s="603"/>
      <c r="M30" s="603"/>
      <c r="N30" s="603"/>
    </row>
    <row r="31" spans="1:14">
      <c r="A31" s="385">
        <v>14.2</v>
      </c>
      <c r="B31" s="342" t="s">
        <v>561</v>
      </c>
      <c r="C31" s="601">
        <v>-7958276.5274999989</v>
      </c>
      <c r="D31" s="601">
        <v>-1554498.89</v>
      </c>
      <c r="E31" s="602">
        <v>-9512775.4174999986</v>
      </c>
      <c r="F31" s="601">
        <v>-6277797.3099999987</v>
      </c>
      <c r="G31" s="601">
        <v>-855776.41</v>
      </c>
      <c r="H31" s="602">
        <v>-7133573.7199999988</v>
      </c>
      <c r="I31" s="603"/>
      <c r="J31" s="603"/>
      <c r="K31" s="603"/>
      <c r="L31" s="603"/>
      <c r="M31" s="603"/>
      <c r="N31" s="603"/>
    </row>
    <row r="32" spans="1:14">
      <c r="A32" s="385">
        <v>15</v>
      </c>
      <c r="B32" s="366" t="s">
        <v>562</v>
      </c>
      <c r="C32" s="601">
        <v>-1358016.0799999998</v>
      </c>
      <c r="D32" s="601"/>
      <c r="E32" s="602">
        <v>-1358016.0799999998</v>
      </c>
      <c r="F32" s="601">
        <v>-1123858.3700000001</v>
      </c>
      <c r="G32" s="601">
        <v>0</v>
      </c>
      <c r="H32" s="602">
        <v>-1123858.3700000001</v>
      </c>
      <c r="I32" s="603"/>
      <c r="J32" s="603"/>
      <c r="K32" s="603"/>
      <c r="L32" s="603"/>
      <c r="M32" s="603"/>
      <c r="N32" s="603"/>
    </row>
    <row r="33" spans="1:14" ht="22.5" customHeight="1">
      <c r="A33" s="385">
        <v>16</v>
      </c>
      <c r="B33" s="338" t="s">
        <v>563</v>
      </c>
      <c r="C33" s="601">
        <v>-232105.194410981</v>
      </c>
      <c r="D33" s="601"/>
      <c r="E33" s="602">
        <v>-232105.194410981</v>
      </c>
      <c r="F33" s="601">
        <v>217827.49649999998</v>
      </c>
      <c r="G33" s="601">
        <v>0</v>
      </c>
      <c r="H33" s="602">
        <v>217827.49649999998</v>
      </c>
      <c r="I33" s="603"/>
      <c r="J33" s="603"/>
      <c r="K33" s="603"/>
      <c r="L33" s="603"/>
      <c r="M33" s="603"/>
      <c r="N33" s="603"/>
    </row>
    <row r="34" spans="1:14">
      <c r="A34" s="385">
        <v>17</v>
      </c>
      <c r="B34" s="361" t="s">
        <v>564</v>
      </c>
      <c r="C34" s="601">
        <v>-170037.98</v>
      </c>
      <c r="D34" s="601">
        <v>6418.9298000000081</v>
      </c>
      <c r="E34" s="602">
        <v>-163619.0502</v>
      </c>
      <c r="F34" s="601">
        <v>5740.74</v>
      </c>
      <c r="G34" s="601">
        <v>0</v>
      </c>
      <c r="H34" s="602">
        <v>5740.74</v>
      </c>
      <c r="I34" s="603"/>
      <c r="J34" s="603"/>
      <c r="K34" s="603"/>
      <c r="L34" s="603"/>
      <c r="M34" s="603"/>
      <c r="N34" s="603"/>
    </row>
    <row r="35" spans="1:14">
      <c r="A35" s="385">
        <v>17.100000000000001</v>
      </c>
      <c r="B35" s="367" t="s">
        <v>565</v>
      </c>
      <c r="C35" s="601">
        <v>8354.680000000013</v>
      </c>
      <c r="D35" s="601">
        <v>6418.9298000000081</v>
      </c>
      <c r="E35" s="602">
        <v>14773.60980000002</v>
      </c>
      <c r="F35" s="601">
        <v>5740.74</v>
      </c>
      <c r="G35" s="601">
        <v>0</v>
      </c>
      <c r="H35" s="602">
        <v>5740.74</v>
      </c>
      <c r="I35" s="603"/>
      <c r="J35" s="603"/>
      <c r="K35" s="603"/>
      <c r="L35" s="603"/>
      <c r="M35" s="603"/>
      <c r="N35" s="603"/>
    </row>
    <row r="36" spans="1:14">
      <c r="A36" s="385">
        <v>17.2</v>
      </c>
      <c r="B36" s="342" t="s">
        <v>566</v>
      </c>
      <c r="C36" s="601">
        <v>-178392.66000000003</v>
      </c>
      <c r="D36" s="601"/>
      <c r="E36" s="602">
        <v>-178392.66000000003</v>
      </c>
      <c r="F36" s="601">
        <v>0</v>
      </c>
      <c r="G36" s="601">
        <v>0</v>
      </c>
      <c r="H36" s="602">
        <v>0</v>
      </c>
      <c r="I36" s="603"/>
      <c r="J36" s="603"/>
      <c r="K36" s="603"/>
      <c r="L36" s="603"/>
      <c r="M36" s="603"/>
      <c r="N36" s="603"/>
    </row>
    <row r="37" spans="1:14" ht="41.45" customHeight="1">
      <c r="A37" s="385">
        <v>18</v>
      </c>
      <c r="B37" s="368" t="s">
        <v>567</v>
      </c>
      <c r="C37" s="601">
        <v>301141.50618945237</v>
      </c>
      <c r="D37" s="601">
        <v>1276076.4829999981</v>
      </c>
      <c r="E37" s="602">
        <v>1577217.9891894506</v>
      </c>
      <c r="F37" s="601">
        <v>2064790.46</v>
      </c>
      <c r="G37" s="601">
        <v>0</v>
      </c>
      <c r="H37" s="602">
        <v>2064790.46</v>
      </c>
      <c r="I37" s="603"/>
      <c r="J37" s="603"/>
      <c r="K37" s="603"/>
      <c r="L37" s="603"/>
      <c r="M37" s="603"/>
      <c r="N37" s="603"/>
    </row>
    <row r="38" spans="1:14" ht="21">
      <c r="A38" s="385">
        <v>18.100000000000001</v>
      </c>
      <c r="B38" s="350" t="s">
        <v>568</v>
      </c>
      <c r="C38" s="601"/>
      <c r="D38" s="601"/>
      <c r="E38" s="602">
        <v>0</v>
      </c>
      <c r="F38" s="601">
        <v>0</v>
      </c>
      <c r="G38" s="601">
        <v>0</v>
      </c>
      <c r="H38" s="602">
        <v>0</v>
      </c>
      <c r="I38" s="603"/>
      <c r="J38" s="603"/>
      <c r="K38" s="603"/>
      <c r="L38" s="603"/>
      <c r="M38" s="603"/>
      <c r="N38" s="603"/>
    </row>
    <row r="39" spans="1:14">
      <c r="A39" s="385">
        <v>18.2</v>
      </c>
      <c r="B39" s="350" t="s">
        <v>569</v>
      </c>
      <c r="C39" s="601">
        <v>301141.50618945237</v>
      </c>
      <c r="D39" s="601">
        <v>1276076.4829999981</v>
      </c>
      <c r="E39" s="602">
        <v>1577217.9891894506</v>
      </c>
      <c r="F39" s="601">
        <v>2064790.46</v>
      </c>
      <c r="G39" s="601">
        <v>0</v>
      </c>
      <c r="H39" s="602">
        <v>2064790.46</v>
      </c>
      <c r="I39" s="603"/>
      <c r="J39" s="603"/>
      <c r="K39" s="603"/>
      <c r="L39" s="603"/>
      <c r="M39" s="603"/>
      <c r="N39" s="603"/>
    </row>
    <row r="40" spans="1:14" ht="24.6" customHeight="1">
      <c r="A40" s="385">
        <v>19</v>
      </c>
      <c r="B40" s="368" t="s">
        <v>570</v>
      </c>
      <c r="C40" s="601"/>
      <c r="D40" s="601"/>
      <c r="E40" s="602">
        <v>0</v>
      </c>
      <c r="F40" s="601">
        <v>0</v>
      </c>
      <c r="G40" s="601">
        <v>0</v>
      </c>
      <c r="H40" s="602">
        <v>0</v>
      </c>
      <c r="I40" s="603"/>
      <c r="J40" s="603"/>
      <c r="K40" s="603"/>
      <c r="L40" s="603"/>
      <c r="M40" s="603"/>
      <c r="N40" s="603"/>
    </row>
    <row r="41" spans="1:14" ht="24.95" customHeight="1">
      <c r="A41" s="385">
        <v>20</v>
      </c>
      <c r="B41" s="368" t="s">
        <v>571</v>
      </c>
      <c r="C41" s="601">
        <v>0</v>
      </c>
      <c r="D41" s="601"/>
      <c r="E41" s="602">
        <v>0</v>
      </c>
      <c r="F41" s="601">
        <v>0</v>
      </c>
      <c r="G41" s="601">
        <v>0</v>
      </c>
      <c r="H41" s="602">
        <v>0</v>
      </c>
      <c r="I41" s="603"/>
      <c r="J41" s="603"/>
      <c r="K41" s="603"/>
      <c r="L41" s="603"/>
      <c r="M41" s="603"/>
      <c r="N41" s="603"/>
    </row>
    <row r="42" spans="1:14" ht="33" customHeight="1">
      <c r="A42" s="385">
        <v>21</v>
      </c>
      <c r="B42" s="369" t="s">
        <v>572</v>
      </c>
      <c r="C42" s="601"/>
      <c r="D42" s="601"/>
      <c r="E42" s="602">
        <v>0</v>
      </c>
      <c r="F42" s="601">
        <v>0</v>
      </c>
      <c r="G42" s="601">
        <v>0</v>
      </c>
      <c r="H42" s="602">
        <v>0</v>
      </c>
      <c r="I42" s="603"/>
      <c r="J42" s="603"/>
      <c r="K42" s="603"/>
      <c r="L42" s="603"/>
      <c r="M42" s="603"/>
      <c r="N42" s="603"/>
    </row>
    <row r="43" spans="1:14">
      <c r="A43" s="385">
        <v>22</v>
      </c>
      <c r="B43" s="370" t="s">
        <v>573</v>
      </c>
      <c r="C43" s="601">
        <v>-107142.56375845033</v>
      </c>
      <c r="D43" s="601">
        <v>6431258.131083983</v>
      </c>
      <c r="E43" s="602">
        <v>6324115.5673255306</v>
      </c>
      <c r="F43" s="601">
        <v>6630443.0643000025</v>
      </c>
      <c r="G43" s="601">
        <v>6011109.0957000004</v>
      </c>
      <c r="H43" s="602">
        <v>12641552.160000004</v>
      </c>
      <c r="I43" s="603"/>
      <c r="J43" s="603"/>
      <c r="K43" s="603"/>
      <c r="L43" s="603"/>
      <c r="M43" s="603"/>
      <c r="N43" s="603"/>
    </row>
    <row r="44" spans="1:14">
      <c r="A44" s="385">
        <v>23</v>
      </c>
      <c r="B44" s="370" t="s">
        <v>574</v>
      </c>
      <c r="C44" s="601">
        <v>-785779.95</v>
      </c>
      <c r="D44" s="601"/>
      <c r="E44" s="602">
        <v>-785779.95</v>
      </c>
      <c r="F44" s="601">
        <v>1511204.33</v>
      </c>
      <c r="G44" s="601">
        <v>0</v>
      </c>
      <c r="H44" s="602">
        <v>1511204.33</v>
      </c>
      <c r="I44" s="603"/>
      <c r="J44" s="603"/>
      <c r="K44" s="603"/>
      <c r="L44" s="603"/>
      <c r="M44" s="603"/>
      <c r="N44" s="603"/>
    </row>
    <row r="45" spans="1:14">
      <c r="A45" s="385">
        <v>24</v>
      </c>
      <c r="B45" s="370" t="s">
        <v>575</v>
      </c>
      <c r="C45" s="604">
        <v>-892922.51375845028</v>
      </c>
      <c r="D45" s="604">
        <v>6431258.131083983</v>
      </c>
      <c r="E45" s="602">
        <v>5538335.6173255332</v>
      </c>
      <c r="F45" s="604">
        <v>5119238.7343000025</v>
      </c>
      <c r="G45" s="604">
        <v>6011109.0957000004</v>
      </c>
      <c r="H45" s="602">
        <v>11130347.830000002</v>
      </c>
      <c r="I45" s="603"/>
      <c r="J45" s="603"/>
      <c r="K45" s="603"/>
      <c r="L45" s="603"/>
      <c r="M45" s="603"/>
      <c r="N45" s="603"/>
    </row>
  </sheetData>
  <mergeCells count="4">
    <mergeCell ref="B4:B5"/>
    <mergeCell ref="C4:E4"/>
    <mergeCell ref="F4:H4"/>
    <mergeCell ref="A4:A5"/>
  </mergeCells>
  <pageMargins left="0.7" right="0.7" top="0.75" bottom="0.75" header="0.3" footer="0.3"/>
  <headerFooter>
    <oddHeader>&amp;C&amp;"Calibri"&amp;10&amp;K0078D7 Classification: Restricted to Partners&amp;1#_x000D_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sheetPr>
  <dimension ref="A1:O47"/>
  <sheetViews>
    <sheetView zoomScale="80" zoomScaleNormal="80" workbookViewId="0">
      <selection activeCell="D13" sqref="D13"/>
    </sheetView>
  </sheetViews>
  <sheetFormatPr defaultRowHeight="15"/>
  <cols>
    <col min="1" max="1" width="8.85546875" style="383"/>
    <col min="2" max="2" width="87.5703125" bestFit="1" customWidth="1"/>
    <col min="3" max="4" width="12.85546875" customWidth="1"/>
    <col min="5" max="5" width="14.28515625" bestFit="1" customWidth="1"/>
    <col min="6" max="6" width="12.42578125" bestFit="1" customWidth="1"/>
    <col min="7" max="8" width="14.28515625" bestFit="1" customWidth="1"/>
    <col min="13" max="14" width="17.85546875" bestFit="1" customWidth="1"/>
    <col min="15" max="15" width="19.140625" bestFit="1" customWidth="1"/>
  </cols>
  <sheetData>
    <row r="1" spans="1:15" ht="15.75">
      <c r="A1" s="11" t="s">
        <v>97</v>
      </c>
      <c r="B1" s="242" t="str">
        <f>Info!C2</f>
        <v>სს პროკრედიტ ბანკი</v>
      </c>
      <c r="C1" s="10"/>
      <c r="D1" s="1"/>
      <c r="E1" s="1"/>
      <c r="F1" s="1"/>
      <c r="G1" s="1"/>
    </row>
    <row r="2" spans="1:15" ht="15.75">
      <c r="A2" s="11" t="s">
        <v>98</v>
      </c>
      <c r="B2" s="279">
        <f>'1. key ratios'!B2</f>
        <v>45747</v>
      </c>
      <c r="C2" s="10"/>
      <c r="D2" s="1"/>
      <c r="E2" s="1"/>
      <c r="F2" s="1"/>
      <c r="G2" s="1"/>
    </row>
    <row r="3" spans="1:15" ht="15.75">
      <c r="A3" s="11"/>
      <c r="B3" s="10"/>
      <c r="C3" s="10"/>
      <c r="D3" s="1"/>
      <c r="E3" s="1"/>
      <c r="F3" s="1"/>
      <c r="G3" s="1"/>
    </row>
    <row r="4" spans="1:15" ht="15.75">
      <c r="A4" s="694" t="s">
        <v>25</v>
      </c>
      <c r="B4" s="706" t="s">
        <v>140</v>
      </c>
      <c r="C4" s="707" t="s">
        <v>103</v>
      </c>
      <c r="D4" s="707"/>
      <c r="E4" s="707"/>
      <c r="F4" s="707" t="s">
        <v>104</v>
      </c>
      <c r="G4" s="707"/>
      <c r="H4" s="708"/>
    </row>
    <row r="5" spans="1:15">
      <c r="A5" s="694"/>
      <c r="B5" s="706"/>
      <c r="C5" s="358" t="s">
        <v>26</v>
      </c>
      <c r="D5" s="358" t="s">
        <v>77</v>
      </c>
      <c r="E5" s="358" t="s">
        <v>66</v>
      </c>
      <c r="F5" s="358" t="s">
        <v>26</v>
      </c>
      <c r="G5" s="358" t="s">
        <v>77</v>
      </c>
      <c r="H5" s="371" t="s">
        <v>66</v>
      </c>
    </row>
    <row r="6" spans="1:15" ht="15.75">
      <c r="A6" s="372">
        <v>1</v>
      </c>
      <c r="B6" s="376" t="s">
        <v>576</v>
      </c>
      <c r="C6" s="373"/>
      <c r="D6" s="373">
        <v>53789400</v>
      </c>
      <c r="E6" s="374">
        <v>53789400</v>
      </c>
      <c r="F6" s="373">
        <v>0</v>
      </c>
      <c r="G6" s="373">
        <v>29097000</v>
      </c>
      <c r="H6" s="375">
        <v>29097000</v>
      </c>
      <c r="I6" s="596"/>
      <c r="J6" s="596"/>
      <c r="K6" s="596"/>
      <c r="L6" s="596"/>
      <c r="M6" s="596"/>
      <c r="N6" s="596"/>
    </row>
    <row r="7" spans="1:15" ht="15.75">
      <c r="A7" s="372">
        <v>2</v>
      </c>
      <c r="B7" s="376" t="s">
        <v>166</v>
      </c>
      <c r="C7" s="373">
        <v>14943000.000000002</v>
      </c>
      <c r="D7" s="373">
        <v>173387481.12888801</v>
      </c>
      <c r="E7" s="374">
        <v>188330481.12888801</v>
      </c>
      <c r="F7" s="373">
        <v>17433500</v>
      </c>
      <c r="G7" s="373">
        <v>273121552.62</v>
      </c>
      <c r="H7" s="375">
        <v>290555052.62</v>
      </c>
      <c r="I7" s="596"/>
      <c r="J7" s="596"/>
      <c r="K7" s="596"/>
      <c r="L7" s="596"/>
      <c r="M7" s="596"/>
      <c r="N7" s="596"/>
    </row>
    <row r="8" spans="1:15" ht="15.75">
      <c r="A8" s="372">
        <v>3</v>
      </c>
      <c r="B8" s="376" t="s">
        <v>168</v>
      </c>
      <c r="C8" s="373">
        <v>467355567.48269999</v>
      </c>
      <c r="D8" s="373">
        <v>996596408.97470009</v>
      </c>
      <c r="E8" s="374">
        <v>1463951976.4574001</v>
      </c>
      <c r="F8" s="373">
        <v>437578494.4756</v>
      </c>
      <c r="G8" s="373">
        <v>953893383.96499801</v>
      </c>
      <c r="H8" s="375">
        <v>1391471878.440598</v>
      </c>
      <c r="I8" s="596"/>
      <c r="J8" s="596"/>
      <c r="K8" s="596"/>
      <c r="L8" s="596"/>
      <c r="M8" s="596"/>
      <c r="N8" s="596"/>
    </row>
    <row r="9" spans="1:15" ht="15.75">
      <c r="A9" s="372">
        <v>3.1</v>
      </c>
      <c r="B9" s="377" t="s">
        <v>577</v>
      </c>
      <c r="C9" s="373">
        <v>431970827.43000001</v>
      </c>
      <c r="D9" s="373">
        <v>729232329.72160006</v>
      </c>
      <c r="E9" s="374">
        <v>1161203157.1516001</v>
      </c>
      <c r="F9" s="373">
        <v>391003207.03560001</v>
      </c>
      <c r="G9" s="373">
        <v>686321637.43470001</v>
      </c>
      <c r="H9" s="375">
        <v>1077324844.4703</v>
      </c>
      <c r="I9" s="596"/>
      <c r="J9" s="596"/>
      <c r="K9" s="596"/>
      <c r="L9" s="596"/>
      <c r="M9" s="596"/>
      <c r="N9" s="596"/>
    </row>
    <row r="10" spans="1:15" ht="15.75">
      <c r="A10" s="372">
        <v>3.2</v>
      </c>
      <c r="B10" s="377" t="s">
        <v>578</v>
      </c>
      <c r="C10" s="373">
        <v>35384740.052699998</v>
      </c>
      <c r="D10" s="373">
        <v>267364079.25310001</v>
      </c>
      <c r="E10" s="374">
        <v>302748819.30580002</v>
      </c>
      <c r="F10" s="373">
        <v>46575287.439999998</v>
      </c>
      <c r="G10" s="373">
        <v>267571746.53029794</v>
      </c>
      <c r="H10" s="375">
        <v>314147033.97029793</v>
      </c>
      <c r="I10" s="596"/>
      <c r="J10" s="596"/>
      <c r="K10" s="596"/>
      <c r="L10" s="596"/>
      <c r="M10" s="681"/>
      <c r="N10" s="681"/>
      <c r="O10" s="682"/>
    </row>
    <row r="11" spans="1:15" ht="25.5">
      <c r="A11" s="372">
        <v>4</v>
      </c>
      <c r="B11" s="376" t="s">
        <v>167</v>
      </c>
      <c r="C11" s="373">
        <v>7177000</v>
      </c>
      <c r="D11" s="373">
        <v>0</v>
      </c>
      <c r="E11" s="374">
        <v>7177000</v>
      </c>
      <c r="F11" s="373">
        <v>4351000</v>
      </c>
      <c r="G11" s="373">
        <v>0</v>
      </c>
      <c r="H11" s="375">
        <v>4351000</v>
      </c>
      <c r="I11" s="596"/>
      <c r="J11" s="596"/>
      <c r="K11" s="596"/>
      <c r="L11" s="596"/>
      <c r="M11" s="596"/>
      <c r="N11" s="596"/>
    </row>
    <row r="12" spans="1:15" ht="15.75">
      <c r="A12" s="372">
        <v>4.0999999999999996</v>
      </c>
      <c r="B12" s="377" t="s">
        <v>579</v>
      </c>
      <c r="C12" s="373">
        <v>7177000</v>
      </c>
      <c r="D12" s="373"/>
      <c r="E12" s="374">
        <v>7177000</v>
      </c>
      <c r="F12" s="373">
        <v>4351000</v>
      </c>
      <c r="G12" s="373">
        <v>0</v>
      </c>
      <c r="H12" s="375">
        <v>4351000</v>
      </c>
      <c r="I12" s="596"/>
      <c r="J12" s="596"/>
      <c r="K12" s="596"/>
      <c r="L12" s="596"/>
      <c r="M12" s="596"/>
      <c r="N12" s="596"/>
    </row>
    <row r="13" spans="1:15" ht="15.75">
      <c r="A13" s="372">
        <v>4.2</v>
      </c>
      <c r="B13" s="377" t="s">
        <v>580</v>
      </c>
      <c r="C13" s="373"/>
      <c r="D13" s="373"/>
      <c r="E13" s="374">
        <v>0</v>
      </c>
      <c r="F13" s="373">
        <v>0</v>
      </c>
      <c r="G13" s="373">
        <v>0</v>
      </c>
      <c r="H13" s="375">
        <v>0</v>
      </c>
      <c r="I13" s="596"/>
      <c r="J13" s="596"/>
      <c r="K13" s="596"/>
      <c r="L13" s="596"/>
      <c r="M13" s="596"/>
      <c r="N13" s="596"/>
    </row>
    <row r="14" spans="1:15" ht="15.75">
      <c r="A14" s="372">
        <v>5</v>
      </c>
      <c r="B14" s="378" t="s">
        <v>581</v>
      </c>
      <c r="C14" s="373">
        <v>463659378.95740002</v>
      </c>
      <c r="D14" s="373">
        <v>905684862.94990051</v>
      </c>
      <c r="E14" s="374">
        <v>1369344241.9073005</v>
      </c>
      <c r="F14" s="373">
        <v>453762939.03759992</v>
      </c>
      <c r="G14" s="373">
        <v>1096011977.0432999</v>
      </c>
      <c r="H14" s="375">
        <v>1549774916.0808997</v>
      </c>
      <c r="I14" s="596"/>
      <c r="J14" s="596"/>
      <c r="K14" s="596"/>
      <c r="L14" s="596"/>
      <c r="M14" s="596"/>
      <c r="N14" s="596"/>
    </row>
    <row r="15" spans="1:15" ht="15.75">
      <c r="A15" s="372">
        <v>5.0999999999999996</v>
      </c>
      <c r="B15" s="379" t="s">
        <v>582</v>
      </c>
      <c r="C15" s="373">
        <v>10673959.144099999</v>
      </c>
      <c r="D15" s="373">
        <v>5355063.2274000002</v>
      </c>
      <c r="E15" s="374">
        <v>16029022.3715</v>
      </c>
      <c r="F15" s="373">
        <v>25799384.1149</v>
      </c>
      <c r="G15" s="373">
        <v>1789190.2120000001</v>
      </c>
      <c r="H15" s="375">
        <v>27588574.326900002</v>
      </c>
      <c r="I15" s="596"/>
      <c r="J15" s="596"/>
      <c r="K15" s="596"/>
      <c r="L15" s="596"/>
      <c r="M15" s="596"/>
      <c r="N15" s="596"/>
    </row>
    <row r="16" spans="1:15" ht="15.75">
      <c r="A16" s="372">
        <v>5.2</v>
      </c>
      <c r="B16" s="379" t="s">
        <v>583</v>
      </c>
      <c r="C16" s="373"/>
      <c r="D16" s="373"/>
      <c r="E16" s="374">
        <v>0</v>
      </c>
      <c r="F16" s="373">
        <v>0</v>
      </c>
      <c r="G16" s="373">
        <v>0</v>
      </c>
      <c r="H16" s="375">
        <v>0</v>
      </c>
      <c r="I16" s="596"/>
      <c r="J16" s="596"/>
      <c r="K16" s="596"/>
      <c r="L16" s="596"/>
      <c r="M16" s="596"/>
      <c r="N16" s="596"/>
    </row>
    <row r="17" spans="1:14" ht="15.75">
      <c r="A17" s="372">
        <v>5.3</v>
      </c>
      <c r="B17" s="379" t="s">
        <v>584</v>
      </c>
      <c r="C17" s="373">
        <v>423585368.88720006</v>
      </c>
      <c r="D17" s="373">
        <v>873640369.27270067</v>
      </c>
      <c r="E17" s="374">
        <v>1297225738.1599007</v>
      </c>
      <c r="F17" s="373">
        <v>382352887.37649995</v>
      </c>
      <c r="G17" s="373">
        <v>1038695789.0879999</v>
      </c>
      <c r="H17" s="375">
        <v>1421048676.4645</v>
      </c>
      <c r="I17" s="596"/>
      <c r="J17" s="596"/>
      <c r="K17" s="596"/>
      <c r="L17" s="596"/>
      <c r="M17" s="596"/>
      <c r="N17" s="596"/>
    </row>
    <row r="18" spans="1:14" ht="15.75">
      <c r="A18" s="372" t="s">
        <v>169</v>
      </c>
      <c r="B18" s="380" t="s">
        <v>585</v>
      </c>
      <c r="C18" s="373">
        <v>114291350.32549994</v>
      </c>
      <c r="D18" s="373">
        <v>218306518.01400027</v>
      </c>
      <c r="E18" s="374">
        <v>332597868.33950019</v>
      </c>
      <c r="F18" s="373">
        <v>78680803.427399993</v>
      </c>
      <c r="G18" s="373">
        <v>217246532.3987</v>
      </c>
      <c r="H18" s="375">
        <v>295927335.82609999</v>
      </c>
      <c r="I18" s="596"/>
      <c r="J18" s="596"/>
      <c r="K18" s="596"/>
      <c r="L18" s="596"/>
      <c r="M18" s="596"/>
      <c r="N18" s="596"/>
    </row>
    <row r="19" spans="1:14" ht="15.75">
      <c r="A19" s="372" t="s">
        <v>170</v>
      </c>
      <c r="B19" s="381" t="s">
        <v>586</v>
      </c>
      <c r="C19" s="373">
        <v>98037348.285899967</v>
      </c>
      <c r="D19" s="373">
        <v>318920118.9847005</v>
      </c>
      <c r="E19" s="374">
        <v>416957467.27060044</v>
      </c>
      <c r="F19" s="373">
        <v>91810910.473000005</v>
      </c>
      <c r="G19" s="373">
        <v>472805769.77420002</v>
      </c>
      <c r="H19" s="375">
        <v>564616680.24720001</v>
      </c>
      <c r="I19" s="596"/>
      <c r="J19" s="596"/>
      <c r="K19" s="596"/>
      <c r="L19" s="596"/>
      <c r="M19" s="596"/>
      <c r="N19" s="596"/>
    </row>
    <row r="20" spans="1:14" ht="15.75">
      <c r="A20" s="372" t="s">
        <v>171</v>
      </c>
      <c r="B20" s="381" t="s">
        <v>587</v>
      </c>
      <c r="C20" s="373"/>
      <c r="D20" s="373"/>
      <c r="E20" s="374">
        <v>0</v>
      </c>
      <c r="F20" s="373">
        <v>0</v>
      </c>
      <c r="G20" s="373">
        <v>0</v>
      </c>
      <c r="H20" s="375">
        <v>0</v>
      </c>
      <c r="I20" s="596"/>
      <c r="J20" s="596"/>
      <c r="K20" s="596"/>
      <c r="L20" s="596"/>
      <c r="M20" s="596"/>
      <c r="N20" s="596"/>
    </row>
    <row r="21" spans="1:14" ht="15.75">
      <c r="A21" s="372" t="s">
        <v>172</v>
      </c>
      <c r="B21" s="381" t="s">
        <v>588</v>
      </c>
      <c r="C21" s="373">
        <v>63403472.219000012</v>
      </c>
      <c r="D21" s="373">
        <v>120043989.52250001</v>
      </c>
      <c r="E21" s="374">
        <v>183447461.74150002</v>
      </c>
      <c r="F21" s="373">
        <v>75281664.263899997</v>
      </c>
      <c r="G21" s="373">
        <v>141876454.08270001</v>
      </c>
      <c r="H21" s="375">
        <v>217158118.3466</v>
      </c>
      <c r="I21" s="596"/>
      <c r="J21" s="596"/>
      <c r="K21" s="596"/>
      <c r="L21" s="596"/>
      <c r="M21" s="596"/>
      <c r="N21" s="596"/>
    </row>
    <row r="22" spans="1:14" ht="15.75">
      <c r="A22" s="372" t="s">
        <v>173</v>
      </c>
      <c r="B22" s="381" t="s">
        <v>398</v>
      </c>
      <c r="C22" s="373">
        <v>147853198.05680019</v>
      </c>
      <c r="D22" s="373">
        <v>216369742.75149992</v>
      </c>
      <c r="E22" s="374">
        <v>364222940.80830014</v>
      </c>
      <c r="F22" s="373">
        <v>136579509.21219999</v>
      </c>
      <c r="G22" s="373">
        <v>206767032.83239999</v>
      </c>
      <c r="H22" s="375">
        <v>343346542.04460001</v>
      </c>
      <c r="I22" s="596"/>
      <c r="J22" s="596"/>
      <c r="K22" s="596"/>
      <c r="L22" s="596"/>
      <c r="M22" s="596"/>
      <c r="N22" s="596"/>
    </row>
    <row r="23" spans="1:14" ht="15.75">
      <c r="A23" s="372">
        <v>5.4</v>
      </c>
      <c r="B23" s="379" t="s">
        <v>589</v>
      </c>
      <c r="C23" s="373">
        <v>29395269.18049996</v>
      </c>
      <c r="D23" s="373">
        <v>26272278.599199947</v>
      </c>
      <c r="E23" s="374">
        <v>55667547.779699907</v>
      </c>
      <c r="F23" s="373">
        <v>37536467.4309</v>
      </c>
      <c r="G23" s="373">
        <v>55082916.481899999</v>
      </c>
      <c r="H23" s="375">
        <v>92619383.912799999</v>
      </c>
      <c r="I23" s="596"/>
      <c r="J23" s="596"/>
      <c r="K23" s="596"/>
      <c r="L23" s="596"/>
      <c r="M23" s="596"/>
      <c r="N23" s="596"/>
    </row>
    <row r="24" spans="1:14" ht="15.75">
      <c r="A24" s="372">
        <v>5.5</v>
      </c>
      <c r="B24" s="379" t="s">
        <v>590</v>
      </c>
      <c r="C24" s="373"/>
      <c r="D24" s="373"/>
      <c r="E24" s="374">
        <v>0</v>
      </c>
      <c r="F24" s="373">
        <v>8074200.0806999998</v>
      </c>
      <c r="G24" s="373">
        <v>444081.21529999998</v>
      </c>
      <c r="H24" s="375">
        <v>8518281.2960000001</v>
      </c>
      <c r="I24" s="596"/>
      <c r="J24" s="596"/>
      <c r="K24" s="596"/>
      <c r="L24" s="596"/>
      <c r="M24" s="596"/>
      <c r="N24" s="596"/>
    </row>
    <row r="25" spans="1:14" ht="15.75">
      <c r="A25" s="372">
        <v>5.6</v>
      </c>
      <c r="B25" s="379" t="s">
        <v>591</v>
      </c>
      <c r="C25" s="373"/>
      <c r="D25" s="373"/>
      <c r="E25" s="374">
        <v>0</v>
      </c>
      <c r="F25" s="373">
        <v>0</v>
      </c>
      <c r="G25" s="373">
        <v>0</v>
      </c>
      <c r="H25" s="375">
        <v>0</v>
      </c>
      <c r="I25" s="596"/>
      <c r="J25" s="596"/>
      <c r="K25" s="596"/>
      <c r="L25" s="596"/>
      <c r="M25" s="596"/>
      <c r="N25" s="596"/>
    </row>
    <row r="26" spans="1:14" ht="15.75">
      <c r="A26" s="372">
        <v>5.7</v>
      </c>
      <c r="B26" s="379" t="s">
        <v>398</v>
      </c>
      <c r="C26" s="373">
        <v>4781.7455999999993</v>
      </c>
      <c r="D26" s="373">
        <v>417151.85060000001</v>
      </c>
      <c r="E26" s="374">
        <v>421933.59620000003</v>
      </c>
      <c r="F26" s="373">
        <v>3.4599999999999999E-2</v>
      </c>
      <c r="G26" s="373">
        <v>4.6100000000000002E-2</v>
      </c>
      <c r="H26" s="375">
        <v>8.0699999999999994E-2</v>
      </c>
      <c r="I26" s="596"/>
      <c r="J26" s="596"/>
      <c r="K26" s="596"/>
      <c r="L26" s="596"/>
      <c r="M26" s="596"/>
      <c r="N26" s="596"/>
    </row>
    <row r="27" spans="1:14" ht="15.75">
      <c r="A27" s="372">
        <v>6</v>
      </c>
      <c r="B27" s="378" t="s">
        <v>592</v>
      </c>
      <c r="C27" s="373">
        <v>25725330.439999979</v>
      </c>
      <c r="D27" s="373">
        <v>47380521.112793006</v>
      </c>
      <c r="E27" s="374">
        <v>73105851.552792981</v>
      </c>
      <c r="F27" s="373">
        <v>33220428.59</v>
      </c>
      <c r="G27" s="373">
        <v>51945867.726683989</v>
      </c>
      <c r="H27" s="375">
        <v>85166296.316683993</v>
      </c>
      <c r="I27" s="596"/>
      <c r="J27" s="596"/>
      <c r="K27" s="596"/>
      <c r="L27" s="596"/>
      <c r="M27" s="596"/>
      <c r="N27" s="596"/>
    </row>
    <row r="28" spans="1:14" ht="15.75">
      <c r="A28" s="372">
        <v>7</v>
      </c>
      <c r="B28" s="378" t="s">
        <v>593</v>
      </c>
      <c r="C28" s="373">
        <v>55264160.810000017</v>
      </c>
      <c r="D28" s="373">
        <v>21776529.990499999</v>
      </c>
      <c r="E28" s="374">
        <v>77040690.80050002</v>
      </c>
      <c r="F28" s="373">
        <v>64223847.780000001</v>
      </c>
      <c r="G28" s="373">
        <v>11927168.017771989</v>
      </c>
      <c r="H28" s="375">
        <v>76151015.79777199</v>
      </c>
      <c r="I28" s="596"/>
      <c r="J28" s="596"/>
      <c r="K28" s="596"/>
      <c r="L28" s="596"/>
      <c r="M28" s="596"/>
      <c r="N28" s="596"/>
    </row>
    <row r="29" spans="1:14" ht="15.75">
      <c r="A29" s="372">
        <v>8</v>
      </c>
      <c r="B29" s="378" t="s">
        <v>594</v>
      </c>
      <c r="C29" s="373"/>
      <c r="D29" s="373">
        <v>1457960.5148319998</v>
      </c>
      <c r="E29" s="374">
        <v>1457960.5148319998</v>
      </c>
      <c r="F29" s="373">
        <v>0</v>
      </c>
      <c r="G29" s="373">
        <v>859401.37540100003</v>
      </c>
      <c r="H29" s="375">
        <v>859401.37540100003</v>
      </c>
      <c r="I29" s="596"/>
      <c r="J29" s="596"/>
      <c r="K29" s="596"/>
      <c r="L29" s="596"/>
      <c r="M29" s="596"/>
      <c r="N29" s="596"/>
    </row>
    <row r="30" spans="1:14" ht="15.75">
      <c r="A30" s="372">
        <v>9</v>
      </c>
      <c r="B30" s="376" t="s">
        <v>174</v>
      </c>
      <c r="C30" s="373">
        <v>0</v>
      </c>
      <c r="D30" s="373">
        <v>1337883.2081459998</v>
      </c>
      <c r="E30" s="374">
        <v>1337883.2081459998</v>
      </c>
      <c r="F30" s="373">
        <v>3771200</v>
      </c>
      <c r="G30" s="373">
        <v>12543033.1534</v>
      </c>
      <c r="H30" s="375">
        <v>16314233.1534</v>
      </c>
      <c r="I30" s="596"/>
      <c r="J30" s="596"/>
      <c r="K30" s="596"/>
      <c r="L30" s="596"/>
      <c r="M30" s="596"/>
      <c r="N30" s="596"/>
    </row>
    <row r="31" spans="1:14" ht="25.5">
      <c r="A31" s="372">
        <v>9.1</v>
      </c>
      <c r="B31" s="377" t="s">
        <v>595</v>
      </c>
      <c r="C31" s="373">
        <v>0</v>
      </c>
      <c r="D31" s="373">
        <v>668855.85257999995</v>
      </c>
      <c r="E31" s="374">
        <v>668855.85257999995</v>
      </c>
      <c r="F31" s="373">
        <v>0</v>
      </c>
      <c r="G31" s="373">
        <v>8970235.6643000003</v>
      </c>
      <c r="H31" s="375">
        <v>8970235.6643000003</v>
      </c>
      <c r="I31" s="596"/>
      <c r="J31" s="596"/>
      <c r="K31" s="596"/>
      <c r="L31" s="596"/>
      <c r="M31" s="596"/>
      <c r="N31" s="596"/>
    </row>
    <row r="32" spans="1:14" ht="25.5">
      <c r="A32" s="372">
        <v>9.1999999999999993</v>
      </c>
      <c r="B32" s="377" t="s">
        <v>596</v>
      </c>
      <c r="C32" s="373">
        <v>0</v>
      </c>
      <c r="D32" s="373">
        <v>669027.35556599998</v>
      </c>
      <c r="E32" s="374">
        <v>669027.35556599998</v>
      </c>
      <c r="F32" s="373">
        <v>3771200</v>
      </c>
      <c r="G32" s="373">
        <v>3572797.4890999999</v>
      </c>
      <c r="H32" s="375">
        <v>7343997.4890999999</v>
      </c>
      <c r="I32" s="596"/>
      <c r="J32" s="596"/>
      <c r="K32" s="596"/>
      <c r="L32" s="596"/>
      <c r="M32" s="596"/>
      <c r="N32" s="596"/>
    </row>
    <row r="33" spans="1:14" ht="25.5">
      <c r="A33" s="372">
        <v>9.3000000000000007</v>
      </c>
      <c r="B33" s="377" t="s">
        <v>597</v>
      </c>
      <c r="C33" s="373"/>
      <c r="D33" s="373"/>
      <c r="E33" s="374">
        <v>0</v>
      </c>
      <c r="F33" s="373">
        <v>0</v>
      </c>
      <c r="G33" s="373">
        <v>0</v>
      </c>
      <c r="H33" s="375">
        <v>0</v>
      </c>
      <c r="I33" s="596"/>
      <c r="J33" s="596"/>
      <c r="K33" s="596"/>
      <c r="L33" s="596"/>
      <c r="M33" s="596"/>
      <c r="N33" s="596"/>
    </row>
    <row r="34" spans="1:14" ht="15.75">
      <c r="A34" s="372">
        <v>9.4</v>
      </c>
      <c r="B34" s="377" t="s">
        <v>598</v>
      </c>
      <c r="C34" s="373"/>
      <c r="D34" s="373"/>
      <c r="E34" s="374">
        <v>0</v>
      </c>
      <c r="F34" s="373">
        <v>0</v>
      </c>
      <c r="G34" s="373">
        <v>0</v>
      </c>
      <c r="H34" s="375">
        <v>0</v>
      </c>
      <c r="I34" s="596"/>
      <c r="J34" s="596"/>
      <c r="K34" s="596"/>
      <c r="L34" s="596"/>
      <c r="M34" s="596"/>
      <c r="N34" s="596"/>
    </row>
    <row r="35" spans="1:14" ht="15.75">
      <c r="A35" s="372">
        <v>9.5</v>
      </c>
      <c r="B35" s="377" t="s">
        <v>599</v>
      </c>
      <c r="C35" s="373"/>
      <c r="D35" s="373"/>
      <c r="E35" s="374">
        <v>0</v>
      </c>
      <c r="F35" s="373">
        <v>0</v>
      </c>
      <c r="G35" s="373">
        <v>0</v>
      </c>
      <c r="H35" s="375">
        <v>0</v>
      </c>
      <c r="I35" s="596"/>
      <c r="J35" s="596"/>
      <c r="K35" s="596"/>
      <c r="L35" s="596"/>
      <c r="M35" s="596"/>
      <c r="N35" s="596"/>
    </row>
    <row r="36" spans="1:14" ht="25.5">
      <c r="A36" s="372">
        <v>9.6</v>
      </c>
      <c r="B36" s="377" t="s">
        <v>600</v>
      </c>
      <c r="C36" s="373"/>
      <c r="D36" s="373"/>
      <c r="E36" s="374">
        <v>0</v>
      </c>
      <c r="F36" s="373">
        <v>0</v>
      </c>
      <c r="G36" s="373">
        <v>0</v>
      </c>
      <c r="H36" s="375">
        <v>0</v>
      </c>
      <c r="I36" s="596"/>
      <c r="J36" s="596"/>
      <c r="K36" s="596"/>
      <c r="L36" s="596"/>
      <c r="M36" s="596"/>
      <c r="N36" s="596"/>
    </row>
    <row r="37" spans="1:14" ht="25.5">
      <c r="A37" s="372">
        <v>9.6999999999999993</v>
      </c>
      <c r="B37" s="377" t="s">
        <v>601</v>
      </c>
      <c r="C37" s="373"/>
      <c r="D37" s="373"/>
      <c r="E37" s="374">
        <v>0</v>
      </c>
      <c r="F37" s="373">
        <v>0</v>
      </c>
      <c r="G37" s="373">
        <v>0</v>
      </c>
      <c r="H37" s="375">
        <v>0</v>
      </c>
      <c r="I37" s="596"/>
      <c r="J37" s="596"/>
      <c r="K37" s="596"/>
      <c r="L37" s="596"/>
      <c r="M37" s="596"/>
      <c r="N37" s="596"/>
    </row>
    <row r="38" spans="1:14" ht="15.75">
      <c r="A38" s="372">
        <v>10</v>
      </c>
      <c r="B38" s="378" t="s">
        <v>602</v>
      </c>
      <c r="C38" s="534">
        <v>5722431.5600000005</v>
      </c>
      <c r="D38" s="534">
        <v>10693267.544849999</v>
      </c>
      <c r="E38" s="374">
        <v>16415699.10485</v>
      </c>
      <c r="F38" s="534">
        <v>8502143.9199999999</v>
      </c>
      <c r="G38" s="534">
        <v>14865702.463003995</v>
      </c>
      <c r="H38" s="375">
        <v>23367846.383003995</v>
      </c>
      <c r="I38" s="596"/>
      <c r="J38" s="596"/>
      <c r="K38" s="596"/>
      <c r="L38" s="596"/>
      <c r="M38" s="596"/>
      <c r="N38" s="596"/>
    </row>
    <row r="39" spans="1:14" ht="15.75">
      <c r="A39" s="372">
        <v>10.1</v>
      </c>
      <c r="B39" s="377" t="s">
        <v>603</v>
      </c>
      <c r="C39" s="373">
        <v>283711.84000000003</v>
      </c>
      <c r="D39" s="373">
        <v>64065.745337999993</v>
      </c>
      <c r="E39" s="374">
        <v>347777.58533800003</v>
      </c>
      <c r="F39" s="373">
        <v>308619.7</v>
      </c>
      <c r="G39" s="373">
        <v>176775.880932</v>
      </c>
      <c r="H39" s="375">
        <v>485395.58093200001</v>
      </c>
      <c r="I39" s="596"/>
      <c r="J39" s="596"/>
      <c r="K39" s="596"/>
      <c r="L39" s="596"/>
      <c r="M39" s="596"/>
      <c r="N39" s="596"/>
    </row>
    <row r="40" spans="1:14" ht="25.5">
      <c r="A40" s="372">
        <v>10.199999999999999</v>
      </c>
      <c r="B40" s="377" t="s">
        <v>604</v>
      </c>
      <c r="C40" s="373">
        <v>18830.25</v>
      </c>
      <c r="D40" s="373">
        <v>0</v>
      </c>
      <c r="E40" s="374">
        <v>18830.25</v>
      </c>
      <c r="F40" s="373">
        <v>81875.199999999997</v>
      </c>
      <c r="G40" s="373">
        <v>21601.932072</v>
      </c>
      <c r="H40" s="375">
        <v>103477.13207199999</v>
      </c>
      <c r="I40" s="596"/>
      <c r="J40" s="596"/>
      <c r="K40" s="596"/>
      <c r="L40" s="596"/>
      <c r="M40" s="596"/>
      <c r="N40" s="596"/>
    </row>
    <row r="41" spans="1:14" ht="25.5">
      <c r="A41" s="372">
        <v>10.3</v>
      </c>
      <c r="B41" s="377" t="s">
        <v>605</v>
      </c>
      <c r="C41" s="373">
        <v>4864434.0600000005</v>
      </c>
      <c r="D41" s="373">
        <v>9529039.4990299996</v>
      </c>
      <c r="E41" s="374">
        <v>14393473.55903</v>
      </c>
      <c r="F41" s="373">
        <v>6362544.96</v>
      </c>
      <c r="G41" s="373">
        <v>12019060.489999995</v>
      </c>
      <c r="H41" s="375">
        <v>18381605.449999996</v>
      </c>
      <c r="I41" s="596"/>
      <c r="J41" s="596"/>
      <c r="K41" s="596"/>
      <c r="L41" s="596"/>
      <c r="M41" s="596"/>
      <c r="N41" s="596"/>
    </row>
    <row r="42" spans="1:14" ht="25.5">
      <c r="A42" s="372">
        <v>10.4</v>
      </c>
      <c r="B42" s="377" t="s">
        <v>606</v>
      </c>
      <c r="C42" s="373">
        <v>857997.50000000012</v>
      </c>
      <c r="D42" s="373">
        <v>1164228.0458200001</v>
      </c>
      <c r="E42" s="374">
        <v>2022225.5458200001</v>
      </c>
      <c r="F42" s="373">
        <v>1749104.06</v>
      </c>
      <c r="G42" s="373">
        <v>2648264.1599999997</v>
      </c>
      <c r="H42" s="375">
        <v>4397368.22</v>
      </c>
      <c r="I42" s="596"/>
      <c r="J42" s="596"/>
      <c r="K42" s="596"/>
      <c r="L42" s="596"/>
      <c r="M42" s="596"/>
      <c r="N42" s="596"/>
    </row>
    <row r="43" spans="1:14" ht="15.75">
      <c r="A43" s="372">
        <v>11</v>
      </c>
      <c r="B43" s="382" t="s">
        <v>175</v>
      </c>
      <c r="C43" s="373"/>
      <c r="D43" s="373"/>
      <c r="E43" s="374">
        <v>0</v>
      </c>
      <c r="F43" s="373">
        <v>0</v>
      </c>
      <c r="G43" s="373">
        <v>0</v>
      </c>
      <c r="H43" s="375">
        <v>0</v>
      </c>
      <c r="I43" s="596"/>
      <c r="J43" s="596"/>
      <c r="K43" s="596"/>
      <c r="L43" s="596"/>
      <c r="M43" s="596"/>
      <c r="N43" s="596"/>
    </row>
    <row r="44" spans="1:14" ht="15.75">
      <c r="C44" s="384"/>
      <c r="D44" s="384"/>
      <c r="E44" s="384"/>
      <c r="F44" s="384"/>
      <c r="G44" s="384"/>
      <c r="H44" s="384"/>
    </row>
    <row r="45" spans="1:14" ht="15.75">
      <c r="C45" s="384"/>
      <c r="D45" s="384"/>
      <c r="E45" s="384"/>
      <c r="F45" s="384"/>
      <c r="G45" s="384"/>
      <c r="H45" s="384"/>
    </row>
    <row r="46" spans="1:14" ht="15.75">
      <c r="C46" s="384"/>
      <c r="D46" s="384"/>
      <c r="E46" s="384"/>
      <c r="F46" s="384"/>
      <c r="G46" s="384"/>
      <c r="H46" s="384"/>
    </row>
    <row r="47" spans="1:14" ht="15.75">
      <c r="C47" s="384"/>
      <c r="D47" s="384"/>
      <c r="E47" s="384"/>
      <c r="F47" s="384"/>
      <c r="G47" s="384"/>
      <c r="H47" s="384"/>
    </row>
  </sheetData>
  <mergeCells count="4">
    <mergeCell ref="A4:A5"/>
    <mergeCell ref="B4:B5"/>
    <mergeCell ref="C4:E4"/>
    <mergeCell ref="F4:H4"/>
  </mergeCells>
  <pageMargins left="0.7" right="0.7" top="0.75" bottom="0.75" header="0.3" footer="0.3"/>
  <headerFooter>
    <oddHeader>&amp;C&amp;"Calibri"&amp;10&amp;K0078D7 Classification: Restricted to Partners&amp;1#_x000D_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9.9978637043366805E-2"/>
  </sheetPr>
  <dimension ref="A1:N18"/>
  <sheetViews>
    <sheetView zoomScale="80" zoomScaleNormal="80" workbookViewId="0">
      <pane xSplit="1" ySplit="4" topLeftCell="B5" activePane="bottomRight" state="frozen"/>
      <selection activeCell="L18" sqref="L18"/>
      <selection pane="topRight" activeCell="L18" sqref="L18"/>
      <selection pane="bottomLeft" activeCell="L18" sqref="L18"/>
      <selection pane="bottomRight" activeCell="H6" sqref="H6:N13"/>
    </sheetView>
  </sheetViews>
  <sheetFormatPr defaultColWidth="9.140625" defaultRowHeight="12.75"/>
  <cols>
    <col min="1" max="1" width="9.5703125" style="1" bestFit="1" customWidth="1"/>
    <col min="2" max="2" width="93.5703125" style="1" customWidth="1"/>
    <col min="3" max="4" width="13.5703125" style="1" bestFit="1" customWidth="1"/>
    <col min="5" max="7" width="13.5703125" style="6" bestFit="1" customWidth="1"/>
    <col min="8" max="11" width="9.85546875" style="6" customWidth="1"/>
    <col min="12" max="16384" width="9.140625" style="6"/>
  </cols>
  <sheetData>
    <row r="1" spans="1:14" ht="15">
      <c r="A1" s="11" t="s">
        <v>97</v>
      </c>
      <c r="B1" s="10" t="str">
        <f>Info!C2</f>
        <v>სს პროკრედიტ ბანკი</v>
      </c>
      <c r="C1" s="10"/>
    </row>
    <row r="2" spans="1:14" ht="15">
      <c r="A2" s="11" t="s">
        <v>98</v>
      </c>
      <c r="B2" s="279">
        <f>'1. key ratios'!B2</f>
        <v>45747</v>
      </c>
      <c r="C2" s="10"/>
    </row>
    <row r="3" spans="1:14" ht="15">
      <c r="A3" s="11"/>
      <c r="B3" s="10"/>
      <c r="C3" s="10"/>
    </row>
    <row r="4" spans="1:14" ht="15" customHeight="1" thickBot="1">
      <c r="A4" s="117" t="s">
        <v>179</v>
      </c>
      <c r="B4" s="118" t="s">
        <v>96</v>
      </c>
      <c r="C4" s="119" t="s">
        <v>76</v>
      </c>
    </row>
    <row r="5" spans="1:14" ht="15" customHeight="1">
      <c r="A5" s="115" t="s">
        <v>25</v>
      </c>
      <c r="B5" s="116"/>
      <c r="C5" s="263" t="str">
        <f>INT((MONTH($B$2))/3)&amp;"Q"&amp;"-"&amp;YEAR($B$2)</f>
        <v>1Q-2025</v>
      </c>
      <c r="D5" s="263" t="str">
        <f>IF(INT(MONTH($B$2))=3, "4"&amp;"Q"&amp;"-"&amp;YEAR($B$2)-1, IF(INT(MONTH($B$2))=6, "1"&amp;"Q"&amp;"-"&amp;YEAR($B$2), IF(INT(MONTH($B$2))=9, "2"&amp;"Q"&amp;"-"&amp;YEAR($B$2),IF(INT(MONTH($B$2))=12, "3"&amp;"Q"&amp;"-"&amp;YEAR($B$2), 0))))</f>
        <v>4Q-2024</v>
      </c>
      <c r="E5" s="263" t="str">
        <f>IF(INT(MONTH($B$2))=3, "3"&amp;"Q"&amp;"-"&amp;YEAR($B$2)-1, IF(INT(MONTH($B$2))=6, "4"&amp;"Q"&amp;"-"&amp;YEAR($B$2)-1, IF(INT(MONTH($B$2))=9, "1"&amp;"Q"&amp;"-"&amp;YEAR($B$2),IF(INT(MONTH($B$2))=12, "2"&amp;"Q"&amp;"-"&amp;YEAR($B$2), 0))))</f>
        <v>3Q-2024</v>
      </c>
      <c r="F5" s="263" t="str">
        <f>IF(INT(MONTH($B$2))=3, "2"&amp;"Q"&amp;"-"&amp;YEAR($B$2)-1, IF(INT(MONTH($B$2))=6, "3"&amp;"Q"&amp;"-"&amp;YEAR($B$2)-1, IF(INT(MONTH($B$2))=9, "4"&amp;"Q"&amp;"-"&amp;YEAR($B$2)-1,IF(INT(MONTH($B$2))=12, "1"&amp;"Q"&amp;"-"&amp;YEAR($B$2), 0))))</f>
        <v>2Q-2024</v>
      </c>
      <c r="G5" s="263" t="str">
        <f>IF(INT(MONTH($B$2))=3, "1"&amp;"Q"&amp;"-"&amp;YEAR($B$2)-1, IF(INT(MONTH($B$2))=6, "2"&amp;"Q"&amp;"-"&amp;YEAR($B$2)-1, IF(INT(MONTH($B$2))=9, "3"&amp;"Q"&amp;"-"&amp;YEAR($B$2)-1,IF(INT(MONTH($B$2))=12, "4"&amp;"Q"&amp;"-"&amp;YEAR($B$2)-1, 0))))</f>
        <v>1Q-2024</v>
      </c>
    </row>
    <row r="6" spans="1:14" ht="15" customHeight="1">
      <c r="A6" s="216">
        <v>1</v>
      </c>
      <c r="B6" s="248" t="s">
        <v>101</v>
      </c>
      <c r="C6" s="217">
        <v>1344435180.8842382</v>
      </c>
      <c r="D6" s="250">
        <v>1324918790.2043343</v>
      </c>
      <c r="E6" s="218">
        <v>1342862276.3380327</v>
      </c>
      <c r="F6" s="217">
        <v>1292620485.6068509</v>
      </c>
      <c r="G6" s="251">
        <v>1202420970.2015409</v>
      </c>
      <c r="H6" s="605"/>
      <c r="I6" s="605"/>
      <c r="J6" s="605"/>
      <c r="K6" s="605"/>
      <c r="L6" s="605"/>
      <c r="M6" s="605"/>
      <c r="N6" s="605"/>
    </row>
    <row r="7" spans="1:14" ht="15" customHeight="1">
      <c r="A7" s="216">
        <v>1.1000000000000001</v>
      </c>
      <c r="B7" s="219" t="s">
        <v>738</v>
      </c>
      <c r="C7" s="220">
        <v>1260959597.3188682</v>
      </c>
      <c r="D7" s="252">
        <v>1244982023.3632944</v>
      </c>
      <c r="E7" s="220">
        <v>1265881442.5640428</v>
      </c>
      <c r="F7" s="220">
        <v>1211221330.271251</v>
      </c>
      <c r="G7" s="253">
        <v>1118290373.5674169</v>
      </c>
      <c r="H7" s="605"/>
      <c r="I7" s="605"/>
      <c r="J7" s="605"/>
      <c r="K7" s="605"/>
      <c r="L7" s="605"/>
      <c r="M7" s="605"/>
      <c r="N7" s="605"/>
    </row>
    <row r="8" spans="1:14" ht="25.5">
      <c r="A8" s="216" t="s">
        <v>146</v>
      </c>
      <c r="B8" s="221" t="s">
        <v>176</v>
      </c>
      <c r="C8" s="220"/>
      <c r="D8" s="252">
        <v>0</v>
      </c>
      <c r="E8" s="220">
        <v>0</v>
      </c>
      <c r="F8" s="220">
        <v>0</v>
      </c>
      <c r="G8" s="253">
        <v>0</v>
      </c>
      <c r="H8" s="605"/>
      <c r="I8" s="605"/>
      <c r="J8" s="605"/>
      <c r="K8" s="605"/>
      <c r="L8" s="605"/>
      <c r="M8" s="605"/>
      <c r="N8" s="605"/>
    </row>
    <row r="9" spans="1:14" ht="15" customHeight="1">
      <c r="A9" s="216">
        <v>1.2</v>
      </c>
      <c r="B9" s="219" t="s">
        <v>21</v>
      </c>
      <c r="C9" s="220">
        <v>83475583.565370008</v>
      </c>
      <c r="D9" s="252">
        <v>79936766.84104</v>
      </c>
      <c r="E9" s="220">
        <v>76980833.77398999</v>
      </c>
      <c r="F9" s="220">
        <v>81399155.335600004</v>
      </c>
      <c r="G9" s="253">
        <v>84130596.634123996</v>
      </c>
      <c r="H9" s="605"/>
      <c r="I9" s="605"/>
      <c r="J9" s="605"/>
      <c r="K9" s="605"/>
      <c r="L9" s="605"/>
      <c r="M9" s="605"/>
      <c r="N9" s="605"/>
    </row>
    <row r="10" spans="1:14" ht="15" customHeight="1">
      <c r="A10" s="216">
        <v>1.3</v>
      </c>
      <c r="B10" s="249" t="s">
        <v>73</v>
      </c>
      <c r="C10" s="220">
        <v>0</v>
      </c>
      <c r="D10" s="252">
        <v>0</v>
      </c>
      <c r="E10" s="220">
        <v>0</v>
      </c>
      <c r="F10" s="220">
        <v>0</v>
      </c>
      <c r="G10" s="253">
        <v>0</v>
      </c>
      <c r="H10" s="605"/>
      <c r="I10" s="605"/>
      <c r="J10" s="605"/>
      <c r="K10" s="605"/>
      <c r="L10" s="605"/>
      <c r="M10" s="605"/>
      <c r="N10" s="605"/>
    </row>
    <row r="11" spans="1:14" ht="15" customHeight="1">
      <c r="A11" s="216">
        <v>2</v>
      </c>
      <c r="B11" s="248" t="s">
        <v>102</v>
      </c>
      <c r="C11" s="220">
        <v>6040842.5555376988</v>
      </c>
      <c r="D11" s="252">
        <v>3894648.3479693402</v>
      </c>
      <c r="E11" s="220">
        <v>5665686.9446402555</v>
      </c>
      <c r="F11" s="220">
        <v>6976231.6372282691</v>
      </c>
      <c r="G11" s="253">
        <v>2909780.1571054664</v>
      </c>
      <c r="H11" s="605"/>
      <c r="I11" s="605"/>
      <c r="J11" s="605"/>
      <c r="K11" s="605"/>
      <c r="L11" s="605"/>
      <c r="M11" s="605"/>
      <c r="N11" s="605"/>
    </row>
    <row r="12" spans="1:14" ht="15" customHeight="1">
      <c r="A12" s="216">
        <v>3</v>
      </c>
      <c r="B12" s="248" t="s">
        <v>100</v>
      </c>
      <c r="C12" s="220">
        <v>184038122.83749998</v>
      </c>
      <c r="D12" s="252">
        <v>184038122.83749998</v>
      </c>
      <c r="E12" s="220">
        <v>177590182.32499996</v>
      </c>
      <c r="F12" s="220">
        <v>177590182.32499996</v>
      </c>
      <c r="G12" s="253">
        <v>177590182.32499996</v>
      </c>
      <c r="H12" s="605"/>
      <c r="I12" s="605"/>
      <c r="J12" s="605"/>
      <c r="K12" s="605"/>
      <c r="L12" s="605"/>
      <c r="M12" s="605"/>
      <c r="N12" s="605"/>
    </row>
    <row r="13" spans="1:14" ht="15" customHeight="1" thickBot="1">
      <c r="A13" s="61">
        <v>4</v>
      </c>
      <c r="B13" s="256" t="s">
        <v>147</v>
      </c>
      <c r="C13" s="127">
        <v>1534514146.277276</v>
      </c>
      <c r="D13" s="254">
        <v>1512851561.3898034</v>
      </c>
      <c r="E13" s="128">
        <v>1526121317.0139229</v>
      </c>
      <c r="F13" s="127">
        <v>1477190070.9753292</v>
      </c>
      <c r="G13" s="255">
        <v>1382924104.0898964</v>
      </c>
      <c r="H13" s="605"/>
      <c r="I13" s="605"/>
      <c r="J13" s="605"/>
      <c r="K13" s="605"/>
      <c r="L13" s="605"/>
      <c r="M13" s="605"/>
      <c r="N13" s="605"/>
    </row>
    <row r="14" spans="1:14">
      <c r="B14" s="15"/>
    </row>
    <row r="15" spans="1:14">
      <c r="B15" s="15"/>
    </row>
    <row r="16" spans="1:14">
      <c r="B16" s="15"/>
    </row>
    <row r="17" spans="2:2">
      <c r="B17" s="15"/>
    </row>
    <row r="18" spans="2:2">
      <c r="B18" s="15"/>
    </row>
  </sheetData>
  <pageMargins left="0.7" right="0.7" top="0.75" bottom="0.75" header="0.3" footer="0.3"/>
  <pageSetup paperSize="9" orientation="portrait" r:id="rId1"/>
  <headerFooter>
    <oddHeader>&amp;C&amp;"Calibri"&amp;10&amp;K0078D7 Classification: Restricted to Partners&amp;1#_x000D_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9.9978637043366805E-2"/>
  </sheetPr>
  <dimension ref="A1:H39"/>
  <sheetViews>
    <sheetView showGridLines="0" zoomScale="80" zoomScaleNormal="80" workbookViewId="0">
      <pane xSplit="1" ySplit="4" topLeftCell="B5" activePane="bottomRight" state="frozen"/>
      <selection pane="topRight" activeCell="B1" sqref="B1"/>
      <selection pane="bottomLeft" activeCell="A4" sqref="A4"/>
      <selection pane="bottomRight" activeCell="B6" sqref="B6"/>
    </sheetView>
  </sheetViews>
  <sheetFormatPr defaultRowHeight="15"/>
  <cols>
    <col min="1" max="1" width="9.5703125" style="1" bestFit="1" customWidth="1"/>
    <col min="2" max="2" width="58.85546875" style="1" customWidth="1"/>
    <col min="3" max="3" width="126.28515625" style="1" bestFit="1" customWidth="1"/>
  </cols>
  <sheetData>
    <row r="1" spans="1:8">
      <c r="A1" s="1" t="s">
        <v>97</v>
      </c>
      <c r="B1" s="1" t="str">
        <f>Info!C2</f>
        <v>სს პროკრედიტ ბანკი</v>
      </c>
    </row>
    <row r="2" spans="1:8">
      <c r="A2" s="1" t="s">
        <v>98</v>
      </c>
      <c r="B2" s="279">
        <f>'1. key ratios'!B2</f>
        <v>45747</v>
      </c>
    </row>
    <row r="4" spans="1:8" ht="25.5" customHeight="1" thickBot="1">
      <c r="A4" s="121" t="s">
        <v>180</v>
      </c>
      <c r="B4" s="21" t="s">
        <v>80</v>
      </c>
      <c r="C4" s="7"/>
    </row>
    <row r="5" spans="1:8" ht="15.75">
      <c r="A5" s="5"/>
      <c r="B5" s="244" t="s">
        <v>81</v>
      </c>
      <c r="C5" s="261" t="s">
        <v>311</v>
      </c>
    </row>
    <row r="6" spans="1:8">
      <c r="A6" s="8">
        <v>1</v>
      </c>
      <c r="B6" s="22" t="s">
        <v>742</v>
      </c>
      <c r="C6" s="257" t="s">
        <v>743</v>
      </c>
    </row>
    <row r="7" spans="1:8">
      <c r="A7" s="8">
        <v>2</v>
      </c>
      <c r="B7" s="22" t="s">
        <v>744</v>
      </c>
      <c r="C7" s="257" t="s">
        <v>745</v>
      </c>
    </row>
    <row r="8" spans="1:8">
      <c r="A8" s="8">
        <v>3</v>
      </c>
      <c r="B8" s="22" t="s">
        <v>746</v>
      </c>
      <c r="C8" s="257" t="s">
        <v>747</v>
      </c>
    </row>
    <row r="9" spans="1:8">
      <c r="A9" s="8">
        <v>4</v>
      </c>
      <c r="B9" s="22" t="s">
        <v>748</v>
      </c>
      <c r="C9" s="257" t="s">
        <v>747</v>
      </c>
    </row>
    <row r="10" spans="1:8">
      <c r="A10" s="8">
        <v>5</v>
      </c>
      <c r="B10" s="22" t="s">
        <v>749</v>
      </c>
      <c r="C10" s="257" t="s">
        <v>747</v>
      </c>
    </row>
    <row r="11" spans="1:8">
      <c r="A11" s="8">
        <v>6</v>
      </c>
      <c r="B11" s="22"/>
      <c r="C11" s="257"/>
    </row>
    <row r="12" spans="1:8">
      <c r="A12" s="8">
        <v>7</v>
      </c>
      <c r="B12" s="22"/>
      <c r="C12" s="257"/>
      <c r="H12" s="2"/>
    </row>
    <row r="13" spans="1:8">
      <c r="A13" s="8">
        <v>8</v>
      </c>
      <c r="B13" s="22"/>
      <c r="C13" s="257"/>
    </row>
    <row r="14" spans="1:8">
      <c r="A14" s="8">
        <v>9</v>
      </c>
      <c r="B14" s="22"/>
      <c r="C14" s="257"/>
    </row>
    <row r="15" spans="1:8">
      <c r="A15" s="8">
        <v>10</v>
      </c>
      <c r="B15" s="22"/>
      <c r="C15" s="257"/>
    </row>
    <row r="16" spans="1:8">
      <c r="A16" s="8"/>
      <c r="B16" s="709"/>
      <c r="C16" s="710"/>
    </row>
    <row r="17" spans="1:3">
      <c r="A17" s="8"/>
      <c r="B17" s="245" t="s">
        <v>82</v>
      </c>
      <c r="C17" s="262" t="s">
        <v>312</v>
      </c>
    </row>
    <row r="18" spans="1:3" ht="15.75">
      <c r="A18" s="8">
        <v>1</v>
      </c>
      <c r="B18" s="606" t="s">
        <v>750</v>
      </c>
      <c r="C18" s="607" t="s">
        <v>751</v>
      </c>
    </row>
    <row r="19" spans="1:3" ht="15.75">
      <c r="A19" s="8">
        <v>2</v>
      </c>
      <c r="B19" s="606" t="s">
        <v>752</v>
      </c>
      <c r="C19" s="607" t="s">
        <v>753</v>
      </c>
    </row>
    <row r="20" spans="1:3" ht="15.75">
      <c r="A20" s="8">
        <v>3</v>
      </c>
      <c r="B20" s="606" t="s">
        <v>754</v>
      </c>
      <c r="C20" s="607" t="s">
        <v>755</v>
      </c>
    </row>
    <row r="21" spans="1:3" ht="15.75">
      <c r="A21" s="8">
        <v>4</v>
      </c>
      <c r="B21" s="606" t="s">
        <v>756</v>
      </c>
      <c r="C21" s="607" t="s">
        <v>757</v>
      </c>
    </row>
    <row r="22" spans="1:3" ht="15.75">
      <c r="A22" s="8">
        <v>5</v>
      </c>
      <c r="B22" s="18"/>
      <c r="C22" s="259"/>
    </row>
    <row r="23" spans="1:3" ht="15.75">
      <c r="A23" s="8">
        <v>6</v>
      </c>
      <c r="B23" s="18"/>
      <c r="C23" s="259"/>
    </row>
    <row r="24" spans="1:3" ht="15.75">
      <c r="A24" s="8">
        <v>7</v>
      </c>
      <c r="B24" s="18"/>
      <c r="C24" s="259"/>
    </row>
    <row r="25" spans="1:3" ht="15.75">
      <c r="A25" s="8">
        <v>8</v>
      </c>
      <c r="B25" s="18"/>
      <c r="C25" s="259"/>
    </row>
    <row r="26" spans="1:3" ht="15.75">
      <c r="A26" s="8">
        <v>9</v>
      </c>
      <c r="B26" s="18"/>
      <c r="C26" s="259"/>
    </row>
    <row r="27" spans="1:3" ht="15.75" customHeight="1">
      <c r="A27" s="8">
        <v>10</v>
      </c>
      <c r="B27" s="18"/>
      <c r="C27" s="260"/>
    </row>
    <row r="28" spans="1:3" ht="15.75" customHeight="1">
      <c r="A28" s="8"/>
      <c r="B28" s="18"/>
      <c r="C28" s="19"/>
    </row>
    <row r="29" spans="1:3" ht="30" customHeight="1">
      <c r="A29" s="8"/>
      <c r="B29" s="711" t="s">
        <v>83</v>
      </c>
      <c r="C29" s="712"/>
    </row>
    <row r="30" spans="1:3">
      <c r="A30" s="8">
        <v>1</v>
      </c>
      <c r="B30" s="608" t="s">
        <v>758</v>
      </c>
      <c r="C30" s="609">
        <v>1</v>
      </c>
    </row>
    <row r="31" spans="1:3" ht="15.75" customHeight="1">
      <c r="A31" s="8"/>
      <c r="B31" s="22"/>
      <c r="C31" s="23"/>
    </row>
    <row r="32" spans="1:3" ht="29.25" customHeight="1">
      <c r="A32" s="8"/>
      <c r="B32" s="711" t="s">
        <v>163</v>
      </c>
      <c r="C32" s="712"/>
    </row>
    <row r="33" spans="1:3">
      <c r="A33" s="8">
        <v>1</v>
      </c>
      <c r="B33" s="22" t="s">
        <v>759</v>
      </c>
      <c r="C33" s="613">
        <v>0.183</v>
      </c>
    </row>
    <row r="34" spans="1:3">
      <c r="A34" s="610">
        <v>2</v>
      </c>
      <c r="B34" s="611" t="s">
        <v>760</v>
      </c>
      <c r="C34" s="614">
        <v>0.13200000000000001</v>
      </c>
    </row>
    <row r="35" spans="1:3">
      <c r="A35" s="610">
        <v>3</v>
      </c>
      <c r="B35" s="611" t="s">
        <v>761</v>
      </c>
      <c r="C35" s="614">
        <v>0.125</v>
      </c>
    </row>
    <row r="36" spans="1:3">
      <c r="A36" s="610">
        <v>4</v>
      </c>
      <c r="B36" s="611" t="s">
        <v>762</v>
      </c>
      <c r="C36" s="614">
        <v>8.6999999999999994E-2</v>
      </c>
    </row>
    <row r="37" spans="1:3">
      <c r="A37" s="610">
        <v>5</v>
      </c>
      <c r="B37" s="611" t="s">
        <v>763</v>
      </c>
      <c r="C37" s="614">
        <v>8.5999999999999993E-2</v>
      </c>
    </row>
    <row r="38" spans="1:3">
      <c r="A38" s="610"/>
      <c r="B38" s="611"/>
      <c r="C38" s="612"/>
    </row>
    <row r="39" spans="1:3" ht="16.5" thickBot="1">
      <c r="A39" s="9"/>
      <c r="B39" s="24"/>
      <c r="C39" s="258"/>
    </row>
  </sheetData>
  <mergeCells count="3">
    <mergeCell ref="B16:C16"/>
    <mergeCell ref="B32:C32"/>
    <mergeCell ref="B29:C29"/>
  </mergeCells>
  <dataValidations count="1">
    <dataValidation type="list" allowBlank="1" showInputMessage="1" showErrorMessage="1" sqref="C6:C15"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headerFooter>
    <oddHeader>&amp;C&amp;"Calibri"&amp;10&amp;K0078D7 Classification: Restricted to Partners&amp;1#_x000D_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9.9978637043366805E-2"/>
  </sheetPr>
  <dimension ref="A1:H53"/>
  <sheetViews>
    <sheetView zoomScale="80" zoomScaleNormal="80" workbookViewId="0">
      <pane xSplit="1" ySplit="5" topLeftCell="B6" activePane="bottomRight" state="frozen"/>
      <selection activeCell="H6" sqref="H6"/>
      <selection pane="topRight" activeCell="H6" sqref="H6"/>
      <selection pane="bottomLeft" activeCell="H6" sqref="H6"/>
      <selection pane="bottomRight" activeCell="H11" sqref="H11"/>
    </sheetView>
  </sheetViews>
  <sheetFormatPr defaultRowHeight="15"/>
  <cols>
    <col min="1" max="1" width="9.5703125" style="1" bestFit="1" customWidth="1"/>
    <col min="2" max="2" width="47.5703125" style="1" customWidth="1"/>
    <col min="3" max="3" width="28" style="1" customWidth="1"/>
    <col min="4" max="4" width="25.5703125" style="1" customWidth="1"/>
    <col min="5" max="5" width="18.85546875" style="1" customWidth="1"/>
    <col min="6" max="6" width="12" bestFit="1" customWidth="1"/>
    <col min="7" max="7" width="12.5703125" bestFit="1" customWidth="1"/>
  </cols>
  <sheetData>
    <row r="1" spans="1:8" ht="15.75">
      <c r="A1" s="11" t="s">
        <v>97</v>
      </c>
      <c r="B1" s="10" t="str">
        <f>Info!C2</f>
        <v>სს პროკრედიტ ბანკი</v>
      </c>
    </row>
    <row r="2" spans="1:8" s="11" customFormat="1" ht="15.75" customHeight="1">
      <c r="A2" s="11" t="s">
        <v>98</v>
      </c>
      <c r="B2" s="279">
        <f>'1. key ratios'!B2</f>
        <v>45747</v>
      </c>
    </row>
    <row r="3" spans="1:8" s="11" customFormat="1" ht="15.75" customHeight="1"/>
    <row r="4" spans="1:8" s="11" customFormat="1" ht="15.75" customHeight="1" thickBot="1">
      <c r="A4" s="122" t="s">
        <v>181</v>
      </c>
      <c r="B4" s="123" t="s">
        <v>157</v>
      </c>
      <c r="C4" s="97"/>
      <c r="D4" s="97"/>
      <c r="E4" s="98" t="s">
        <v>76</v>
      </c>
    </row>
    <row r="5" spans="1:8" s="57" customFormat="1" ht="17.45" customHeight="1">
      <c r="A5" s="194"/>
      <c r="B5" s="195"/>
      <c r="C5" s="96" t="s">
        <v>0</v>
      </c>
      <c r="D5" s="96" t="s">
        <v>1</v>
      </c>
      <c r="E5" s="196" t="s">
        <v>2</v>
      </c>
    </row>
    <row r="6" spans="1:8" ht="14.45" customHeight="1">
      <c r="A6" s="197"/>
      <c r="B6" s="713" t="s">
        <v>133</v>
      </c>
      <c r="C6" s="713" t="s">
        <v>608</v>
      </c>
      <c r="D6" s="714" t="s">
        <v>132</v>
      </c>
      <c r="E6" s="715"/>
    </row>
    <row r="7" spans="1:8" ht="99.6" customHeight="1">
      <c r="A7" s="197"/>
      <c r="B7" s="713"/>
      <c r="C7" s="713"/>
      <c r="D7" s="192" t="s">
        <v>131</v>
      </c>
      <c r="E7" s="193" t="s">
        <v>234</v>
      </c>
    </row>
    <row r="8" spans="1:8" ht="22.5" customHeight="1">
      <c r="A8" s="385">
        <v>1</v>
      </c>
      <c r="B8" s="333" t="s">
        <v>607</v>
      </c>
      <c r="C8" s="386">
        <v>433937081.97327399</v>
      </c>
      <c r="D8" s="386">
        <v>0</v>
      </c>
      <c r="E8" s="386">
        <v>433937081.97327399</v>
      </c>
      <c r="F8" s="615"/>
      <c r="G8" s="615"/>
      <c r="H8" s="615"/>
    </row>
    <row r="9" spans="1:8">
      <c r="A9" s="385">
        <v>1.1000000000000001</v>
      </c>
      <c r="B9" s="334" t="s">
        <v>85</v>
      </c>
      <c r="C9" s="386">
        <v>53478505.802299991</v>
      </c>
      <c r="D9" s="386"/>
      <c r="E9" s="386">
        <v>53478505.802299991</v>
      </c>
      <c r="F9" s="615"/>
      <c r="G9" s="615"/>
      <c r="H9" s="615"/>
    </row>
    <row r="10" spans="1:8">
      <c r="A10" s="385">
        <v>1.2</v>
      </c>
      <c r="B10" s="334" t="s">
        <v>86</v>
      </c>
      <c r="C10" s="386">
        <v>265872314.92235199</v>
      </c>
      <c r="D10" s="386"/>
      <c r="E10" s="386">
        <v>265872314.92235199</v>
      </c>
      <c r="F10" s="615"/>
      <c r="G10" s="615"/>
      <c r="H10" s="615"/>
    </row>
    <row r="11" spans="1:8">
      <c r="A11" s="385">
        <v>1.3</v>
      </c>
      <c r="B11" s="334" t="s">
        <v>87</v>
      </c>
      <c r="C11" s="386">
        <v>114586261.24862197</v>
      </c>
      <c r="D11" s="386"/>
      <c r="E11" s="386">
        <v>114586261.24862197</v>
      </c>
      <c r="F11" s="615"/>
      <c r="G11" s="615"/>
      <c r="H11" s="615"/>
    </row>
    <row r="12" spans="1:8">
      <c r="A12" s="385">
        <v>2</v>
      </c>
      <c r="B12" s="335" t="s">
        <v>494</v>
      </c>
      <c r="C12" s="386">
        <v>0</v>
      </c>
      <c r="D12" s="386"/>
      <c r="E12" s="386">
        <v>0</v>
      </c>
      <c r="F12" s="615"/>
      <c r="G12" s="615"/>
      <c r="H12" s="615"/>
    </row>
    <row r="13" spans="1:8" ht="21">
      <c r="A13" s="385">
        <v>2.1</v>
      </c>
      <c r="B13" s="336" t="s">
        <v>495</v>
      </c>
      <c r="C13" s="386">
        <v>0</v>
      </c>
      <c r="D13" s="386"/>
      <c r="E13" s="386">
        <v>0</v>
      </c>
      <c r="F13" s="615"/>
      <c r="G13" s="615"/>
      <c r="H13" s="615"/>
    </row>
    <row r="14" spans="1:8" ht="33.950000000000003" customHeight="1">
      <c r="A14" s="385">
        <v>3</v>
      </c>
      <c r="B14" s="337" t="s">
        <v>496</v>
      </c>
      <c r="C14" s="386">
        <v>0</v>
      </c>
      <c r="D14" s="386"/>
      <c r="E14" s="386">
        <v>0</v>
      </c>
      <c r="F14" s="615"/>
      <c r="G14" s="615"/>
      <c r="H14" s="615"/>
    </row>
    <row r="15" spans="1:8" ht="32.450000000000003" customHeight="1">
      <c r="A15" s="385">
        <v>4</v>
      </c>
      <c r="B15" s="338" t="s">
        <v>497</v>
      </c>
      <c r="C15" s="386">
        <v>0</v>
      </c>
      <c r="D15" s="386"/>
      <c r="E15" s="386">
        <v>0</v>
      </c>
      <c r="F15" s="615"/>
      <c r="G15" s="615"/>
      <c r="H15" s="615"/>
    </row>
    <row r="16" spans="1:8" ht="23.1" customHeight="1">
      <c r="A16" s="385">
        <v>5</v>
      </c>
      <c r="B16" s="338" t="s">
        <v>498</v>
      </c>
      <c r="C16" s="386">
        <v>139527.79999999999</v>
      </c>
      <c r="D16" s="386">
        <v>0</v>
      </c>
      <c r="E16" s="386">
        <v>139527.79999999999</v>
      </c>
      <c r="F16" s="615"/>
      <c r="G16" s="615"/>
      <c r="H16" s="615"/>
    </row>
    <row r="17" spans="1:8">
      <c r="A17" s="385">
        <v>5.0999999999999996</v>
      </c>
      <c r="B17" s="339" t="s">
        <v>499</v>
      </c>
      <c r="C17" s="386">
        <v>139527.79999999999</v>
      </c>
      <c r="D17" s="386"/>
      <c r="E17" s="386">
        <v>139527.79999999999</v>
      </c>
      <c r="F17" s="615"/>
      <c r="G17" s="615"/>
      <c r="H17" s="615"/>
    </row>
    <row r="18" spans="1:8">
      <c r="A18" s="385">
        <v>5.2</v>
      </c>
      <c r="B18" s="339" t="s">
        <v>426</v>
      </c>
      <c r="C18" s="386">
        <v>0</v>
      </c>
      <c r="D18" s="386"/>
      <c r="E18" s="386">
        <v>0</v>
      </c>
      <c r="F18" s="615"/>
      <c r="G18" s="615"/>
      <c r="H18" s="615"/>
    </row>
    <row r="19" spans="1:8">
      <c r="A19" s="385">
        <v>5.3</v>
      </c>
      <c r="B19" s="339" t="s">
        <v>500</v>
      </c>
      <c r="C19" s="386">
        <v>0</v>
      </c>
      <c r="D19" s="386"/>
      <c r="E19" s="386">
        <v>0</v>
      </c>
      <c r="F19" s="615"/>
      <c r="G19" s="615"/>
      <c r="H19" s="615"/>
    </row>
    <row r="20" spans="1:8" ht="21">
      <c r="A20" s="385">
        <v>6</v>
      </c>
      <c r="B20" s="337" t="s">
        <v>501</v>
      </c>
      <c r="C20" s="386">
        <v>1449551413.5350389</v>
      </c>
      <c r="D20" s="386">
        <v>0</v>
      </c>
      <c r="E20" s="386">
        <v>1449551413.5350389</v>
      </c>
      <c r="F20" s="615"/>
      <c r="G20" s="615"/>
      <c r="H20" s="615"/>
    </row>
    <row r="21" spans="1:8">
      <c r="A21" s="385">
        <v>6.1</v>
      </c>
      <c r="B21" s="339" t="s">
        <v>426</v>
      </c>
      <c r="C21" s="387">
        <v>102497576.79000002</v>
      </c>
      <c r="D21" s="387"/>
      <c r="E21" s="387">
        <v>102497576.79000002</v>
      </c>
      <c r="F21" s="615"/>
      <c r="G21" s="615"/>
      <c r="H21" s="615"/>
    </row>
    <row r="22" spans="1:8">
      <c r="A22" s="385">
        <v>6.2</v>
      </c>
      <c r="B22" s="339" t="s">
        <v>500</v>
      </c>
      <c r="C22" s="387">
        <v>1347053836.745039</v>
      </c>
      <c r="D22" s="387"/>
      <c r="E22" s="387">
        <v>1347053836.745039</v>
      </c>
      <c r="F22" s="615"/>
      <c r="G22" s="615"/>
      <c r="H22" s="615"/>
    </row>
    <row r="23" spans="1:8" ht="21">
      <c r="A23" s="385">
        <v>7</v>
      </c>
      <c r="B23" s="340" t="s">
        <v>502</v>
      </c>
      <c r="C23" s="388">
        <v>9500057.0999999996</v>
      </c>
      <c r="D23" s="388">
        <v>9500057.0999999996</v>
      </c>
      <c r="E23" s="388">
        <v>0</v>
      </c>
      <c r="F23" s="615"/>
      <c r="G23" s="615"/>
      <c r="H23" s="615"/>
    </row>
    <row r="24" spans="1:8" ht="21">
      <c r="A24" s="385">
        <v>8</v>
      </c>
      <c r="B24" s="341" t="s">
        <v>503</v>
      </c>
      <c r="C24" s="388">
        <v>0</v>
      </c>
      <c r="D24" s="388"/>
      <c r="E24" s="388">
        <v>0</v>
      </c>
      <c r="F24" s="615"/>
      <c r="G24" s="615"/>
      <c r="H24" s="615"/>
    </row>
    <row r="25" spans="1:8">
      <c r="A25" s="385">
        <v>9</v>
      </c>
      <c r="B25" s="338" t="s">
        <v>504</v>
      </c>
      <c r="C25" s="388">
        <v>48426676.019999996</v>
      </c>
      <c r="D25" s="388">
        <v>0</v>
      </c>
      <c r="E25" s="388">
        <v>48426676.019999996</v>
      </c>
      <c r="F25" s="615"/>
      <c r="G25" s="615"/>
      <c r="H25" s="615"/>
    </row>
    <row r="26" spans="1:8">
      <c r="A26" s="385">
        <v>9.1</v>
      </c>
      <c r="B26" s="342" t="s">
        <v>505</v>
      </c>
      <c r="C26" s="388">
        <v>44330691.749999993</v>
      </c>
      <c r="D26" s="388"/>
      <c r="E26" s="388">
        <v>44330691.749999993</v>
      </c>
      <c r="F26" s="615"/>
      <c r="G26" s="615"/>
      <c r="H26" s="615"/>
    </row>
    <row r="27" spans="1:8">
      <c r="A27" s="385">
        <v>9.1999999999999993</v>
      </c>
      <c r="B27" s="342" t="s">
        <v>506</v>
      </c>
      <c r="C27" s="388">
        <v>4095984.2699999996</v>
      </c>
      <c r="D27" s="388"/>
      <c r="E27" s="388">
        <v>4095984.2699999996</v>
      </c>
      <c r="F27" s="615"/>
      <c r="G27" s="615"/>
      <c r="H27" s="615"/>
    </row>
    <row r="28" spans="1:8">
      <c r="A28" s="385">
        <v>10</v>
      </c>
      <c r="B28" s="338" t="s">
        <v>36</v>
      </c>
      <c r="C28" s="388">
        <v>1951083.0600000005</v>
      </c>
      <c r="D28" s="388">
        <v>1951083.0600000005</v>
      </c>
      <c r="E28" s="388">
        <v>0</v>
      </c>
      <c r="F28" s="615"/>
      <c r="G28" s="615"/>
      <c r="H28" s="615"/>
    </row>
    <row r="29" spans="1:8">
      <c r="A29" s="385">
        <v>10.1</v>
      </c>
      <c r="B29" s="342" t="s">
        <v>507</v>
      </c>
      <c r="C29" s="388">
        <v>0</v>
      </c>
      <c r="D29" s="388"/>
      <c r="E29" s="388">
        <v>0</v>
      </c>
      <c r="F29" s="615"/>
      <c r="G29" s="615"/>
      <c r="H29" s="615"/>
    </row>
    <row r="30" spans="1:8">
      <c r="A30" s="385">
        <v>10.199999999999999</v>
      </c>
      <c r="B30" s="342" t="s">
        <v>508</v>
      </c>
      <c r="C30" s="388">
        <v>1951083.0600000005</v>
      </c>
      <c r="D30" s="388">
        <v>1951083.0600000005</v>
      </c>
      <c r="E30" s="388">
        <v>0</v>
      </c>
      <c r="F30" s="615"/>
      <c r="G30" s="615"/>
      <c r="H30" s="615"/>
    </row>
    <row r="31" spans="1:8">
      <c r="A31" s="385">
        <v>11</v>
      </c>
      <c r="B31" s="338" t="s">
        <v>509</v>
      </c>
      <c r="C31" s="388">
        <v>3549808.5199999996</v>
      </c>
      <c r="D31" s="388">
        <v>0</v>
      </c>
      <c r="E31" s="388">
        <v>3549808.5199999996</v>
      </c>
      <c r="F31" s="615"/>
      <c r="G31" s="615"/>
      <c r="H31" s="615"/>
    </row>
    <row r="32" spans="1:8">
      <c r="A32" s="385">
        <v>11.1</v>
      </c>
      <c r="B32" s="342" t="s">
        <v>510</v>
      </c>
      <c r="C32" s="388">
        <v>3549808.5199999996</v>
      </c>
      <c r="D32" s="388"/>
      <c r="E32" s="388">
        <v>3549808.5199999996</v>
      </c>
      <c r="F32" s="615"/>
      <c r="G32" s="615"/>
      <c r="H32" s="615"/>
    </row>
    <row r="33" spans="1:8">
      <c r="A33" s="385">
        <v>11.2</v>
      </c>
      <c r="B33" s="342" t="s">
        <v>511</v>
      </c>
      <c r="C33" s="388">
        <v>0</v>
      </c>
      <c r="D33" s="388"/>
      <c r="E33" s="388">
        <v>0</v>
      </c>
      <c r="F33" s="615"/>
      <c r="G33" s="615"/>
      <c r="H33" s="615"/>
    </row>
    <row r="34" spans="1:8">
      <c r="A34" s="385">
        <v>13</v>
      </c>
      <c r="B34" s="338" t="s">
        <v>88</v>
      </c>
      <c r="C34" s="387">
        <v>8702811.8418609984</v>
      </c>
      <c r="D34" s="387"/>
      <c r="E34" s="387">
        <v>8702811.8418609984</v>
      </c>
      <c r="F34" s="615"/>
      <c r="G34" s="615"/>
      <c r="H34" s="615"/>
    </row>
    <row r="35" spans="1:8">
      <c r="A35" s="385">
        <v>13.1</v>
      </c>
      <c r="B35" s="343" t="s">
        <v>512</v>
      </c>
      <c r="C35" s="387">
        <v>13200</v>
      </c>
      <c r="D35" s="387"/>
      <c r="E35" s="387">
        <v>13200</v>
      </c>
      <c r="F35" s="615"/>
      <c r="G35" s="615"/>
      <c r="H35" s="615"/>
    </row>
    <row r="36" spans="1:8">
      <c r="A36" s="385">
        <v>13.2</v>
      </c>
      <c r="B36" s="343" t="s">
        <v>513</v>
      </c>
      <c r="C36" s="387">
        <v>0</v>
      </c>
      <c r="D36" s="387"/>
      <c r="E36" s="387">
        <v>0</v>
      </c>
      <c r="F36" s="615"/>
      <c r="G36" s="615"/>
      <c r="H36" s="615"/>
    </row>
    <row r="37" spans="1:8" ht="39" thickBot="1">
      <c r="A37" s="198"/>
      <c r="B37" s="199" t="s">
        <v>210</v>
      </c>
      <c r="C37" s="161">
        <v>1955758459.8501737</v>
      </c>
      <c r="D37" s="161">
        <v>11451140.16</v>
      </c>
      <c r="E37" s="161">
        <v>1944307319.6901739</v>
      </c>
      <c r="F37" s="615"/>
      <c r="G37" s="615"/>
      <c r="H37" s="615"/>
    </row>
    <row r="38" spans="1:8">
      <c r="A38"/>
      <c r="B38"/>
      <c r="C38"/>
      <c r="D38"/>
      <c r="E38"/>
    </row>
    <row r="39" spans="1:8">
      <c r="A39"/>
      <c r="B39"/>
      <c r="C39"/>
      <c r="D39"/>
      <c r="E39"/>
    </row>
    <row r="41" spans="1:8" s="1" customFormat="1">
      <c r="B41" s="26"/>
      <c r="F41"/>
      <c r="G41"/>
    </row>
    <row r="42" spans="1:8" s="1" customFormat="1">
      <c r="B42" s="27"/>
      <c r="F42"/>
      <c r="G42"/>
    </row>
    <row r="43" spans="1:8" s="1" customFormat="1">
      <c r="B43" s="26"/>
      <c r="F43"/>
      <c r="G43"/>
    </row>
    <row r="44" spans="1:8" s="1" customFormat="1">
      <c r="B44" s="26"/>
      <c r="F44"/>
      <c r="G44"/>
    </row>
    <row r="45" spans="1:8" s="1" customFormat="1">
      <c r="B45" s="26"/>
      <c r="F45"/>
      <c r="G45"/>
    </row>
    <row r="46" spans="1:8" s="1" customFormat="1">
      <c r="B46" s="26"/>
      <c r="F46"/>
      <c r="G46"/>
    </row>
    <row r="47" spans="1:8" s="1" customFormat="1">
      <c r="B47" s="26"/>
      <c r="F47"/>
      <c r="G47"/>
    </row>
    <row r="48" spans="1:8" s="1" customFormat="1">
      <c r="B48" s="27"/>
      <c r="F48"/>
      <c r="G48"/>
    </row>
    <row r="49" spans="2:7" s="1" customFormat="1">
      <c r="B49" s="27"/>
      <c r="F49"/>
      <c r="G49"/>
    </row>
    <row r="50" spans="2:7" s="1" customFormat="1">
      <c r="B50" s="27"/>
      <c r="F50"/>
      <c r="G50"/>
    </row>
    <row r="51" spans="2:7" s="1" customFormat="1">
      <c r="B51" s="27"/>
      <c r="F51"/>
      <c r="G51"/>
    </row>
    <row r="52" spans="2:7" s="1" customFormat="1">
      <c r="B52" s="27"/>
      <c r="F52"/>
      <c r="G52"/>
    </row>
    <row r="53" spans="2:7" s="1" customFormat="1">
      <c r="B53" s="27"/>
      <c r="F53"/>
      <c r="G53"/>
    </row>
  </sheetData>
  <mergeCells count="3">
    <mergeCell ref="B6:B7"/>
    <mergeCell ref="C6:C7"/>
    <mergeCell ref="D6:E6"/>
  </mergeCells>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9.9978637043366805E-2"/>
  </sheetPr>
  <dimension ref="A1:I33"/>
  <sheetViews>
    <sheetView zoomScale="80" zoomScaleNormal="80" workbookViewId="0">
      <pane xSplit="1" ySplit="4" topLeftCell="B5" activePane="bottomRight" state="frozen"/>
      <selection activeCell="H6" sqref="H6"/>
      <selection pane="topRight" activeCell="H6" sqref="H6"/>
      <selection pane="bottomLeft" activeCell="H6" sqref="H6"/>
      <selection pane="bottomRight" activeCell="C33" sqref="C33"/>
    </sheetView>
  </sheetViews>
  <sheetFormatPr defaultRowHeight="15" outlineLevelRow="1"/>
  <cols>
    <col min="1" max="1" width="9.5703125" style="1" bestFit="1" customWidth="1"/>
    <col min="2" max="2" width="114.140625" style="1" customWidth="1"/>
    <col min="3" max="3" width="18.85546875" customWidth="1"/>
    <col min="4" max="4" width="25.42578125" customWidth="1"/>
    <col min="5" max="5" width="24.140625" customWidth="1"/>
    <col min="6" max="6" width="24" customWidth="1"/>
    <col min="7" max="7" width="10" bestFit="1" customWidth="1"/>
    <col min="8" max="8" width="12" bestFit="1" customWidth="1"/>
    <col min="9" max="9" width="12.5703125" bestFit="1" customWidth="1"/>
  </cols>
  <sheetData>
    <row r="1" spans="1:6" ht="15.75">
      <c r="A1" s="11" t="s">
        <v>97</v>
      </c>
      <c r="B1" s="10" t="str">
        <f>Info!C2</f>
        <v>სს პროკრედიტ ბანკი</v>
      </c>
    </row>
    <row r="2" spans="1:6" s="11" customFormat="1" ht="15.75" customHeight="1">
      <c r="A2" s="11" t="s">
        <v>98</v>
      </c>
      <c r="B2" s="279">
        <f>'1. key ratios'!B2</f>
        <v>45747</v>
      </c>
      <c r="C2"/>
      <c r="D2"/>
      <c r="E2"/>
      <c r="F2"/>
    </row>
    <row r="3" spans="1:6" s="11" customFormat="1" ht="15.75" customHeight="1">
      <c r="C3"/>
      <c r="D3"/>
      <c r="E3"/>
      <c r="F3"/>
    </row>
    <row r="4" spans="1:6" s="11" customFormat="1" ht="26.25" thickBot="1">
      <c r="A4" s="11" t="s">
        <v>182</v>
      </c>
      <c r="B4" s="104" t="s">
        <v>160</v>
      </c>
      <c r="C4" s="98" t="s">
        <v>76</v>
      </c>
      <c r="D4"/>
      <c r="E4"/>
      <c r="F4"/>
    </row>
    <row r="5" spans="1:6">
      <c r="A5" s="99">
        <v>1</v>
      </c>
      <c r="B5" s="100" t="s">
        <v>491</v>
      </c>
      <c r="C5" s="129">
        <v>1944307319.6901739</v>
      </c>
      <c r="D5" s="596"/>
    </row>
    <row r="6" spans="1:6">
      <c r="A6" s="56">
        <v>2.1</v>
      </c>
      <c r="B6" s="106" t="s">
        <v>610</v>
      </c>
      <c r="C6" s="130">
        <v>151330408.98549998</v>
      </c>
      <c r="D6" s="596"/>
    </row>
    <row r="7" spans="1:6" s="2" customFormat="1" ht="25.5" outlineLevel="1">
      <c r="A7" s="105">
        <v>2.2000000000000002</v>
      </c>
      <c r="B7" s="101" t="s">
        <v>611</v>
      </c>
      <c r="C7" s="131">
        <v>0</v>
      </c>
      <c r="D7" s="596"/>
    </row>
    <row r="8" spans="1:6" s="2" customFormat="1" ht="26.25">
      <c r="A8" s="105">
        <v>3</v>
      </c>
      <c r="B8" s="102" t="s">
        <v>492</v>
      </c>
      <c r="C8" s="132">
        <v>2095637728.675674</v>
      </c>
      <c r="D8" s="596"/>
    </row>
    <row r="9" spans="1:6">
      <c r="A9" s="56">
        <v>4</v>
      </c>
      <c r="B9" s="109" t="s">
        <v>158</v>
      </c>
      <c r="C9" s="130"/>
      <c r="D9" s="596"/>
    </row>
    <row r="10" spans="1:6" s="2" customFormat="1" ht="25.5" outlineLevel="1">
      <c r="A10" s="105">
        <v>5.0999999999999996</v>
      </c>
      <c r="B10" s="101" t="s">
        <v>164</v>
      </c>
      <c r="C10" s="131">
        <v>-67438817.601629972</v>
      </c>
      <c r="D10" s="596"/>
    </row>
    <row r="11" spans="1:6" s="2" customFormat="1" ht="25.5" outlineLevel="1">
      <c r="A11" s="105">
        <v>5.2</v>
      </c>
      <c r="B11" s="101" t="s">
        <v>165</v>
      </c>
      <c r="C11" s="131">
        <v>0</v>
      </c>
      <c r="D11" s="596"/>
    </row>
    <row r="12" spans="1:6" s="2" customFormat="1">
      <c r="A12" s="105">
        <v>6</v>
      </c>
      <c r="B12" s="107" t="s">
        <v>739</v>
      </c>
      <c r="C12" s="131"/>
      <c r="D12" s="596"/>
    </row>
    <row r="13" spans="1:6" s="2" customFormat="1" ht="15.75" thickBot="1">
      <c r="A13" s="108">
        <v>7</v>
      </c>
      <c r="B13" s="103" t="s">
        <v>159</v>
      </c>
      <c r="C13" s="133">
        <v>2028198911.074044</v>
      </c>
      <c r="D13" s="596"/>
    </row>
    <row r="15" spans="1:6">
      <c r="B15" s="15"/>
    </row>
    <row r="17" spans="2:9" s="1" customFormat="1">
      <c r="B17" s="28"/>
      <c r="C17"/>
      <c r="D17"/>
      <c r="E17"/>
      <c r="F17"/>
      <c r="G17"/>
      <c r="H17"/>
      <c r="I17"/>
    </row>
    <row r="18" spans="2:9" s="1" customFormat="1">
      <c r="B18" s="25"/>
      <c r="C18"/>
      <c r="D18"/>
      <c r="E18"/>
      <c r="F18"/>
      <c r="G18"/>
      <c r="H18"/>
      <c r="I18"/>
    </row>
    <row r="19" spans="2:9" s="1" customFormat="1">
      <c r="B19" s="25"/>
      <c r="C19"/>
      <c r="D19"/>
      <c r="E19"/>
      <c r="F19"/>
      <c r="G19"/>
      <c r="H19"/>
      <c r="I19"/>
    </row>
    <row r="20" spans="2:9" s="1" customFormat="1">
      <c r="B20" s="27"/>
      <c r="C20"/>
      <c r="D20"/>
      <c r="E20"/>
      <c r="F20"/>
      <c r="G20"/>
      <c r="H20"/>
      <c r="I20"/>
    </row>
    <row r="21" spans="2:9" s="1" customFormat="1">
      <c r="B21" s="26"/>
      <c r="C21"/>
      <c r="D21"/>
      <c r="E21"/>
      <c r="F21"/>
      <c r="G21"/>
      <c r="H21"/>
      <c r="I21"/>
    </row>
    <row r="22" spans="2:9" s="1" customFormat="1">
      <c r="B22" s="27"/>
      <c r="C22"/>
      <c r="D22"/>
      <c r="E22"/>
      <c r="F22"/>
      <c r="G22"/>
      <c r="H22"/>
      <c r="I22"/>
    </row>
    <row r="23" spans="2:9" s="1" customFormat="1">
      <c r="B23" s="26"/>
      <c r="C23"/>
      <c r="D23"/>
      <c r="E23"/>
      <c r="F23"/>
      <c r="G23"/>
      <c r="H23"/>
      <c r="I23"/>
    </row>
    <row r="24" spans="2:9" s="1" customFormat="1">
      <c r="B24" s="26"/>
      <c r="C24"/>
      <c r="D24"/>
      <c r="E24"/>
      <c r="F24"/>
      <c r="G24"/>
      <c r="H24"/>
      <c r="I24"/>
    </row>
    <row r="25" spans="2:9" s="1" customFormat="1">
      <c r="B25" s="26"/>
      <c r="C25"/>
      <c r="D25"/>
      <c r="E25"/>
      <c r="F25"/>
      <c r="G25"/>
      <c r="H25"/>
      <c r="I25"/>
    </row>
    <row r="26" spans="2:9" s="1" customFormat="1">
      <c r="B26" s="26"/>
      <c r="C26"/>
      <c r="D26"/>
      <c r="E26"/>
      <c r="F26"/>
      <c r="G26"/>
      <c r="H26"/>
      <c r="I26"/>
    </row>
    <row r="27" spans="2:9" s="1" customFormat="1">
      <c r="B27" s="26"/>
      <c r="C27"/>
      <c r="D27"/>
      <c r="E27"/>
      <c r="F27"/>
      <c r="G27"/>
      <c r="H27"/>
      <c r="I27"/>
    </row>
    <row r="28" spans="2:9" s="1" customFormat="1">
      <c r="B28" s="27"/>
      <c r="C28"/>
      <c r="D28"/>
      <c r="E28"/>
      <c r="F28"/>
      <c r="G28"/>
      <c r="H28"/>
      <c r="I28"/>
    </row>
    <row r="29" spans="2:9" s="1" customFormat="1">
      <c r="B29" s="27"/>
      <c r="C29"/>
      <c r="D29"/>
      <c r="E29"/>
      <c r="F29"/>
      <c r="G29"/>
      <c r="H29"/>
      <c r="I29"/>
    </row>
    <row r="30" spans="2:9" s="1" customFormat="1">
      <c r="B30" s="27"/>
      <c r="C30"/>
      <c r="D30"/>
      <c r="E30"/>
      <c r="F30"/>
      <c r="G30"/>
      <c r="H30"/>
      <c r="I30"/>
    </row>
    <row r="31" spans="2:9" s="1" customFormat="1">
      <c r="B31" s="27"/>
      <c r="C31"/>
      <c r="D31"/>
      <c r="E31"/>
      <c r="F31"/>
      <c r="G31"/>
      <c r="H31"/>
      <c r="I31"/>
    </row>
    <row r="32" spans="2:9" s="1" customFormat="1">
      <c r="B32" s="27"/>
      <c r="C32"/>
      <c r="D32"/>
      <c r="E32"/>
      <c r="F32"/>
      <c r="G32"/>
      <c r="H32"/>
      <c r="I32"/>
    </row>
    <row r="33" spans="2:9" s="1" customFormat="1">
      <c r="B33" s="27"/>
      <c r="C33"/>
      <c r="D33"/>
      <c r="E33"/>
      <c r="F33"/>
      <c r="G33"/>
      <c r="H33"/>
      <c r="I33"/>
    </row>
  </sheetData>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308C7A8E-6A9D-48F0-BE85-15637693D52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2025-05-02T07:58:56Z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f315c2a2-f274-4a72-b789-f0f7d394fdd6</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y fmtid="{D5CDD505-2E9C-101B-9397-08002B2CF9AE}" pid="7" name="MSIP_Label_78cbde42-0dd4-4942-9b1c-e23a1c4e5874_Enabled">
    <vt:lpwstr>true</vt:lpwstr>
  </property>
  <property fmtid="{D5CDD505-2E9C-101B-9397-08002B2CF9AE}" pid="8" name="MSIP_Label_78cbde42-0dd4-4942-9b1c-e23a1c4e5874_SetDate">
    <vt:lpwstr>2025-04-24T14:33:18Z</vt:lpwstr>
  </property>
  <property fmtid="{D5CDD505-2E9C-101B-9397-08002B2CF9AE}" pid="9" name="MSIP_Label_78cbde42-0dd4-4942-9b1c-e23a1c4e5874_Method">
    <vt:lpwstr>Standard</vt:lpwstr>
  </property>
  <property fmtid="{D5CDD505-2E9C-101B-9397-08002B2CF9AE}" pid="10" name="MSIP_Label_78cbde42-0dd4-4942-9b1c-e23a1c4e5874_Name">
    <vt:lpwstr>Restricted to Partners</vt:lpwstr>
  </property>
  <property fmtid="{D5CDD505-2E9C-101B-9397-08002B2CF9AE}" pid="11" name="MSIP_Label_78cbde42-0dd4-4942-9b1c-e23a1c4e5874_SiteId">
    <vt:lpwstr>3471ad6d-e2eb-4e85-93ae-c344b4ac592c</vt:lpwstr>
  </property>
  <property fmtid="{D5CDD505-2E9C-101B-9397-08002B2CF9AE}" pid="12" name="MSIP_Label_78cbde42-0dd4-4942-9b1c-e23a1c4e5874_ActionId">
    <vt:lpwstr>8d72f705-dede-48a4-b440-98affa9347e3</vt:lpwstr>
  </property>
  <property fmtid="{D5CDD505-2E9C-101B-9397-08002B2CF9AE}" pid="13" name="MSIP_Label_78cbde42-0dd4-4942-9b1c-e23a1c4e5874_ContentBits">
    <vt:lpwstr>1</vt:lpwstr>
  </property>
  <property fmtid="{D5CDD505-2E9C-101B-9397-08002B2CF9AE}" pid="14" name="MSIP_Label_78cbde42-0dd4-4942-9b1c-e23a1c4e5874_Tag">
    <vt:lpwstr>10, 3, 0, 1</vt:lpwstr>
  </property>
</Properties>
</file>