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287CC11B-62F2-4551-8642-61A942091DFE}" xr6:coauthVersionLast="47" xr6:coauthVersionMax="47" xr10:uidLastSave="{00000000-0000-0000-0000-000000000000}"/>
  <bookViews>
    <workbookView xWindow="-108" yWindow="-108" windowWidth="23256" windowHeight="12456" tabRatio="919"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07" l="1"/>
  <c r="B1" i="107"/>
  <c r="B1" i="37"/>
  <c r="B2" i="37"/>
  <c r="E6" i="37"/>
  <c r="D6" i="37"/>
  <c r="Q33" i="37" l="1"/>
  <c r="Q32" i="37"/>
  <c r="Q31" i="37"/>
  <c r="Q29" i="37"/>
  <c r="Q28" i="37"/>
  <c r="Q27" i="37"/>
  <c r="Q25" i="37"/>
  <c r="Q24" i="37"/>
  <c r="Q23" i="37"/>
  <c r="Q21" i="37"/>
  <c r="Q20" i="37"/>
  <c r="Q19" i="37"/>
  <c r="Q18" i="37" s="1"/>
  <c r="Q17" i="37"/>
  <c r="Q16" i="37"/>
  <c r="Q15" i="37"/>
  <c r="Q14" i="37" s="1"/>
  <c r="Q13" i="37"/>
  <c r="Q9" i="37" s="1"/>
  <c r="Q12" i="37"/>
  <c r="Q11" i="37"/>
  <c r="P9" i="37"/>
  <c r="P6" i="37" s="1"/>
  <c r="P34" i="37" s="1"/>
  <c r="O9" i="37"/>
  <c r="O6" i="37" s="1"/>
  <c r="N9" i="37"/>
  <c r="N6" i="37" s="1"/>
  <c r="M9" i="37"/>
  <c r="M6" i="37" s="1"/>
  <c r="L9" i="37"/>
  <c r="L6" i="37" s="1"/>
  <c r="K9" i="37"/>
  <c r="K6" i="37" s="1"/>
  <c r="J9" i="37"/>
  <c r="J6" i="37" s="1"/>
  <c r="G9" i="37"/>
  <c r="G6" i="37" s="1"/>
  <c r="F9" i="37"/>
  <c r="C9" i="37"/>
  <c r="C6" i="37" s="1"/>
  <c r="P8" i="37"/>
  <c r="O8" i="37"/>
  <c r="N8" i="37"/>
  <c r="M8" i="37"/>
  <c r="L8" i="37"/>
  <c r="K8" i="37"/>
  <c r="J8" i="37"/>
  <c r="G8" i="37"/>
  <c r="F8" i="37"/>
  <c r="I8" i="37" s="1"/>
  <c r="C8" i="37"/>
  <c r="P7" i="37"/>
  <c r="O7" i="37"/>
  <c r="O34" i="37" s="1"/>
  <c r="N7" i="37"/>
  <c r="N34" i="37" s="1"/>
  <c r="M7" i="37"/>
  <c r="M34" i="37" s="1"/>
  <c r="L7" i="37"/>
  <c r="L34" i="37" s="1"/>
  <c r="K7" i="37"/>
  <c r="K34" i="37" s="1"/>
  <c r="J7" i="37"/>
  <c r="J34" i="37" s="1"/>
  <c r="G7" i="37"/>
  <c r="G34" i="37" s="1"/>
  <c r="F7" i="37"/>
  <c r="C7" i="37"/>
  <c r="C34" i="37" s="1"/>
  <c r="E34" i="37"/>
  <c r="D34" i="37"/>
  <c r="Q26" i="37" l="1"/>
  <c r="Q30" i="37"/>
  <c r="I9" i="37"/>
  <c r="F6" i="37"/>
  <c r="F34" i="37" s="1"/>
  <c r="I7" i="37"/>
  <c r="I6" i="37" s="1"/>
  <c r="Q22" i="37"/>
  <c r="Q10" i="37"/>
  <c r="Q8" i="37"/>
  <c r="Q7" i="37"/>
  <c r="I34" i="37" l="1"/>
  <c r="Q6" i="37"/>
  <c r="Q34" i="37" s="1"/>
  <c r="F6" i="107"/>
  <c r="E6" i="107"/>
  <c r="D6" i="107"/>
  <c r="C6" i="107"/>
  <c r="B2" i="106" l="1"/>
  <c r="B1" i="106"/>
  <c r="B1" i="105"/>
  <c r="B2" i="105"/>
  <c r="B1" i="94" l="1"/>
  <c r="B1" i="93"/>
  <c r="B1" i="92"/>
  <c r="B1" i="104" l="1"/>
  <c r="B1" i="103"/>
  <c r="B1" i="102"/>
  <c r="B1" i="101"/>
  <c r="B1" i="100"/>
  <c r="B1" i="99"/>
  <c r="B1" i="98"/>
  <c r="B1" i="97"/>
  <c r="B1" i="96"/>
  <c r="B1" i="95"/>
  <c r="B1" i="80" l="1"/>
  <c r="B1" i="79" l="1"/>
  <c r="B1" i="36"/>
  <c r="B1" i="74"/>
  <c r="B1" i="64"/>
  <c r="B1" i="35"/>
  <c r="B1" i="69"/>
  <c r="B1" i="77"/>
  <c r="B1" i="28"/>
  <c r="B1" i="73"/>
  <c r="B1" i="72"/>
  <c r="B1" i="52"/>
  <c r="B1" i="71"/>
  <c r="B1" i="6"/>
  <c r="B2" i="93" l="1"/>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C5" i="71" l="1"/>
  <c r="E5" i="71"/>
  <c r="F5" i="71"/>
  <c r="D5"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<sst xmlns="http://schemas.openxmlformats.org/spreadsheetml/2006/main" count="1247" uniqueCount="763">
  <si>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</si>
  <si>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</si>
  <si>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</si>
  <si>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</si>
  <si>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</si>
  <si>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</si>
  <si>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</si>
  <si>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</si>
  <si>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</si>
  <si>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</si>
  <si>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</si>
  <si>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</si>
  <si>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</si>
  <si>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</si>
  <si>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</si>
  <si>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</si>
  <si>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</si>
  <si>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</si>
  <si>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</si>
  <si>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</si>
  <si>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</si>
  <si>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</si>
  <si>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</si>
  <si>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</si>
  <si>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</si>
  <si>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</si>
  <si>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</si>
  <si>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</si>
  <si>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</si>
  <si>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</si>
  <si>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</si>
  <si>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</si>
  <si>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</si>
  <si>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</si>
  <si>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</si>
  <si>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</si>
  <si>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</si>
  <si>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</si>
  <si>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</si>
  <si>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</si>
  <si>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</si>
  <si>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</si>
  <si>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</si>
  <si>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</si>
  <si>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</si>
  <si>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</si>
  <si>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</si>
  <si>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</si>
  <si>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</si>
  <si>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</si>
  <si>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</si>
  <si>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</si>
  <si>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</si>
  <si>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</si>
  <si>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</si>
  <si>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</si>
  <si>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</si>
  <si>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</si>
  <si>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</si>
  <si>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</si>
  <si>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</si>
  <si>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</si>
  <si>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</si>
  <si>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</si>
  <si>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</si>
  <si>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</si>
  <si>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</si>
  <si>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</si>
  <si>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</si>
  <si>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</si>
  <si>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</si>
  <si>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</si>
  <si>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</si>
  <si>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</si>
  <si>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</si>
  <si>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</si>
  <si>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</si>
  <si>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</si>
  <si>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</si>
  <si>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</si>
  <si>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</si>
  <si>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</si>
  <si>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</si>
  <si>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</si>
  <si>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</si>
  <si>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</si>
  <si>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</si>
  <si>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</si>
  <si>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</si>
  <si>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</si>
  <si>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</si>
  <si>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</si>
  <si>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</si>
  <si>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</si>
  <si>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</si>
  <si>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</si>
  <si>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</si>
  <si>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</si>
  <si>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</si>
  <si>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</si>
  <si>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</si>
  <si>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</si>
  <si>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</si>
  <si>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</si>
  <si>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</si>
  <si>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</si>
  <si>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</si>
  <si>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</si>
  <si>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</si>
  <si>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</si>
  <si>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</si>
  <si>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</si>
  <si>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</si>
  <si>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</si>
  <si>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</si>
  <si>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</si>
  <si>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</si>
  <si>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</si>
  <si>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</si>
  <si>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</si>
  <si>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</si>
  <si>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</si>
  <si>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</si>
  <si>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</si>
  <si>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</si>
  <si>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</si>
  <si>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</si>
  <si>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</si>
  <si>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</si>
  <si>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</si>
  <si>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</si>
  <si>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</si>
  <si>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</si>
  <si>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</si>
  <si>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</si>
  <si>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</si>
  <si>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</si>
  <si>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</si>
  <si>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</si>
  <si>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</si>
  <si>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</si>
  <si>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</si>
  <si>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</si>
  <si>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</si>
  <si>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</si>
  <si>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</si>
  <si>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</si>
  <si>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</si>
  <si>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</si>
  <si>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</si>
  <si>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</si>
  <si>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</si>
  <si>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</si>
  <si>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</si>
  <si>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</si>
  <si>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</si>
  <si>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</si>
  <si>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</si>
  <si>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</si>
  <si>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</si>
  <si>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</si>
  <si>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</si>
  <si>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</si>
  <si>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</si>
  <si>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</si>
  <si>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</si>
  <si>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</si>
  <si>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</si>
  <si>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</si>
  <si>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</si>
  <si>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</si>
  <si>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</si>
  <si>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</si>
  <si>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</si>
  <si>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</si>
  <si>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</si>
  <si>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</si>
  <si>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</si>
  <si>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</si>
  <si>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</si>
  <si>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</si>
  <si>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</si>
  <si>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</si>
  <si>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</si>
  <si>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</si>
  <si>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</si>
  <si>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</si>
  <si>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</si>
  <si>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</si>
  <si>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</si>
  <si>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</si>
  <si>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</si>
  <si>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</si>
  <si>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</si>
  <si>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</si>
  <si>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</si>
  <si>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</si>
  <si>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</si>
  <si>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</si>
  <si>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</si>
  <si>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</si>
  <si>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</si>
  <si>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</si>
  <si>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</si>
  <si>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</si>
  <si>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</si>
  <si>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</si>
  <si>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t xml:space="preserve">გარესაბალანსო ელემენტები </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</si>
  <si>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</si>
  <si>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</si>
  <si>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</si>
  <si>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</si>
  <si>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</si>
  <si>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</si>
  <si>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</si>
  <si>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</si>
  <si>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</si>
  <si>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</si>
  <si>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</si>
  <si>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</si>
  <si>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</si>
  <si>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</si>
  <si>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</si>
  <si>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</si>
  <si>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</si>
  <si>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</si>
  <si>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</si>
  <si>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</si>
  <si>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</si>
  <si>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</si>
  <si>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</si>
  <si>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</si>
  <si>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</si>
  <si>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</si>
  <si>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</si>
  <si>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</si>
  <si>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</si>
  <si>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</si>
  <si>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</si>
  <si>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</si>
  <si>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</si>
  <si>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</si>
  <si>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</si>
  <si>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</si>
  <si>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</si>
  <si>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</si>
  <si>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</si>
  <si>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</si>
  <si>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</si>
  <si>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</si>
  <si>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</si>
  <si>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</si>
  <si>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</si>
  <si>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</si>
  <si>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</si>
  <si>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</si>
  <si>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</si>
  <si>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</si>
  <si>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</si>
  <si>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</si>
  <si>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</si>
  <si>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</si>
  <si>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</si>
  <si>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</si>
  <si>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</si>
  <si>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</si>
  <si>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</si>
  <si>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</si>
  <si>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</si>
  <si>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</si>
  <si>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</si>
  <si>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</si>
  <si>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</si>
  <si>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</si>
  <si>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</si>
  <si>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</si>
  <si>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</si>
  <si>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</si>
  <si>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</si>
  <si>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</si>
  <si>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</si>
  <si>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</si>
  <si>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</si>
  <si>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</si>
  <si>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</si>
  <si>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</si>
  <si>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</si>
  <si>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</si>
  <si>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</si>
  <si>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</si>
  <si>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</si>
  <si>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</si>
  <si>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</si>
  <si>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</si>
  <si>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</si>
  <si>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</si>
  <si>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</si>
  <si>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</si>
  <si>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</si>
  <si>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</si>
  <si>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</si>
  <si>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</si>
  <si>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</si>
  <si>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</si>
  <si>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</si>
  <si>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</si>
  <si>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</si>
  <si>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</si>
  <si>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</si>
  <si>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</si>
  <si>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</si>
  <si>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</si>
  <si>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</si>
  <si>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</si>
  <si>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</si>
  <si>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</si>
  <si>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</si>
  <si>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</si>
  <si>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</si>
  <si>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</si>
  <si>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</si>
  <si>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</si>
  <si>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</si>
  <si>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</si>
  <si>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</si>
  <si>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</si>
  <si>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</si>
  <si>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</si>
  <si>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</si>
  <si>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</si>
  <si>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</si>
  <si>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</si>
  <si>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</si>
  <si>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</si>
  <si>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</si>
  <si>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</si>
  <si>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</si>
  <si>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</si>
  <si>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</si>
  <si>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</si>
  <si>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</si>
  <si>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</si>
  <si>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</si>
  <si>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</si>
  <si>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</si>
  <si>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</si>
  <si>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</si>
  <si>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</si>
  <si>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</si>
  <si>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</si>
  <si>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</si>
  <si>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</si>
  <si>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</si>
  <si>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</si>
  <si>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</si>
  <si>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</si>
  <si>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</si>
  <si>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</si>
  <si>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</si>
  <si>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</si>
  <si>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</si>
  <si>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</si>
  <si>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</si>
  <si>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</si>
  <si>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</si>
  <si>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</si>
  <si>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</si>
  <si>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</si>
  <si>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</si>
  <si>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</si>
  <si>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</si>
  <si>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</si>
  <si>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</si>
  <si>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</si>
  <si>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</si>
  <si>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</si>
  <si>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</si>
  <si>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</si>
  <si>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</si>
  <si>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</si>
  <si>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</si>
  <si>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</si>
  <si>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</si>
  <si>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</si>
  <si>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</si>
  <si>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</si>
  <si>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</si>
  <si>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</si>
  <si>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</si>
  <si>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</si>
  <si>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</si>
  <si>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</si>
  <si>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</si>
  <si>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</si>
  <si>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</si>
  <si>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</si>
  <si>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</si>
  <si>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</si>
  <si>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</si>
  <si>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</si>
  <si>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</si>
  <si>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</si>
  <si>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</si>
  <si>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</si>
  <si>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</si>
  <si>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</si>
  <si>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</si>
  <si>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</si>
  <si>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</si>
  <si>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</si>
  <si>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</si>
  <si>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</si>
  <si>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</si>
  <si>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</si>
  <si>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</si>
  <si>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</si>
  <si>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</si>
  <si>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</si>
  <si>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</si>
  <si>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</si>
  <si>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</si>
  <si>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</si>
  <si>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</si>
  <si>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</si>
  <si>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</si>
  <si>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</si>
  <si>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</si>
  <si>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</si>
  <si>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</si>
  <si>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</si>
  <si>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</si>
  <si>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</si>
  <si>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</si>
  <si>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</si>
  <si>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</si>
  <si>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</si>
  <si>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</si>
  <si>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</si>
  <si>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</si>
  <si>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</si>
  <si>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</si>
  <si>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</si>
  <si>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</si>
  <si>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</si>
  <si>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</si>
  <si>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</si>
  <si>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</si>
  <si>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</si>
  <si>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</si>
  <si>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</si>
  <si>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</si>
  <si>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</si>
  <si>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</si>
  <si>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</si>
  <si>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</si>
  <si>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</si>
  <si>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</si>
  <si>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</si>
  <si>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</si>
  <si>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</si>
  <si>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</si>
  <si>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</si>
  <si>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</si>
  <si>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</si>
  <si>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</si>
  <si>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</si>
  <si>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</si>
  <si>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</si>
  <si>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</si>
  <si>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</si>
  <si>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</si>
  <si>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</si>
  <si>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</si>
  <si>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</si>
  <si>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</si>
  <si>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</si>
  <si>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</si>
  <si>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</si>
  <si>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</si>
  <si>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</si>
  <si>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</si>
  <si>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</si>
  <si>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</si>
  <si>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</si>
  <si>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</si>
  <si>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</si>
  <si>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</si>
  <si>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</si>
  <si>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ზოგადი და ხარისხობრივი ინფორმაცია საცალო პროდუქტებზე</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</si>
  <si>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</si>
  <si>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</si>
  <si>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</si>
  <si>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</si>
  <si>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</si>
  <si>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</si>
  <si>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</si>
  <si>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</si>
  <si>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</si>
  <si>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</si>
  <si>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</si>
  <si>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</si>
  <si>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</si>
  <si>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</si>
  <si>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</si>
  <si>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</si>
  <si>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</si>
  <si>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</si>
  <si>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</si>
  <si>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</si>
  <si>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</si>
  <si>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</si>
  <si>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</si>
  <si>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</si>
  <si>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</si>
  <si>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</si>
  <si>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</si>
  <si>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</si>
  <si>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</si>
  <si>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</si>
  <si>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</si>
  <si>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</si>
  <si>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</si>
  <si>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</si>
  <si>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</si>
  <si>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</si>
  <si>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</si>
  <si>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</si>
  <si>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</si>
  <si>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</si>
  <si>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</si>
  <si>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</si>
  <si>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</si>
  <si>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</si>
  <si>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</si>
  <si>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</si>
  <si>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</si>
  <si>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</si>
  <si>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</si>
  <si>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</si>
  <si>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</si>
  <si>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</si>
  <si>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</si>
  <si>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</si>
  <si>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</si>
  <si>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</si>
  <si>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</si>
  <si>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</si>
  <si>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</si>
  <si>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</si>
  <si>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</si>
  <si>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</si>
  <si>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</si>
  <si>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</si>
  <si>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</si>
  <si>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</si>
  <si>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</si>
  <si>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</si>
  <si>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</si>
  <si>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</si>
  <si>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</si>
  <si>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</si>
  <si>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</si>
  <si>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</si>
  <si>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</si>
  <si>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</si>
  <si>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</si>
  <si>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</si>
  <si>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</si>
  <si>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</si>
  <si>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</si>
  <si>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</si>
  <si>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</si>
  <si>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</si>
  <si>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</si>
  <si>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</si>
  <si>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</si>
  <si>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</si>
  <si>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</si>
  <si>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</si>
  <si>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</si>
  <si>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</si>
  <si>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</si>
  <si>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</si>
  <si>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</si>
  <si>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</si>
  <si>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</si>
  <si>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</si>
  <si>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</si>
  <si>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</si>
  <si>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</si>
  <si>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</si>
  <si>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</si>
  <si>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</si>
  <si>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</si>
  <si>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</si>
  <si>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</si>
  <si>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</si>
  <si>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</si>
  <si>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</si>
  <si>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</si>
  <si>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</si>
  <si>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</si>
  <si>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</si>
  <si>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</si>
  <si>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</si>
  <si>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</si>
  <si>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</si>
  <si>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</si>
  <si>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</si>
  <si>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</si>
  <si>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</si>
  <si>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</si>
  <si>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</si>
  <si>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</si>
  <si>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</si>
  <si>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</si>
  <si>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</si>
  <si>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</si>
  <si>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</si>
  <si>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</si>
  <si>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</si>
  <si>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</si>
  <si>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</si>
  <si>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</si>
  <si>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</si>
  <si>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</si>
  <si>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</si>
  <si>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</si>
  <si>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</si>
  <si>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</si>
  <si>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</si>
  <si>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</si>
  <si>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</si>
  <si>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</si>
  <si>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</si>
  <si>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</si>
  <si>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</si>
  <si>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</si>
  <si>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</si>
  <si>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</si>
  <si>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</si>
  <si>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</si>
  <si>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</si>
  <si>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</si>
  <si>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</si>
  <si>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</si>
  <si>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</si>
  <si>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</si>
  <si>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</si>
  <si>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</si>
  <si>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</si>
  <si>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</si>
  <si>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</si>
  <si>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</si>
  <si>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</si>
  <si>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</si>
  <si>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</si>
  <si>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</si>
  <si>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</si>
  <si>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</si>
  <si>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</si>
  <si>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</si>
  <si>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</si>
  <si>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</si>
  <si>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</si>
  <si>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</si>
  <si>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</si>
  <si>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</si>
  <si>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</si>
  <si>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</si>
  <si>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</si>
  <si>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</si>
  <si>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</si>
  <si>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</si>
  <si>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</si>
  <si>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</si>
  <si>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</si>
  <si>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</si>
  <si>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</si>
  <si>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</si>
  <si>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</si>
  <si>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</si>
  <si>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</si>
  <si>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</si>
  <si>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</si>
  <si>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</si>
  <si>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</si>
  <si>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</si>
  <si>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</si>
  <si>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</si>
  <si>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</si>
  <si>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</si>
  <si>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</si>
  <si>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</si>
  <si>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</si>
  <si>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</si>
  <si>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</si>
  <si>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</si>
  <si>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</si>
  <si>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</si>
  <si>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</si>
  <si>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</si>
  <si>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</si>
  <si>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</si>
  <si>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</si>
  <si>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</si>
  <si>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</si>
  <si>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</si>
  <si>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</si>
  <si>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</si>
  <si>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</si>
  <si>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</si>
  <si>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 xml:space="preserve">ბაზელ III-ზე დაფუძნებული ჩარჩოს მიხედვით </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</si>
  <si>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</si>
  <si>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</si>
  <si>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</si>
  <si>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</si>
  <si>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</si>
  <si>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</si>
  <si>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</si>
  <si>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</si>
  <si>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</si>
  <si>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</si>
  <si>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</si>
  <si>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</si>
  <si>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</si>
  <si>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</si>
  <si>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</si>
  <si>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</si>
  <si>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</si>
  <si>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</si>
  <si>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</si>
  <si>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</si>
  <si>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</si>
  <si>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</si>
  <si>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</si>
  <si>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</si>
  <si>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</si>
  <si>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</si>
  <si>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</si>
  <si>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</si>
  <si>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t>სს პროკრედიტ ბანკი</t>
  </si>
  <si>
    <t>მარსელ სებასტიან ცაიტინგერი</t>
  </si>
  <si>
    <t>ალექსი მატუა</t>
  </si>
  <si>
    <t>www.procreditbank.ge</t>
  </si>
  <si>
    <t>არადამოუკიდებელი თავმჯდომარე</t>
  </si>
  <si>
    <t>დამოუკიდებელი წევრი</t>
  </si>
  <si>
    <t>ნინო დადუნაშვილი</t>
  </si>
  <si>
    <t>ჰუბერტუს პეტრუს მარია კნაპენ (ბენ)</t>
  </si>
  <si>
    <t>გენერალური დირექტორი/ბიზნეს კლიენტები, ხაზინა და ფულადი სახსრების მართვა, მდგრადი განვითარების დეპარტამენტი</t>
  </si>
  <si>
    <t>ზეინაბ ლომაშვილი</t>
  </si>
  <si>
    <t>დირექტორი/საკრედიტო რისკები, ზოგადი რისკები, იურიდიული, ადამიანური რესურსების მართვა, კომპლაენსი და AML</t>
  </si>
  <si>
    <t>ელენე ცინცაძე</t>
  </si>
  <si>
    <t>დირექტორი/ფინანსები, ადმინისტრაცია, საკორესპონდენტო ურთიერთობები და ცენტრალიზებული ბექ ოფისი</t>
  </si>
  <si>
    <t xml:space="preserve">ProCredit Holding AG </t>
  </si>
  <si>
    <t>Zeitinger Invest GmbH</t>
  </si>
  <si>
    <t>KfW - Kreditanstalt für Wiederaufbau</t>
  </si>
  <si>
    <t>DOEN Participaties BV</t>
  </si>
  <si>
    <t>EBRD - European Bank for Reconstruction and Development</t>
  </si>
  <si>
    <t>ცხრილი 9 (Capital), N17</t>
  </si>
  <si>
    <t>*კომერციული ბანკების საქმიანობის შესახებ კანონით განსაზღვრული სააქციო კაპიტალი</t>
  </si>
  <si>
    <t>თამარ ჟიჟილაშვილი</t>
  </si>
  <si>
    <t>ცხრილი 9 (Capital), N4, 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</si>
</sst>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3" formatCode="_-* #,##0.00_-;\-* #,##0.00_-;_-* &quot;-&quot;??_-;_-@_-"/>
    <numFmt numFmtId="164" formatCode="&quot;$&quot;#,##0.00_);[Red]\(&quot;$&quot;#,##0.0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quot;-&quot;??_);_(@_)"/>
    <numFmt numFmtId="170" formatCode="0.0%"/>
    <numFmt numFmtId="171" formatCode="_(#,##0_);_(\(#,##0\);_(\ \-\ _);_(@_)"/>
    <numFmt numFmtId="172" formatCode="[$-409]dd\-mmm\-yy;@"/>
    <numFmt numFmtId="173" formatCode="[$-409]mmm\-yy;@"/>
    <numFmt numFmtId="174" formatCode="_ * #,##0.00_)&quot;F&quot;_ ;_ * \(#,##0.00\)&quot;F&quot;_ ;_ * &quot;-&quot;??_)&quot;F&quot;_ ;_ @_ "/>
    <numFmt numFmtId="175" formatCode="_(* #,##0.0_);_(* \(#,##0.00\);_(* &quot;-&quot;??_);_(@_)"/>
    <numFmt numFmtId="176" formatCode="General_)"/>
    <numFmt numFmtId="177" formatCode="0.000"/>
    <numFmt numFmtId="178" formatCode="&quot;fl&quot;#,##0_);\(&quot;fl&quot;#,##0\)"/>
    <numFmt numFmtId="179" formatCode="&quot;fl&quot;#,##0_);[Red]\(&quot;fl&quot;#,##0\)"/>
    <numFmt numFmtId="180" formatCode="&quot;fl&quot;#,##0.00_);\(&quot;fl&quot;#,##0.00\)"/>
    <numFmt numFmtId="181" formatCode="_-* #,##0.00_$_-;\-* #,##0.00_$_-;_-* &quot;-&quot;??_$_-;_-@_-"/>
    <numFmt numFmtId="182" formatCode="_-* #,##0.00\ _L_a_r_i_-;\-* #,##0.00\ _L_a_r_i_-;_-* &quot;-&quot;??\ _L_a_r_i_-;_-@_-"/>
    <numFmt numFmtId="183" formatCode="[$-409]d\-mmm\-yy;@"/>
    <numFmt numFmtId="184" formatCode="_-* #,##0.00\ _D_M_-;\-* #,##0.00\ _D_M_-;_-* &quot;-&quot;??\ _D_M_-;_-@_-"/>
    <numFmt numFmtId="185" formatCode="&quot;balance  &quot;[$-409]d\-mmm\-yy;@"/>
    <numFmt numFmtId="186" formatCode="mmmm\-yy"/>
    <numFmt numFmtId="187" formatCode="_-* #,##0_ð_._-;\-* #,##0_ð_._-;_-* &quot;-&quot;_ð_._-;_-@_-"/>
    <numFmt numFmtId="188" formatCode="_-* #,##0.00_ð_._-;\-* #,##0.00_ð_._-;_-* &quot;-&quot;??_ð_._-;_-@_-"/>
    <numFmt numFmtId="189" formatCode="&quot;See Note &quot;\ #"/>
    <numFmt numFmtId="190" formatCode="\60\4\7\:"/>
    <numFmt numFmtId="191" formatCode="&quot;p.&quot;#,##0.00;[Red]\-&quot;p.&quot;#,##0.00"/>
    <numFmt numFmtId="192" formatCode="0.00000"/>
    <numFmt numFmtId="193" formatCode="&quot;fl&quot;#,##0.00_);[Red]\(&quot;fl&quot;#,##0.00\)"/>
    <numFmt numFmtId="194" formatCode="_(&quot;fl&quot;* #,##0_);_(&quot;fl&quot;* \(#,##0\);_(&quot;fl&quot;* &quot;-&quot;_);_(@_)"/>
    <numFmt numFmtId="195" formatCode="&quot;Fr.&quot;\ #,##0;[Red]&quot;Fr.&quot;\ \-#,##0"/>
    <numFmt numFmtId="196" formatCode="_(&quot;¤&quot;* #,##0.00_);_(&quot;¤&quot;* \(#,##0.00\);_(&quot;¤&quot;* &quot;-&quot;??_);_(@_)"/>
    <numFmt numFmtId="197" formatCode="#,##0_ ;[Red]\-#,##0\ "/>
    <numFmt numFmtId="198" formatCode="_-* #,##0\ _€_-;\-* #,##0\ _€_-;_-* &quot;-&quot;??\ _€_-;_-@_-"/>
    <numFmt numFmtId="199" formatCode="#,##0.0"/>
  </numFmts>
  <fonts count="15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9"/>
      <color theme="1"/>
      <name val="Calibri"/>
      <family val="2"/>
      <scheme val="minor"/>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color theme="1"/>
      <name val="Verdana"/>
      <family val="2"/>
    </font>
  </fonts>
  <fills count="8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4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417">
    <xf numFmtId="0" fontId="0" fillId="0" borderId="0"/>
    <xf numFmtId="168" fontId="2" fillId="0" borderId="0" applyFont="0" applyFill="0" applyBorder="0" applyAlignment="0" applyProtection="0"/>
    <xf numFmtId="168"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68" fontId="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2" fillId="0" borderId="0"/>
    <xf numFmtId="0" fontId="7" fillId="0" borderId="0"/>
    <xf numFmtId="0" fontId="1" fillId="0" borderId="0"/>
    <xf numFmtId="9" fontId="1" fillId="0" borderId="0" applyFont="0" applyFill="0" applyBorder="0" applyAlignment="0" applyProtection="0"/>
    <xf numFmtId="0" fontId="2" fillId="0" borderId="0"/>
    <xf numFmtId="0" fontId="2" fillId="0" borderId="0"/>
    <xf numFmtId="0" fontId="10" fillId="0" borderId="0" applyNumberFormat="0" applyFill="0" applyBorder="0" applyAlignment="0" applyProtection="0">
      <alignment vertical="top"/>
      <protection locked="0"/>
    </xf>
    <xf numFmtId="0" fontId="24" fillId="0" borderId="0"/>
    <xf numFmtId="172" fontId="25" fillId="36" borderId="0"/>
    <xf numFmtId="173" fontId="25" fillId="36" borderId="0"/>
    <xf numFmtId="172" fontId="25" fillId="36" borderId="0"/>
    <xf numFmtId="0" fontId="26" fillId="37" borderId="0" applyNumberFormat="0" applyBorder="0" applyAlignment="0" applyProtection="0"/>
    <xf numFmtId="0" fontId="4" fillId="12" borderId="0" applyNumberFormat="0" applyBorder="0" applyAlignment="0" applyProtection="0"/>
    <xf numFmtId="172" fontId="27" fillId="37"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172" fontId="27" fillId="37"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172" fontId="27" fillId="37"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172" fontId="27" fillId="37"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172"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72" fontId="27" fillId="38"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172" fontId="27" fillId="38"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172" fontId="27" fillId="38"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172" fontId="27" fillId="38"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72" fontId="27" fillId="39"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172" fontId="27" fillId="39"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172" fontId="27" fillId="39"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172" fontId="27" fillId="39"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72" fontId="27" fillId="41"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172" fontId="27" fillId="41"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172" fontId="27" fillId="41"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172" fontId="27" fillId="41"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72" fontId="27" fillId="4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172" fontId="27" fillId="4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172" fontId="27" fillId="4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172" fontId="27" fillId="4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72" fontId="27" fillId="44"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172" fontId="27" fillId="44"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172" fontId="27" fillId="44"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172" fontId="27" fillId="44"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72" fontId="27" fillId="45"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172" fontId="27" fillId="45"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172" fontId="27" fillId="45"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172" fontId="27" fillId="45"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72" fontId="27" fillId="46"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172" fontId="27" fillId="46"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172" fontId="27" fillId="46"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172" fontId="27" fillId="46"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72" fontId="30" fillId="47"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172" fontId="30" fillId="47"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172" fontId="30" fillId="47"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172" fontId="30" fillId="47"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172"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72" fontId="30" fillId="44"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172" fontId="30" fillId="44"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172" fontId="30" fillId="44"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172" fontId="30" fillId="44"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172"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72" fontId="30" fillId="45"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172" fontId="30" fillId="45"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172" fontId="30" fillId="45"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172" fontId="30" fillId="45"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72" fontId="30" fillId="50"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172" fontId="30" fillId="50"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172" fontId="30" fillId="50"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172" fontId="30" fillId="50"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72" fontId="30" fillId="53"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172" fontId="30" fillId="53"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172" fontId="30" fillId="53"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172" fontId="30" fillId="53"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172"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72" fontId="30" fillId="57"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172" fontId="30" fillId="57"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172" fontId="30" fillId="57"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172" fontId="30" fillId="57"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172"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72" fontId="30" fillId="5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172" fontId="30" fillId="5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172" fontId="30" fillId="5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172" fontId="30" fillId="5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172"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72" fontId="30" fillId="62"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172" fontId="30" fillId="62"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172" fontId="30" fillId="62"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172" fontId="30" fillId="62"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172"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72" fontId="33" fillId="38"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172" fontId="33" fillId="38"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172" fontId="33" fillId="38"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172" fontId="33" fillId="38"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172" fontId="33" fillId="38" borderId="0" applyNumberFormat="0" applyBorder="0" applyAlignment="0" applyProtection="0"/>
    <xf numFmtId="0" fontId="31" fillId="38" borderId="0" applyNumberFormat="0" applyBorder="0" applyAlignment="0" applyProtection="0"/>
    <xf numFmtId="174" fontId="34"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5" fontId="36" fillId="0" borderId="0" applyFill="0" applyBorder="0" applyAlignment="0"/>
    <xf numFmtId="175" fontId="36"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9" fontId="36" fillId="0" borderId="0" applyFill="0" applyBorder="0" applyAlignment="0"/>
    <xf numFmtId="175" fontId="36" fillId="0" borderId="0" applyFill="0" applyBorder="0" applyAlignment="0"/>
    <xf numFmtId="180" fontId="36" fillId="0" borderId="0" applyFill="0" applyBorder="0" applyAlignment="0"/>
    <xf numFmtId="176" fontId="36" fillId="0" borderId="0" applyFill="0" applyBorder="0" applyAlignment="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172" fontId="39"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172" fontId="39"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173" fontId="39"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172" fontId="39" fillId="63" borderId="38" applyNumberFormat="0" applyAlignment="0" applyProtection="0"/>
    <xf numFmtId="173" fontId="39" fillId="63" borderId="38" applyNumberFormat="0" applyAlignment="0" applyProtection="0"/>
    <xf numFmtId="172" fontId="39" fillId="63" borderId="38" applyNumberFormat="0" applyAlignment="0" applyProtection="0"/>
    <xf numFmtId="172" fontId="39" fillId="63" borderId="38" applyNumberFormat="0" applyAlignment="0" applyProtection="0"/>
    <xf numFmtId="173" fontId="39" fillId="63" borderId="38" applyNumberFormat="0" applyAlignment="0" applyProtection="0"/>
    <xf numFmtId="172" fontId="39" fillId="63" borderId="38" applyNumberFormat="0" applyAlignment="0" applyProtection="0"/>
    <xf numFmtId="172" fontId="39" fillId="63" borderId="38" applyNumberFormat="0" applyAlignment="0" applyProtection="0"/>
    <xf numFmtId="173" fontId="39" fillId="63" borderId="38" applyNumberFormat="0" applyAlignment="0" applyProtection="0"/>
    <xf numFmtId="172" fontId="39" fillId="63" borderId="38" applyNumberFormat="0" applyAlignment="0" applyProtection="0"/>
    <xf numFmtId="172" fontId="39" fillId="63" borderId="38" applyNumberFormat="0" applyAlignment="0" applyProtection="0"/>
    <xf numFmtId="173" fontId="39" fillId="63" borderId="38" applyNumberFormat="0" applyAlignment="0" applyProtection="0"/>
    <xf numFmtId="172" fontId="39" fillId="63" borderId="38" applyNumberFormat="0" applyAlignment="0" applyProtection="0"/>
    <xf numFmtId="0" fontId="37" fillId="63" borderId="38" applyNumberFormat="0" applyAlignment="0" applyProtection="0"/>
    <xf numFmtId="0" fontId="40" fillId="64" borderId="39" applyNumberFormat="0" applyAlignment="0" applyProtection="0"/>
    <xf numFmtId="0" fontId="41" fillId="9" borderId="34" applyNumberFormat="0" applyAlignment="0" applyProtection="0"/>
    <xf numFmtId="172"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0" fontId="40"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0" fontId="41" fillId="9" borderId="34"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0" fontId="40" fillId="64"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5" fontId="3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quotePrefix="1">
      <protection locked="0"/>
    </xf>
    <xf numFmtId="168" fontId="26" fillId="0" borderId="0" applyFont="0" applyFill="0" applyBorder="0" applyAlignment="0" applyProtection="0"/>
    <xf numFmtId="168" fontId="2" fillId="0" borderId="0" quotePrefix="1">
      <protection locked="0"/>
    </xf>
    <xf numFmtId="168" fontId="26"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81" fontId="1" fillId="0" borderId="0" applyFont="0" applyFill="0" applyBorder="0" applyAlignment="0" applyProtection="0"/>
    <xf numFmtId="181"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3"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82" fontId="26" fillId="0" borderId="0" applyFont="0" applyFill="0" applyBorder="0" applyAlignment="0" applyProtection="0"/>
    <xf numFmtId="167" fontId="7" fillId="0" borderId="0" applyFont="0" applyFill="0" applyBorder="0" applyAlignment="0" applyProtection="0"/>
    <xf numFmtId="168" fontId="26" fillId="0" borderId="0" applyFont="0" applyFill="0" applyBorder="0" applyAlignment="0" applyProtection="0"/>
    <xf numFmtId="167" fontId="7" fillId="0" borderId="0" applyFont="0" applyFill="0" applyBorder="0" applyAlignment="0" applyProtection="0"/>
    <xf numFmtId="182" fontId="26"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82" fontId="26" fillId="0" borderId="0" applyFont="0" applyFill="0" applyBorder="0" applyAlignment="0" applyProtection="0"/>
    <xf numFmtId="167" fontId="7" fillId="0" borderId="0" applyFont="0" applyFill="0" applyBorder="0" applyAlignment="0" applyProtection="0"/>
    <xf numFmtId="182" fontId="26"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0"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3"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3"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4" fontId="2" fillId="0" borderId="0" applyFont="0" applyFill="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4" fillId="0" borderId="0"/>
    <xf numFmtId="176" fontId="36" fillId="0" borderId="0" applyFont="0" applyFill="0" applyBorder="0" applyAlignment="0" applyProtection="0"/>
    <xf numFmtId="167" fontId="2"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4"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5" fontId="36" fillId="0" borderId="0" applyFill="0" applyBorder="0" applyAlignment="0"/>
    <xf numFmtId="176" fontId="36" fillId="0" borderId="0" applyFill="0" applyBorder="0" applyAlignment="0"/>
    <xf numFmtId="175" fontId="36" fillId="0" borderId="0" applyFill="0" applyBorder="0" applyAlignment="0"/>
    <xf numFmtId="180" fontId="36" fillId="0" borderId="0" applyFill="0" applyBorder="0" applyAlignment="0"/>
    <xf numFmtId="176" fontId="36" fillId="0" borderId="0" applyFill="0" applyBorder="0" applyAlignment="0"/>
    <xf numFmtId="172" fontId="2" fillId="0" borderId="0" applyFont="0" applyFill="0" applyBorder="0" applyAlignment="0" applyProtection="0"/>
    <xf numFmtId="173" fontId="2" fillId="0" borderId="0" applyFont="0" applyFill="0" applyBorder="0" applyAlignment="0" applyProtection="0"/>
    <xf numFmtId="172"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2" fontId="49"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172" fontId="49"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172" fontId="49"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172" fontId="49"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172" fontId="2" fillId="0" borderId="0"/>
    <xf numFmtId="0" fontId="2" fillId="0" borderId="0"/>
    <xf numFmtId="172"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72" fontId="52" fillId="39"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172" fontId="52" fillId="39"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172" fontId="52" fillId="39"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172" fontId="52" fillId="39"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172"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2"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2" fontId="53" fillId="0" borderId="9">
      <alignment horizontal="left" vertical="center"/>
    </xf>
    <xf numFmtId="0" fontId="54" fillId="0" borderId="41" applyNumberFormat="0" applyFill="0" applyAlignment="0" applyProtection="0"/>
    <xf numFmtId="173" fontId="54" fillId="0" borderId="41" applyNumberFormat="0" applyFill="0" applyAlignment="0" applyProtection="0"/>
    <xf numFmtId="0"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3"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3"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3"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3"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3" fontId="55" fillId="0" borderId="42"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3"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3"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3"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3"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3" fontId="56" fillId="0" borderId="43"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173" fontId="56" fillId="0" borderId="43" applyNumberFormat="0" applyFill="0" applyAlignment="0" applyProtection="0"/>
    <xf numFmtId="172" fontId="56" fillId="0" borderId="43" applyNumberFormat="0" applyFill="0" applyAlignment="0" applyProtection="0"/>
    <xf numFmtId="172" fontId="56" fillId="0" borderId="43" applyNumberFormat="0" applyFill="0" applyAlignment="0" applyProtection="0"/>
    <xf numFmtId="173" fontId="56" fillId="0" borderId="43" applyNumberFormat="0" applyFill="0" applyAlignment="0" applyProtection="0"/>
    <xf numFmtId="172" fontId="56" fillId="0" borderId="43" applyNumberFormat="0" applyFill="0" applyAlignment="0" applyProtection="0"/>
    <xf numFmtId="172" fontId="56" fillId="0" borderId="43" applyNumberFormat="0" applyFill="0" applyAlignment="0" applyProtection="0"/>
    <xf numFmtId="173" fontId="56" fillId="0" borderId="43" applyNumberFormat="0" applyFill="0" applyAlignment="0" applyProtection="0"/>
    <xf numFmtId="172" fontId="56" fillId="0" borderId="43" applyNumberFormat="0" applyFill="0" applyAlignment="0" applyProtection="0"/>
    <xf numFmtId="172" fontId="56" fillId="0" borderId="43" applyNumberFormat="0" applyFill="0" applyAlignment="0" applyProtection="0"/>
    <xf numFmtId="173"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3" fontId="56" fillId="0" borderId="0" applyNumberFormat="0" applyFill="0" applyBorder="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3"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3"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3"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3"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37" fontId="57" fillId="0" borderId="0"/>
    <xf numFmtId="172" fontId="58" fillId="0" borderId="0"/>
    <xf numFmtId="0" fontId="58" fillId="0" borderId="0"/>
    <xf numFmtId="172" fontId="58" fillId="0" borderId="0"/>
    <xf numFmtId="172" fontId="53" fillId="0" borderId="0"/>
    <xf numFmtId="0" fontId="53" fillId="0" borderId="0"/>
    <xf numFmtId="172" fontId="53" fillId="0" borderId="0"/>
    <xf numFmtId="172" fontId="59" fillId="0" borderId="0"/>
    <xf numFmtId="0" fontId="59" fillId="0" borderId="0"/>
    <xf numFmtId="172" fontId="59" fillId="0" borderId="0"/>
    <xf numFmtId="172" fontId="60" fillId="0" borderId="0"/>
    <xf numFmtId="0" fontId="60" fillId="0" borderId="0"/>
    <xf numFmtId="172" fontId="60" fillId="0" borderId="0"/>
    <xf numFmtId="172" fontId="61" fillId="0" borderId="0"/>
    <xf numFmtId="0" fontId="61" fillId="0" borderId="0"/>
    <xf numFmtId="172" fontId="61" fillId="0" borderId="0"/>
    <xf numFmtId="172" fontId="62" fillId="0" borderId="0"/>
    <xf numFmtId="0" fontId="62" fillId="0" borderId="0"/>
    <xf numFmtId="172" fontId="62" fillId="0" borderId="0"/>
    <xf numFmtId="0" fontId="61"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2" fontId="2" fillId="0" borderId="0">
      <alignment horizontal="center"/>
    </xf>
    <xf numFmtId="0" fontId="2" fillId="0" borderId="0">
      <alignment horizontal="center"/>
    </xf>
    <xf numFmtId="172" fontId="2" fillId="0" borderId="0">
      <alignment horizontal="center"/>
    </xf>
    <xf numFmtId="172" fontId="63" fillId="0" borderId="0" applyNumberFormat="0" applyFill="0" applyBorder="0" applyAlignment="0" applyProtection="0">
      <alignment vertical="top"/>
      <protection locked="0"/>
    </xf>
    <xf numFmtId="173"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2" fontId="64" fillId="0" borderId="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172" fontId="67"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172" fontId="67"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173" fontId="67"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172" fontId="67" fillId="42" borderId="38" applyNumberFormat="0" applyAlignment="0" applyProtection="0"/>
    <xf numFmtId="173" fontId="67" fillId="42" borderId="38" applyNumberFormat="0" applyAlignment="0" applyProtection="0"/>
    <xf numFmtId="172" fontId="67" fillId="42" borderId="38" applyNumberFormat="0" applyAlignment="0" applyProtection="0"/>
    <xf numFmtId="172" fontId="67" fillId="42" borderId="38" applyNumberFormat="0" applyAlignment="0" applyProtection="0"/>
    <xf numFmtId="173" fontId="67" fillId="42" borderId="38" applyNumberFormat="0" applyAlignment="0" applyProtection="0"/>
    <xf numFmtId="172" fontId="67" fillId="42" borderId="38" applyNumberFormat="0" applyAlignment="0" applyProtection="0"/>
    <xf numFmtId="172" fontId="67" fillId="42" borderId="38" applyNumberFormat="0" applyAlignment="0" applyProtection="0"/>
    <xf numFmtId="173" fontId="67" fillId="42" borderId="38" applyNumberFormat="0" applyAlignment="0" applyProtection="0"/>
    <xf numFmtId="172" fontId="67" fillId="42" borderId="38" applyNumberFormat="0" applyAlignment="0" applyProtection="0"/>
    <xf numFmtId="172" fontId="67" fillId="42" borderId="38" applyNumberFormat="0" applyAlignment="0" applyProtection="0"/>
    <xf numFmtId="173" fontId="67" fillId="42" borderId="38" applyNumberFormat="0" applyAlignment="0" applyProtection="0"/>
    <xf numFmtId="172" fontId="67" fillId="42" borderId="38" applyNumberFormat="0" applyAlignment="0" applyProtection="0"/>
    <xf numFmtId="0" fontId="65" fillId="42" borderId="38" applyNumberFormat="0" applyAlignment="0" applyProtection="0"/>
    <xf numFmtId="3" fontId="2" fillId="71" borderId="3" applyFont="0">
      <alignment horizontal="right" vertical="center"/>
      <protection locked="0"/>
    </xf>
    <xf numFmtId="175" fontId="36" fillId="0" borderId="0" applyFill="0" applyBorder="0" applyAlignment="0"/>
    <xf numFmtId="176" fontId="36" fillId="0" borderId="0" applyFill="0" applyBorder="0" applyAlignment="0"/>
    <xf numFmtId="175" fontId="36" fillId="0" borderId="0" applyFill="0" applyBorder="0" applyAlignment="0"/>
    <xf numFmtId="180" fontId="36" fillId="0" borderId="0" applyFill="0" applyBorder="0" applyAlignment="0"/>
    <xf numFmtId="176"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2" fontId="70" fillId="0" borderId="44"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172" fontId="70" fillId="0" borderId="44"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172" fontId="70" fillId="0" borderId="44"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172" fontId="70" fillId="0" borderId="44"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172" fontId="2" fillId="0" borderId="0">
      <alignment horizontal="center"/>
    </xf>
    <xf numFmtId="0" fontId="2" fillId="0" borderId="0">
      <alignment horizontal="center"/>
    </xf>
    <xf numFmtId="172" fontId="2" fillId="0" borderId="0">
      <alignment horizontal="center"/>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72" fontId="73" fillId="72"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172" fontId="73" fillId="72"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172" fontId="73" fillId="72"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172" fontId="73" fillId="72"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172" fontId="73" fillId="72" borderId="0" applyNumberFormat="0" applyBorder="0" applyAlignment="0" applyProtection="0"/>
    <xf numFmtId="0" fontId="71" fillId="72" borderId="0" applyNumberFormat="0" applyBorder="0" applyAlignment="0" applyProtection="0"/>
    <xf numFmtId="1" fontId="74" fillId="0" borderId="0" applyProtection="0"/>
    <xf numFmtId="172" fontId="25" fillId="0" borderId="45"/>
    <xf numFmtId="173" fontId="25" fillId="0" borderId="45"/>
    <xf numFmtId="172"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75" fillId="0" borderId="0"/>
    <xf numFmtId="185" fontId="2" fillId="0" borderId="0"/>
    <xf numFmtId="183" fontId="27"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6" fillId="0" borderId="0"/>
    <xf numFmtId="0" fontId="76" fillId="0" borderId="0"/>
    <xf numFmtId="0" fontId="75" fillId="0" borderId="0"/>
    <xf numFmtId="183" fontId="27" fillId="0" borderId="0"/>
    <xf numFmtId="183" fontId="2" fillId="0" borderId="0"/>
    <xf numFmtId="183" fontId="2" fillId="0" borderId="0"/>
    <xf numFmtId="0" fontId="2" fillId="0" borderId="0"/>
    <xf numFmtId="0" fontId="2" fillId="0" borderId="0"/>
    <xf numFmtId="183"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183" fontId="27"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0" fontId="2" fillId="0" borderId="0"/>
    <xf numFmtId="172"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 fillId="0" borderId="0"/>
    <xf numFmtId="183" fontId="1" fillId="0" borderId="0"/>
    <xf numFmtId="183" fontId="1" fillId="0" borderId="0"/>
    <xf numFmtId="183" fontId="1" fillId="0" borderId="0"/>
    <xf numFmtId="183"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172" fontId="2" fillId="0" borderId="0"/>
    <xf numFmtId="183" fontId="2" fillId="0" borderId="0"/>
    <xf numFmtId="183" fontId="2" fillId="0" borderId="0"/>
    <xf numFmtId="172"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2" fillId="0" borderId="0"/>
    <xf numFmtId="0" fontId="1" fillId="0" borderId="0"/>
    <xf numFmtId="0" fontId="1" fillId="0" borderId="0"/>
    <xf numFmtId="0" fontId="1" fillId="0" borderId="0"/>
    <xf numFmtId="0" fontId="1"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8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27" fillId="0" borderId="0"/>
    <xf numFmtId="0" fontId="27" fillId="0" borderId="0"/>
    <xf numFmtId="172"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7" fillId="0" borderId="0"/>
    <xf numFmtId="172" fontId="27" fillId="0" borderId="0"/>
    <xf numFmtId="0" fontId="27" fillId="0" borderId="0"/>
    <xf numFmtId="0" fontId="27" fillId="0" borderId="0"/>
    <xf numFmtId="0" fontId="2" fillId="0" borderId="0"/>
    <xf numFmtId="18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6"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6" fillId="0" borderId="0"/>
    <xf numFmtId="183" fontId="27" fillId="0" borderId="0"/>
    <xf numFmtId="183" fontId="27"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183" fontId="27" fillId="0" borderId="0"/>
    <xf numFmtId="183" fontId="27" fillId="0" borderId="0"/>
    <xf numFmtId="183" fontId="27" fillId="0" borderId="0"/>
    <xf numFmtId="183"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7" fillId="0" borderId="0"/>
    <xf numFmtId="183"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7"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4" fillId="0" borderId="0"/>
    <xf numFmtId="0" fontId="27" fillId="0" borderId="0"/>
    <xf numFmtId="0" fontId="2" fillId="0" borderId="0"/>
    <xf numFmtId="0" fontId="26" fillId="0" borderId="0"/>
    <xf numFmtId="172" fontId="24" fillId="0" borderId="0"/>
    <xf numFmtId="0" fontId="2" fillId="0" borderId="0"/>
    <xf numFmtId="0" fontId="1" fillId="0" borderId="0"/>
    <xf numFmtId="0" fontId="1" fillId="0" borderId="0"/>
    <xf numFmtId="183"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183" fontId="2" fillId="0" borderId="0"/>
    <xf numFmtId="0" fontId="27" fillId="0" borderId="0"/>
    <xf numFmtId="0" fontId="27" fillId="0" borderId="0"/>
    <xf numFmtId="172" fontId="24" fillId="0" borderId="0"/>
    <xf numFmtId="0" fontId="64" fillId="0" borderId="0"/>
    <xf numFmtId="0" fontId="2" fillId="0" borderId="0"/>
    <xf numFmtId="172" fontId="24" fillId="0" borderId="0"/>
    <xf numFmtId="0" fontId="1" fillId="0" borderId="0"/>
    <xf numFmtId="18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2" fontId="24" fillId="0" borderId="0"/>
    <xf numFmtId="172" fontId="24" fillId="0" borderId="0"/>
    <xf numFmtId="0" fontId="1" fillId="0" borderId="0"/>
    <xf numFmtId="183" fontId="27" fillId="0" borderId="0"/>
    <xf numFmtId="183" fontId="27" fillId="0" borderId="0"/>
    <xf numFmtId="183" fontId="2" fillId="0" borderId="0"/>
    <xf numFmtId="0" fontId="2" fillId="0" borderId="0"/>
    <xf numFmtId="183" fontId="2" fillId="0" borderId="0"/>
    <xf numFmtId="0" fontId="2" fillId="0" borderId="0"/>
    <xf numFmtId="183"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2" fontId="24" fillId="0" borderId="0"/>
    <xf numFmtId="172" fontId="24" fillId="0" borderId="0"/>
    <xf numFmtId="0" fontId="1" fillId="0" borderId="0"/>
    <xf numFmtId="183" fontId="27" fillId="0" borderId="0"/>
    <xf numFmtId="183"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7" fillId="0" borderId="0"/>
    <xf numFmtId="183"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3" fontId="27"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5" fillId="0" borderId="0"/>
    <xf numFmtId="183" fontId="2"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183" fontId="25" fillId="0" borderId="0"/>
    <xf numFmtId="0" fontId="7"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3" fontId="7" fillId="0" borderId="0"/>
    <xf numFmtId="0" fontId="25" fillId="0" borderId="0"/>
    <xf numFmtId="183"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5" fillId="0" borderId="0"/>
    <xf numFmtId="183" fontId="7" fillId="0" borderId="0"/>
    <xf numFmtId="183" fontId="25" fillId="0" borderId="0"/>
    <xf numFmtId="183" fontId="25" fillId="0" borderId="0"/>
    <xf numFmtId="183" fontId="25" fillId="0" borderId="0"/>
    <xf numFmtId="183" fontId="25" fillId="0" borderId="0"/>
    <xf numFmtId="183" fontId="25" fillId="0" borderId="0"/>
    <xf numFmtId="183" fontId="25" fillId="0" borderId="0"/>
    <xf numFmtId="183" fontId="25" fillId="0" borderId="0"/>
    <xf numFmtId="183" fontId="25"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2" fontId="25" fillId="0" borderId="0"/>
    <xf numFmtId="0" fontId="75"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7" fillId="0" borderId="0"/>
    <xf numFmtId="0" fontId="75" fillId="0" borderId="0"/>
    <xf numFmtId="172" fontId="7" fillId="0" borderId="0"/>
    <xf numFmtId="0" fontId="75" fillId="0" borderId="0"/>
    <xf numFmtId="172" fontId="7"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3"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3"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183" fontId="7" fillId="0" borderId="0"/>
    <xf numFmtId="183" fontId="7" fillId="0" borderId="0"/>
    <xf numFmtId="183" fontId="7" fillId="0" borderId="0"/>
    <xf numFmtId="183" fontId="7" fillId="0" borderId="0"/>
    <xf numFmtId="183" fontId="7" fillId="0" borderId="0"/>
    <xf numFmtId="0" fontId="1" fillId="0" borderId="0"/>
    <xf numFmtId="183" fontId="25"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183" fontId="25" fillId="0" borderId="0"/>
    <xf numFmtId="183" fontId="25"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72"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43" fillId="0" borderId="0"/>
    <xf numFmtId="0" fontId="2" fillId="0" borderId="0"/>
    <xf numFmtId="0" fontId="75" fillId="0" borderId="0"/>
    <xf numFmtId="172" fontId="43"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83"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5"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5" fillId="0" borderId="0"/>
    <xf numFmtId="0" fontId="2"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3"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3" fontId="2" fillId="0" borderId="0"/>
    <xf numFmtId="0" fontId="2" fillId="0" borderId="0"/>
    <xf numFmtId="0" fontId="2" fillId="0" borderId="0"/>
    <xf numFmtId="183" fontId="2" fillId="0" borderId="0"/>
    <xf numFmtId="0" fontId="2" fillId="0" borderId="0"/>
    <xf numFmtId="183" fontId="2" fillId="0" borderId="0"/>
    <xf numFmtId="183" fontId="2" fillId="0" borderId="0"/>
    <xf numFmtId="183" fontId="2" fillId="0" borderId="0"/>
    <xf numFmtId="183" fontId="2" fillId="0" borderId="0"/>
    <xf numFmtId="183"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3"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2"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2"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2"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79" fillId="0" borderId="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172" fontId="2" fillId="0" borderId="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6" fillId="73" borderId="46" applyNumberFormat="0" applyFont="0" applyAlignment="0" applyProtection="0"/>
    <xf numFmtId="172" fontId="2" fillId="0" borderId="0"/>
    <xf numFmtId="0" fontId="26"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173" fontId="2" fillId="0" borderId="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 fillId="0" borderId="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172"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7" fontId="2" fillId="0" borderId="0" applyFont="0" applyFill="0" applyBorder="0" applyAlignment="0" applyProtection="0"/>
    <xf numFmtId="188" fontId="2" fillId="0" borderId="0" applyFont="0" applyFill="0" applyBorder="0" applyAlignment="0" applyProtection="0"/>
    <xf numFmtId="189" fontId="80" fillId="0" borderId="0">
      <alignment horizontal="left"/>
    </xf>
    <xf numFmtId="0" fontId="2" fillId="0" borderId="0"/>
    <xf numFmtId="0" fontId="2" fillId="0" borderId="0"/>
    <xf numFmtId="172" fontId="2" fillId="0" borderId="0"/>
    <xf numFmtId="3" fontId="2" fillId="74" borderId="3" applyFont="0">
      <alignment horizontal="right" vertical="center"/>
      <protection locked="0"/>
    </xf>
    <xf numFmtId="172" fontId="81" fillId="0" borderId="0"/>
    <xf numFmtId="0" fontId="81" fillId="0" borderId="0"/>
    <xf numFmtId="172" fontId="81" fillId="0" borderId="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172" fontId="84"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172" fontId="84"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173" fontId="84"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172" fontId="84" fillId="63" borderId="47" applyNumberFormat="0" applyAlignment="0" applyProtection="0"/>
    <xf numFmtId="173" fontId="84" fillId="63" borderId="47" applyNumberFormat="0" applyAlignment="0" applyProtection="0"/>
    <xf numFmtId="172" fontId="84" fillId="63" borderId="47" applyNumberFormat="0" applyAlignment="0" applyProtection="0"/>
    <xf numFmtId="172" fontId="84" fillId="63" borderId="47" applyNumberFormat="0" applyAlignment="0" applyProtection="0"/>
    <xf numFmtId="173" fontId="84" fillId="63" borderId="47" applyNumberFormat="0" applyAlignment="0" applyProtection="0"/>
    <xf numFmtId="172" fontId="84" fillId="63" borderId="47" applyNumberFormat="0" applyAlignment="0" applyProtection="0"/>
    <xf numFmtId="172" fontId="84" fillId="63" borderId="47" applyNumberFormat="0" applyAlignment="0" applyProtection="0"/>
    <xf numFmtId="173" fontId="84" fillId="63" borderId="47" applyNumberFormat="0" applyAlignment="0" applyProtection="0"/>
    <xf numFmtId="172" fontId="84" fillId="63" borderId="47" applyNumberFormat="0" applyAlignment="0" applyProtection="0"/>
    <xf numFmtId="172" fontId="84" fillId="63" borderId="47" applyNumberFormat="0" applyAlignment="0" applyProtection="0"/>
    <xf numFmtId="173" fontId="84" fillId="63" borderId="47" applyNumberFormat="0" applyAlignment="0" applyProtection="0"/>
    <xf numFmtId="172" fontId="84" fillId="63" borderId="47" applyNumberFormat="0" applyAlignment="0" applyProtection="0"/>
    <xf numFmtId="0" fontId="82" fillId="63" borderId="47" applyNumberFormat="0" applyAlignment="0" applyProtection="0"/>
    <xf numFmtId="0" fontId="24" fillId="0" borderId="0"/>
    <xf numFmtId="179" fontId="36" fillId="0" borderId="0" applyFont="0" applyFill="0" applyBorder="0" applyAlignment="0" applyProtection="0"/>
    <xf numFmtId="190"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5" fontId="36" fillId="0" borderId="0" applyFill="0" applyBorder="0" applyAlignment="0"/>
    <xf numFmtId="176" fontId="36" fillId="0" borderId="0" applyFill="0" applyBorder="0" applyAlignment="0"/>
    <xf numFmtId="175" fontId="36" fillId="0" borderId="0" applyFill="0" applyBorder="0" applyAlignment="0"/>
    <xf numFmtId="180" fontId="36" fillId="0" borderId="0" applyFill="0" applyBorder="0" applyAlignment="0"/>
    <xf numFmtId="176" fontId="36" fillId="0" borderId="0" applyFill="0" applyBorder="0" applyAlignment="0"/>
    <xf numFmtId="172" fontId="2" fillId="0" borderId="0"/>
    <xf numFmtId="0" fontId="2" fillId="0" borderId="0"/>
    <xf numFmtId="172" fontId="2" fillId="0" borderId="0"/>
    <xf numFmtId="191"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92" fontId="2" fillId="69" borderId="3" applyFont="0">
      <alignment horizontal="right" vertical="center"/>
    </xf>
    <xf numFmtId="0" fontId="87" fillId="0" borderId="0"/>
    <xf numFmtId="0" fontId="24" fillId="0" borderId="0"/>
    <xf numFmtId="0" fontId="88" fillId="0" borderId="0"/>
    <xf numFmtId="0" fontId="88" fillId="0" borderId="0"/>
    <xf numFmtId="172" fontId="24" fillId="0" borderId="0"/>
    <xf numFmtId="172"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3" fontId="36" fillId="0" borderId="0" applyFill="0" applyBorder="0" applyAlignment="0"/>
    <xf numFmtId="194" fontId="36" fillId="0" borderId="0" applyFill="0" applyBorder="0" applyAlignment="0"/>
    <xf numFmtId="0" fontId="91" fillId="0" borderId="0">
      <alignment horizontal="center" vertical="top"/>
    </xf>
    <xf numFmtId="0" fontId="92" fillId="0" borderId="0" applyNumberFormat="0" applyFill="0" applyBorder="0" applyAlignment="0" applyProtection="0"/>
    <xf numFmtId="173" fontId="92" fillId="0" borderId="0" applyNumberFormat="0" applyFill="0" applyBorder="0" applyAlignment="0" applyProtection="0"/>
    <xf numFmtId="0"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3"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3"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3"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3"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3"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173" fontId="93" fillId="0" borderId="48" applyNumberFormat="0" applyFill="0" applyAlignment="0" applyProtection="0"/>
    <xf numFmtId="172" fontId="93" fillId="0" borderId="48" applyNumberFormat="0" applyFill="0" applyAlignment="0" applyProtection="0"/>
    <xf numFmtId="172" fontId="93" fillId="0" borderId="48" applyNumberFormat="0" applyFill="0" applyAlignment="0" applyProtection="0"/>
    <xf numFmtId="173" fontId="93" fillId="0" borderId="48" applyNumberFormat="0" applyFill="0" applyAlignment="0" applyProtection="0"/>
    <xf numFmtId="172" fontId="93" fillId="0" borderId="48" applyNumberFormat="0" applyFill="0" applyAlignment="0" applyProtection="0"/>
    <xf numFmtId="172" fontId="93" fillId="0" borderId="48" applyNumberFormat="0" applyFill="0" applyAlignment="0" applyProtection="0"/>
    <xf numFmtId="173" fontId="93" fillId="0" borderId="48" applyNumberFormat="0" applyFill="0" applyAlignment="0" applyProtection="0"/>
    <xf numFmtId="172" fontId="93" fillId="0" borderId="48" applyNumberFormat="0" applyFill="0" applyAlignment="0" applyProtection="0"/>
    <xf numFmtId="172" fontId="93" fillId="0" borderId="48" applyNumberFormat="0" applyFill="0" applyAlignment="0" applyProtection="0"/>
    <xf numFmtId="173" fontId="93"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24" fillId="0" borderId="49"/>
    <xf numFmtId="189" fontId="80" fillId="0" borderId="0">
      <alignment horizontal="left"/>
    </xf>
    <xf numFmtId="0" fontId="2" fillId="0" borderId="0"/>
    <xf numFmtId="0" fontId="2" fillId="0" borderId="0"/>
    <xf numFmtId="172" fontId="2" fillId="0" borderId="0"/>
    <xf numFmtId="172" fontId="2" fillId="0" borderId="0">
      <alignment horizontal="center" textRotation="90"/>
    </xf>
    <xf numFmtId="0" fontId="2" fillId="0" borderId="0">
      <alignment horizontal="center" textRotation="90"/>
    </xf>
    <xf numFmtId="172" fontId="2" fillId="0" borderId="0">
      <alignment horizontal="center" textRotation="90"/>
    </xf>
    <xf numFmtId="195" fontId="25" fillId="0" borderId="0" applyFont="0" applyFill="0" applyBorder="0" applyAlignment="0" applyProtection="0"/>
    <xf numFmtId="196"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2" fontId="95"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172" fontId="95"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172" fontId="95"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172" fontId="95"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7"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166" fontId="97" fillId="0" borderId="0" applyFont="0" applyFill="0" applyBorder="0" applyAlignment="0" applyProtection="0"/>
    <xf numFmtId="168"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83" applyNumberFormat="0" applyFill="0" applyAlignment="0" applyProtection="0"/>
    <xf numFmtId="172" fontId="93" fillId="0" borderId="83" applyNumberFormat="0" applyFill="0" applyAlignment="0" applyProtection="0"/>
    <xf numFmtId="173" fontId="93" fillId="0" borderId="83" applyNumberFormat="0" applyFill="0" applyAlignment="0" applyProtection="0"/>
    <xf numFmtId="172" fontId="93" fillId="0" borderId="83" applyNumberFormat="0" applyFill="0" applyAlignment="0" applyProtection="0"/>
    <xf numFmtId="172" fontId="93" fillId="0" borderId="83" applyNumberFormat="0" applyFill="0" applyAlignment="0" applyProtection="0"/>
    <xf numFmtId="173" fontId="93" fillId="0" borderId="83" applyNumberFormat="0" applyFill="0" applyAlignment="0" applyProtection="0"/>
    <xf numFmtId="172" fontId="93" fillId="0" borderId="83" applyNumberFormat="0" applyFill="0" applyAlignment="0" applyProtection="0"/>
    <xf numFmtId="172" fontId="93" fillId="0" borderId="83" applyNumberFormat="0" applyFill="0" applyAlignment="0" applyProtection="0"/>
    <xf numFmtId="173" fontId="93" fillId="0" borderId="83" applyNumberFormat="0" applyFill="0" applyAlignment="0" applyProtection="0"/>
    <xf numFmtId="172" fontId="93" fillId="0" borderId="83" applyNumberFormat="0" applyFill="0" applyAlignment="0" applyProtection="0"/>
    <xf numFmtId="172" fontId="93" fillId="0" borderId="83" applyNumberFormat="0" applyFill="0" applyAlignment="0" applyProtection="0"/>
    <xf numFmtId="173" fontId="93" fillId="0" borderId="83" applyNumberFormat="0" applyFill="0" applyAlignment="0" applyProtection="0"/>
    <xf numFmtId="172" fontId="93"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173" fontId="93"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172" fontId="93"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172" fontId="93"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0" fontId="46" fillId="0" borderId="83" applyNumberFormat="0" applyFill="0" applyAlignment="0" applyProtection="0"/>
    <xf numFmtId="192" fontId="2" fillId="69" borderId="78" applyFont="0">
      <alignment horizontal="right" vertical="center"/>
    </xf>
    <xf numFmtId="3" fontId="2" fillId="69" borderId="78" applyFont="0">
      <alignment horizontal="right" vertical="center"/>
    </xf>
    <xf numFmtId="0" fontId="82" fillId="63" borderId="82" applyNumberFormat="0" applyAlignment="0" applyProtection="0"/>
    <xf numFmtId="172" fontId="84" fillId="63" borderId="82" applyNumberFormat="0" applyAlignment="0" applyProtection="0"/>
    <xf numFmtId="173" fontId="84" fillId="63" borderId="82" applyNumberFormat="0" applyAlignment="0" applyProtection="0"/>
    <xf numFmtId="172" fontId="84" fillId="63" borderId="82" applyNumberFormat="0" applyAlignment="0" applyProtection="0"/>
    <xf numFmtId="172" fontId="84" fillId="63" borderId="82" applyNumberFormat="0" applyAlignment="0" applyProtection="0"/>
    <xf numFmtId="173" fontId="84" fillId="63" borderId="82" applyNumberFormat="0" applyAlignment="0" applyProtection="0"/>
    <xf numFmtId="172" fontId="84" fillId="63" borderId="82" applyNumberFormat="0" applyAlignment="0" applyProtection="0"/>
    <xf numFmtId="172" fontId="84" fillId="63" borderId="82" applyNumberFormat="0" applyAlignment="0" applyProtection="0"/>
    <xf numFmtId="173" fontId="84" fillId="63" borderId="82" applyNumberFormat="0" applyAlignment="0" applyProtection="0"/>
    <xf numFmtId="172" fontId="84" fillId="63" borderId="82" applyNumberFormat="0" applyAlignment="0" applyProtection="0"/>
    <xf numFmtId="172" fontId="84" fillId="63" borderId="82" applyNumberFormat="0" applyAlignment="0" applyProtection="0"/>
    <xf numFmtId="173" fontId="84" fillId="63" borderId="82" applyNumberFormat="0" applyAlignment="0" applyProtection="0"/>
    <xf numFmtId="172" fontId="84"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173" fontId="84"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172" fontId="84"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172" fontId="84"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0" fontId="82" fillId="63" borderId="82" applyNumberFormat="0" applyAlignment="0" applyProtection="0"/>
    <xf numFmtId="3" fontId="2" fillId="74" borderId="78" applyFont="0">
      <alignment horizontal="right" vertical="center"/>
      <protection locked="0"/>
    </xf>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 fillId="73" borderId="81" applyNumberFormat="0" applyFont="0" applyAlignment="0" applyProtection="0"/>
    <xf numFmtId="0" fontId="26"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0" fontId="26" fillId="73" borderId="81" applyNumberFormat="0" applyFont="0" applyAlignment="0" applyProtection="0"/>
    <xf numFmtId="3" fontId="2" fillId="71" borderId="78" applyFont="0">
      <alignment horizontal="right" vertical="center"/>
      <protection locked="0"/>
    </xf>
    <xf numFmtId="0" fontId="65" fillId="42" borderId="80" applyNumberFormat="0" applyAlignment="0" applyProtection="0"/>
    <xf numFmtId="172" fontId="67" fillId="42" borderId="80" applyNumberFormat="0" applyAlignment="0" applyProtection="0"/>
    <xf numFmtId="173" fontId="67" fillId="42" borderId="80" applyNumberFormat="0" applyAlignment="0" applyProtection="0"/>
    <xf numFmtId="172" fontId="67" fillId="42" borderId="80" applyNumberFormat="0" applyAlignment="0" applyProtection="0"/>
    <xf numFmtId="172" fontId="67" fillId="42" borderId="80" applyNumberFormat="0" applyAlignment="0" applyProtection="0"/>
    <xf numFmtId="173" fontId="67" fillId="42" borderId="80" applyNumberFormat="0" applyAlignment="0" applyProtection="0"/>
    <xf numFmtId="172" fontId="67" fillId="42" borderId="80" applyNumberFormat="0" applyAlignment="0" applyProtection="0"/>
    <xf numFmtId="172" fontId="67" fillId="42" borderId="80" applyNumberFormat="0" applyAlignment="0" applyProtection="0"/>
    <xf numFmtId="173" fontId="67" fillId="42" borderId="80" applyNumberFormat="0" applyAlignment="0" applyProtection="0"/>
    <xf numFmtId="172" fontId="67" fillId="42" borderId="80" applyNumberFormat="0" applyAlignment="0" applyProtection="0"/>
    <xf numFmtId="172" fontId="67" fillId="42" borderId="80" applyNumberFormat="0" applyAlignment="0" applyProtection="0"/>
    <xf numFmtId="173" fontId="67" fillId="42" borderId="80" applyNumberFormat="0" applyAlignment="0" applyProtection="0"/>
    <xf numFmtId="172" fontId="67"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173" fontId="67"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172" fontId="67"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172" fontId="67"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65" fillId="42" borderId="80" applyNumberFormat="0" applyAlignment="0" applyProtection="0"/>
    <xf numFmtId="0" fontId="2" fillId="70" borderId="79" applyNumberFormat="0" applyFont="0" applyBorder="0" applyProtection="0">
      <alignment horizontal="left" vertical="center"/>
    </xf>
    <xf numFmtId="9" fontId="2" fillId="70" borderId="78" applyFont="0" applyProtection="0">
      <alignment horizontal="right" vertical="center"/>
    </xf>
    <xf numFmtId="3" fontId="2" fillId="70" borderId="78" applyFont="0" applyProtection="0">
      <alignment horizontal="right" vertical="center"/>
    </xf>
    <xf numFmtId="0" fontId="61" fillId="69" borderId="79" applyFont="0" applyBorder="0">
      <alignment horizontal="center" wrapText="1"/>
    </xf>
    <xf numFmtId="172" fontId="53" fillId="0" borderId="76">
      <alignment horizontal="left" vertical="center"/>
    </xf>
    <xf numFmtId="0" fontId="53" fillId="0" borderId="76">
      <alignment horizontal="left" vertical="center"/>
    </xf>
    <xf numFmtId="0" fontId="53" fillId="0" borderId="76">
      <alignment horizontal="left" vertical="center"/>
    </xf>
    <xf numFmtId="0" fontId="2" fillId="68" borderId="78" applyNumberFormat="0" applyFont="0" applyBorder="0" applyProtection="0">
      <alignment horizontal="center" vertical="center"/>
    </xf>
    <xf numFmtId="0" fontId="35" fillId="0" borderId="78" applyNumberFormat="0" applyAlignment="0">
      <alignment horizontal="right"/>
      <protection locked="0"/>
    </xf>
    <xf numFmtId="0" fontId="35" fillId="0" borderId="78" applyNumberFormat="0" applyAlignment="0">
      <alignment horizontal="right"/>
      <protection locked="0"/>
    </xf>
    <xf numFmtId="0" fontId="35" fillId="0" borderId="78" applyNumberFormat="0" applyAlignment="0">
      <alignment horizontal="right"/>
      <protection locked="0"/>
    </xf>
    <xf numFmtId="0" fontId="35" fillId="0" borderId="78" applyNumberFormat="0" applyAlignment="0">
      <alignment horizontal="right"/>
      <protection locked="0"/>
    </xf>
    <xf numFmtId="0" fontId="35" fillId="0" borderId="78" applyNumberFormat="0" applyAlignment="0">
      <alignment horizontal="right"/>
      <protection locked="0"/>
    </xf>
    <xf numFmtId="0" fontId="35" fillId="0" borderId="78" applyNumberFormat="0" applyAlignment="0">
      <alignment horizontal="right"/>
      <protection locked="0"/>
    </xf>
    <xf numFmtId="0" fontId="35" fillId="0" borderId="78" applyNumberFormat="0" applyAlignment="0">
      <alignment horizontal="right"/>
      <protection locked="0"/>
    </xf>
    <xf numFmtId="0" fontId="35" fillId="0" borderId="78" applyNumberFormat="0" applyAlignment="0">
      <alignment horizontal="right"/>
      <protection locked="0"/>
    </xf>
    <xf numFmtId="0" fontId="35" fillId="0" borderId="78" applyNumberFormat="0" applyAlignment="0">
      <alignment horizontal="right"/>
      <protection locked="0"/>
    </xf>
    <xf numFmtId="0" fontId="35" fillId="0" borderId="78" applyNumberFormat="0" applyAlignment="0">
      <alignment horizontal="right"/>
      <protection locked="0"/>
    </xf>
    <xf numFmtId="0" fontId="37" fillId="63" borderId="80" applyNumberFormat="0" applyAlignment="0" applyProtection="0"/>
    <xf numFmtId="172" fontId="39" fillId="63" borderId="80" applyNumberFormat="0" applyAlignment="0" applyProtection="0"/>
    <xf numFmtId="173" fontId="39" fillId="63" borderId="80" applyNumberFormat="0" applyAlignment="0" applyProtection="0"/>
    <xf numFmtId="172" fontId="39" fillId="63" borderId="80" applyNumberFormat="0" applyAlignment="0" applyProtection="0"/>
    <xf numFmtId="172" fontId="39" fillId="63" borderId="80" applyNumberFormat="0" applyAlignment="0" applyProtection="0"/>
    <xf numFmtId="173" fontId="39" fillId="63" borderId="80" applyNumberFormat="0" applyAlignment="0" applyProtection="0"/>
    <xf numFmtId="172" fontId="39" fillId="63" borderId="80" applyNumberFormat="0" applyAlignment="0" applyProtection="0"/>
    <xf numFmtId="172" fontId="39" fillId="63" borderId="80" applyNumberFormat="0" applyAlignment="0" applyProtection="0"/>
    <xf numFmtId="173" fontId="39" fillId="63" borderId="80" applyNumberFormat="0" applyAlignment="0" applyProtection="0"/>
    <xf numFmtId="172" fontId="39" fillId="63" borderId="80" applyNumberFormat="0" applyAlignment="0" applyProtection="0"/>
    <xf numFmtId="172" fontId="39" fillId="63" borderId="80" applyNumberFormat="0" applyAlignment="0" applyProtection="0"/>
    <xf numFmtId="173" fontId="39" fillId="63" borderId="80" applyNumberFormat="0" applyAlignment="0" applyProtection="0"/>
    <xf numFmtId="172" fontId="39"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173" fontId="39"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172" fontId="39"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172" fontId="39"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37" fillId="63" borderId="80" applyNumberFormat="0" applyAlignment="0" applyProtection="0"/>
    <xf numFmtId="0" fontId="1" fillId="0" borderId="0"/>
    <xf numFmtId="173" fontId="25" fillId="36" borderId="0"/>
    <xf numFmtId="0" fontId="2" fillId="0" borderId="0">
      <alignment vertical="center"/>
    </xf>
    <xf numFmtId="43" fontId="1" fillId="0" borderId="0" applyFont="0" applyFill="0" applyBorder="0" applyAlignment="0" applyProtection="0"/>
    <xf numFmtId="0" fontId="124" fillId="0" borderId="0"/>
    <xf numFmtId="0" fontId="1" fillId="0" borderId="0"/>
    <xf numFmtId="0" fontId="1" fillId="0" borderId="0"/>
  </cellStyleXfs>
  <cellXfs count="801">
    <xf numFmtId="0" fontId="0" fillId="0" borderId="0" xfId="0"/>
    <xf numFmtId="0" fontId="4" fillId="0" borderId="0" xfId="0" applyFont="1"/>
    <xf numFmtId="0" fontId="0" fillId="0" borderId="0" xfId="0" applyAlignment="1">
      <alignment wrapText="1"/>
    </xf>
    <xf numFmtId="171" fontId="0" fillId="0" borderId="0" xfId="0" applyNumberFormat="1" applyAlignment="1">
      <alignment horizontal="center"/>
    </xf>
    <xf numFmtId="0" fontId="4" fillId="0" borderId="3" xfId="0" applyFont="1" applyBorder="1"/>
    <xf numFmtId="0" fontId="8" fillId="0" borderId="16" xfId="0" applyFont="1" applyBorder="1"/>
    <xf numFmtId="0" fontId="11" fillId="0" borderId="0" xfId="0" applyFont="1"/>
    <xf numFmtId="0" fontId="8" fillId="0" borderId="0" xfId="0" applyFont="1" applyAlignment="1">
      <alignment horizontal="right" wrapText="1"/>
    </xf>
    <xf numFmtId="0" fontId="8" fillId="0" borderId="19" xfId="0" applyFont="1" applyBorder="1" applyAlignment="1">
      <alignment vertical="center"/>
    </xf>
    <xf numFmtId="0" fontId="6" fillId="0" borderId="0" xfId="0" applyFont="1"/>
    <xf numFmtId="0" fontId="8" fillId="0" borderId="0" xfId="11" applyFont="1"/>
    <xf numFmtId="0" fontId="8" fillId="0" borderId="0" xfId="0" applyFont="1"/>
    <xf numFmtId="0" fontId="8" fillId="0" borderId="0" xfId="0" applyFont="1" applyAlignment="1">
      <alignment horizontal="right"/>
    </xf>
    <xf numFmtId="0" fontId="4" fillId="0" borderId="7" xfId="0" applyFont="1" applyBorder="1"/>
    <xf numFmtId="0" fontId="4" fillId="0" borderId="0" xfId="0" applyFont="1" applyAlignment="1">
      <alignment wrapText="1"/>
    </xf>
    <xf numFmtId="0" fontId="11" fillId="0" borderId="0" xfId="0" applyFont="1" applyAlignment="1">
      <alignment wrapText="1"/>
    </xf>
    <xf numFmtId="0" fontId="9" fillId="0" borderId="0" xfId="11" applyFont="1"/>
    <xf numFmtId="0" fontId="8" fillId="0" borderId="8" xfId="0" applyFont="1" applyBorder="1" applyAlignment="1">
      <alignment wrapText="1"/>
    </xf>
    <xf numFmtId="0" fontId="8" fillId="0" borderId="21" xfId="0" applyFont="1" applyBorder="1" applyAlignment="1">
      <alignment wrapText="1"/>
    </xf>
    <xf numFmtId="0" fontId="5" fillId="0" borderId="0" xfId="0" applyFont="1" applyAlignment="1">
      <alignment horizontal="center"/>
    </xf>
    <xf numFmtId="0" fontId="9" fillId="0" borderId="0" xfId="0" applyFont="1" applyAlignment="1">
      <alignment horizontal="center" wrapText="1"/>
    </xf>
    <xf numFmtId="0" fontId="12" fillId="0" borderId="8" xfId="0" applyFont="1" applyBorder="1" applyAlignment="1">
      <alignment wrapText="1"/>
    </xf>
    <xf numFmtId="0" fontId="4" fillId="0" borderId="21" xfId="0" applyFont="1" applyBorder="1"/>
    <xf numFmtId="0" fontId="12"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8" fillId="0" borderId="1" xfId="0" applyFont="1" applyBorder="1"/>
    <xf numFmtId="0" fontId="4" fillId="0" borderId="0" xfId="0" applyFont="1" applyAlignment="1">
      <alignment horizontal="center" vertical="center" wrapText="1"/>
    </xf>
    <xf numFmtId="0" fontId="6" fillId="3" borderId="3" xfId="13" applyFont="1" applyFill="1" applyBorder="1" applyAlignment="1" applyProtection="1">
      <alignment vertical="center" wrapText="1"/>
      <protection locked="0"/>
    </xf>
    <xf numFmtId="0" fontId="6" fillId="3" borderId="3" xfId="13" applyFont="1" applyFill="1" applyBorder="1" applyAlignment="1" applyProtection="1">
      <alignment horizontal="left" vertical="center" wrapText="1"/>
      <protection locked="0"/>
    </xf>
    <xf numFmtId="0" fontId="6" fillId="3" borderId="3" xfId="9" applyFont="1" applyFill="1" applyBorder="1" applyAlignment="1" applyProtection="1">
      <alignment horizontal="left" vertical="center" wrapText="1"/>
      <protection locked="0"/>
    </xf>
    <xf numFmtId="0" fontId="6" fillId="0" borderId="3" xfId="13" applyFont="1" applyBorder="1" applyAlignment="1" applyProtection="1">
      <alignment horizontal="left" vertical="center" wrapText="1"/>
      <protection locked="0"/>
    </xf>
    <xf numFmtId="0" fontId="14" fillId="3" borderId="3" xfId="13" applyFont="1" applyFill="1" applyBorder="1" applyAlignment="1" applyProtection="1">
      <alignment vertical="center" wrapText="1"/>
      <protection locked="0"/>
    </xf>
    <xf numFmtId="0" fontId="6" fillId="3" borderId="7" xfId="13" applyFont="1" applyFill="1" applyBorder="1" applyAlignment="1" applyProtection="1">
      <alignment vertical="center" wrapText="1"/>
      <protection locked="0"/>
    </xf>
    <xf numFmtId="0" fontId="6" fillId="3" borderId="2" xfId="13" applyFont="1" applyFill="1" applyBorder="1" applyAlignment="1" applyProtection="1">
      <alignment vertical="center" wrapText="1"/>
      <protection locked="0"/>
    </xf>
    <xf numFmtId="0" fontId="6" fillId="3" borderId="7" xfId="13" applyFont="1" applyFill="1" applyBorder="1" applyAlignment="1" applyProtection="1">
      <alignment horizontal="left" vertical="center" wrapText="1"/>
      <protection locked="0"/>
    </xf>
    <xf numFmtId="0" fontId="5" fillId="35" borderId="3" xfId="0" applyFont="1" applyFill="1" applyBorder="1" applyAlignment="1">
      <alignment horizontal="left" vertical="top" wrapText="1"/>
    </xf>
    <xf numFmtId="1" fontId="14" fillId="35" borderId="3" xfId="2" applyNumberFormat="1" applyFont="1" applyFill="1" applyBorder="1" applyAlignment="1" applyProtection="1">
      <alignment horizontal="left" vertical="top" wrapText="1"/>
    </xf>
    <xf numFmtId="0" fontId="14" fillId="35"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6"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9" fontId="6" fillId="3" borderId="3" xfId="1" applyNumberFormat="1" applyFont="1" applyFill="1" applyBorder="1" applyAlignment="1" applyProtection="1">
      <alignment horizontal="center" vertical="center" wrapText="1"/>
      <protection locked="0"/>
    </xf>
    <xf numFmtId="169" fontId="6" fillId="3" borderId="19" xfId="1" applyNumberFormat="1" applyFont="1" applyFill="1" applyBorder="1" applyAlignment="1" applyProtection="1">
      <alignment horizontal="center" vertical="center" wrapText="1"/>
      <protection locked="0"/>
    </xf>
    <xf numFmtId="169" fontId="6"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6" fillId="3" borderId="22" xfId="9" applyFont="1" applyFill="1" applyBorder="1" applyAlignment="1" applyProtection="1">
      <alignment horizontal="left" vertical="center"/>
      <protection locked="0"/>
    </xf>
    <xf numFmtId="0" fontId="14" fillId="3" borderId="24" xfId="16" applyFont="1" applyFill="1" applyBorder="1" applyProtection="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6" fillId="0" borderId="0" xfId="11" applyFont="1" applyAlignment="1">
      <alignment vertical="center"/>
    </xf>
    <xf numFmtId="0" fontId="4" fillId="0" borderId="19" xfId="0" applyFont="1" applyBorder="1" applyAlignment="1">
      <alignment vertical="center"/>
    </xf>
    <xf numFmtId="0" fontId="8"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6" fillId="0" borderId="16" xfId="9" applyFont="1" applyBorder="1" applyAlignment="1" applyProtection="1">
      <alignment horizontal="center" vertical="center"/>
      <protection locked="0"/>
    </xf>
    <xf numFmtId="0" fontId="14" fillId="3" borderId="5" xfId="9" applyFont="1" applyFill="1" applyBorder="1" applyAlignment="1" applyProtection="1">
      <alignment horizontal="center" vertical="center" wrapText="1"/>
      <protection locked="0"/>
    </xf>
    <xf numFmtId="169" fontId="6" fillId="3" borderId="18" xfId="2" applyNumberFormat="1" applyFont="1" applyFill="1" applyBorder="1" applyAlignment="1" applyProtection="1">
      <alignment horizontal="center" vertical="center"/>
      <protection locked="0"/>
    </xf>
    <xf numFmtId="0" fontId="6" fillId="0" borderId="19" xfId="9" applyFont="1" applyBorder="1" applyAlignment="1" applyProtection="1">
      <alignment horizontal="center" vertical="center"/>
      <protection locked="0"/>
    </xf>
    <xf numFmtId="0" fontId="6" fillId="0" borderId="0" xfId="13" applyFont="1" applyAlignment="1" applyProtection="1">
      <alignment wrapText="1"/>
      <protection locked="0"/>
    </xf>
    <xf numFmtId="0" fontId="6" fillId="0" borderId="19" xfId="9" applyFont="1" applyBorder="1" applyAlignment="1" applyProtection="1">
      <alignment horizontal="center" vertical="center" wrapText="1"/>
      <protection locked="0"/>
    </xf>
    <xf numFmtId="0" fontId="14" fillId="35" borderId="23" xfId="13" applyFont="1" applyFill="1" applyBorder="1" applyAlignment="1" applyProtection="1">
      <alignment vertical="center" wrapText="1"/>
      <protection locked="0"/>
    </xf>
    <xf numFmtId="171" fontId="22" fillId="0" borderId="60" xfId="0" applyNumberFormat="1" applyFont="1" applyBorder="1" applyAlignment="1">
      <alignment horizontal="center"/>
    </xf>
    <xf numFmtId="171" fontId="22" fillId="0" borderId="58" xfId="0" applyNumberFormat="1" applyFont="1" applyBorder="1" applyAlignment="1">
      <alignment horizontal="center"/>
    </xf>
    <xf numFmtId="171" fontId="18" fillId="0" borderId="58" xfId="0" applyNumberFormat="1" applyFont="1" applyBorder="1" applyAlignment="1">
      <alignment horizontal="center"/>
    </xf>
    <xf numFmtId="171" fontId="22" fillId="0" borderId="61" xfId="0" applyNumberFormat="1" applyFont="1" applyBorder="1" applyAlignment="1">
      <alignment horizontal="center"/>
    </xf>
    <xf numFmtId="171" fontId="22" fillId="0" borderId="62"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3" xfId="0" applyFont="1" applyBorder="1"/>
    <xf numFmtId="0" fontId="4" fillId="0" borderId="17" xfId="0" applyFont="1" applyBorder="1"/>
    <xf numFmtId="0" fontId="4" fillId="0" borderId="22" xfId="0" applyFont="1" applyBorder="1"/>
    <xf numFmtId="0" fontId="6" fillId="3" borderId="19" xfId="5" applyFont="1" applyFill="1" applyBorder="1" applyAlignment="1" applyProtection="1">
      <alignment horizontal="right" vertical="center"/>
      <protection locked="0"/>
    </xf>
    <xf numFmtId="0" fontId="14" fillId="3" borderId="23" xfId="16" applyFont="1" applyFill="1" applyBorder="1" applyProtection="1">
      <protection locked="0"/>
    </xf>
    <xf numFmtId="0" fontId="4" fillId="0" borderId="17" xfId="0" applyFont="1" applyBorder="1" applyAlignment="1">
      <alignment wrapText="1"/>
    </xf>
    <xf numFmtId="0" fontId="4" fillId="0" borderId="18" xfId="0" applyFont="1" applyBorder="1" applyAlignment="1">
      <alignment wrapText="1"/>
    </xf>
    <xf numFmtId="0" fontId="5" fillId="0" borderId="23" xfId="0" applyFont="1" applyBorder="1"/>
    <xf numFmtId="0" fontId="6" fillId="3" borderId="3" xfId="13" applyFont="1" applyFill="1" applyBorder="1" applyAlignment="1" applyProtection="1">
      <alignment horizontal="left" vertical="center"/>
      <protection locked="0"/>
    </xf>
    <xf numFmtId="0" fontId="6"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01" fillId="0" borderId="3" xfId="0" applyFont="1" applyBorder="1"/>
    <xf numFmtId="0" fontId="1" fillId="0" borderId="0" xfId="0" applyFont="1"/>
    <xf numFmtId="0" fontId="8" fillId="3" borderId="3" xfId="20960" applyFont="1" applyFill="1" applyBorder="1" applyAlignment="1">
      <alignment horizontal="left" wrapText="1" indent="1"/>
    </xf>
    <xf numFmtId="0" fontId="8" fillId="0" borderId="3" xfId="20960" applyFont="1" applyBorder="1" applyAlignment="1">
      <alignment horizontal="left" wrapText="1" indent="1"/>
    </xf>
    <xf numFmtId="0" fontId="102" fillId="0" borderId="3" xfId="20960" applyFont="1" applyBorder="1" applyAlignment="1">
      <alignment horizontal="center" vertical="center"/>
    </xf>
    <xf numFmtId="0" fontId="103" fillId="0" borderId="0" xfId="0" applyFont="1" applyAlignment="1">
      <alignment wrapText="1"/>
    </xf>
    <xf numFmtId="0" fontId="8" fillId="0" borderId="2" xfId="20960" applyFont="1" applyBorder="1" applyAlignment="1">
      <alignment horizontal="left" wrapText="1" indent="1"/>
    </xf>
    <xf numFmtId="0" fontId="14" fillId="0" borderId="17" xfId="11" applyFont="1" applyBorder="1" applyAlignment="1">
      <alignment horizontal="center" vertical="center"/>
    </xf>
    <xf numFmtId="0" fontId="8" fillId="0" borderId="0" xfId="11" applyFont="1" applyAlignment="1">
      <alignment horizontal="left"/>
    </xf>
    <xf numFmtId="0" fontId="17" fillId="0" borderId="0" xfId="11" applyFont="1" applyAlignment="1">
      <alignment horizontal="right"/>
    </xf>
    <xf numFmtId="0" fontId="0" fillId="0" borderId="16" xfId="0" applyBorder="1" applyAlignment="1">
      <alignment horizontal="center" vertical="center"/>
    </xf>
    <xf numFmtId="0" fontId="5" fillId="35" borderId="27" xfId="0" applyFont="1" applyFill="1" applyBorder="1" applyAlignment="1">
      <alignment wrapText="1"/>
    </xf>
    <xf numFmtId="0" fontId="4" fillId="0" borderId="9" xfId="0" applyFont="1" applyBorder="1" applyAlignment="1">
      <alignment vertical="center" wrapText="1"/>
    </xf>
    <xf numFmtId="0" fontId="5" fillId="35" borderId="9" xfId="0" applyFont="1" applyFill="1" applyBorder="1" applyAlignment="1">
      <alignment wrapText="1"/>
    </xf>
    <xf numFmtId="0" fontId="5" fillId="35" borderId="68" xfId="0" applyFont="1" applyFill="1" applyBorder="1" applyAlignment="1">
      <alignment wrapText="1"/>
    </xf>
    <xf numFmtId="0" fontId="14" fillId="0" borderId="0" xfId="11" applyFont="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Border="1" applyAlignment="1">
      <alignment vertical="center"/>
    </xf>
    <xf numFmtId="0" fontId="9" fillId="0" borderId="0" xfId="11" applyFont="1" applyAlignment="1">
      <alignment horizontal="center"/>
    </xf>
    <xf numFmtId="0" fontId="4" fillId="0" borderId="6" xfId="0" applyFont="1" applyBorder="1" applyAlignment="1">
      <alignment horizontal="center" vertical="center" wrapText="1"/>
    </xf>
    <xf numFmtId="0" fontId="17" fillId="0" borderId="0" xfId="0" applyFont="1" applyAlignment="1" applyProtection="1">
      <alignment horizontal="right"/>
      <protection locked="0"/>
    </xf>
    <xf numFmtId="0" fontId="9" fillId="0" borderId="1" xfId="0" applyFont="1" applyBorder="1" applyAlignment="1">
      <alignment horizontal="center"/>
    </xf>
    <xf numFmtId="0" fontId="14" fillId="0" borderId="1" xfId="0" applyFont="1" applyBorder="1" applyAlignment="1">
      <alignment horizontal="center" vertical="center"/>
    </xf>
    <xf numFmtId="0" fontId="4" fillId="0" borderId="69" xfId="0" applyFont="1" applyBorder="1" applyAlignment="1">
      <alignment vertical="center" wrapText="1"/>
    </xf>
    <xf numFmtId="0" fontId="5" fillId="0" borderId="7" xfId="0" applyFont="1" applyBorder="1" applyAlignment="1">
      <alignment vertical="center" wrapText="1"/>
    </xf>
    <xf numFmtId="0" fontId="4" fillId="0" borderId="1" xfId="0" applyFont="1" applyBorder="1"/>
    <xf numFmtId="0" fontId="5" fillId="0" borderId="1" xfId="0" applyFont="1" applyBorder="1" applyAlignment="1">
      <alignment horizontal="center"/>
    </xf>
    <xf numFmtId="0" fontId="17" fillId="0" borderId="1" xfId="0" applyFont="1" applyBorder="1" applyAlignment="1">
      <alignment horizontal="center"/>
    </xf>
    <xf numFmtId="0" fontId="4" fillId="0" borderId="22" xfId="0" applyFont="1" applyBorder="1" applyAlignment="1">
      <alignment horizontal="center" vertical="center"/>
    </xf>
    <xf numFmtId="0" fontId="8" fillId="0" borderId="0" xfId="0" applyFont="1" applyAlignment="1">
      <alignment horizontal="left" wrapText="1"/>
    </xf>
    <xf numFmtId="0" fontId="8" fillId="0" borderId="1" xfId="11" applyFont="1" applyBorder="1"/>
    <xf numFmtId="0" fontId="14" fillId="0" borderId="1" xfId="11" applyFont="1" applyBorder="1" applyAlignment="1">
      <alignment horizontal="left" vertical="center"/>
    </xf>
    <xf numFmtId="0" fontId="6" fillId="3" borderId="3" xfId="20960" applyFont="1" applyFill="1" applyBorder="1" applyAlignment="1">
      <alignment horizontal="right" indent="1"/>
    </xf>
    <xf numFmtId="0" fontId="6" fillId="3" borderId="2" xfId="20960" applyFont="1" applyFill="1" applyBorder="1" applyAlignment="1">
      <alignment horizontal="right" indent="1"/>
    </xf>
    <xf numFmtId="197" fontId="8" fillId="2" borderId="23" xfId="0" applyNumberFormat="1" applyFont="1" applyFill="1" applyBorder="1" applyAlignment="1" applyProtection="1">
      <alignment vertical="center"/>
      <protection locked="0"/>
    </xf>
    <xf numFmtId="3" fontId="20" fillId="35" borderId="23" xfId="0" applyNumberFormat="1" applyFont="1" applyFill="1" applyBorder="1" applyAlignment="1">
      <alignment vertical="center" wrapText="1"/>
    </xf>
    <xf numFmtId="3" fontId="20" fillId="35" borderId="24" xfId="0" applyNumberFormat="1" applyFont="1" applyFill="1" applyBorder="1" applyAlignment="1">
      <alignment vertical="center" wrapText="1"/>
    </xf>
    <xf numFmtId="197" fontId="0" fillId="35" borderId="18" xfId="0" applyNumberFormat="1" applyFill="1" applyBorder="1" applyAlignment="1">
      <alignment horizontal="center" vertical="center"/>
    </xf>
    <xf numFmtId="197" fontId="0" fillId="0" borderId="20" xfId="0" applyNumberFormat="1" applyBorder="1"/>
    <xf numFmtId="197" fontId="0" fillId="0" borderId="20" xfId="0" applyNumberFormat="1" applyBorder="1" applyAlignment="1">
      <alignment wrapText="1"/>
    </xf>
    <xf numFmtId="197" fontId="0" fillId="35" borderId="20" xfId="0" applyNumberFormat="1" applyFill="1" applyBorder="1" applyAlignment="1">
      <alignment horizontal="center" vertical="center" wrapText="1"/>
    </xf>
    <xf numFmtId="197" fontId="0" fillId="35" borderId="24" xfId="0" applyNumberFormat="1" applyFill="1" applyBorder="1" applyAlignment="1">
      <alignment horizontal="center" vertical="center" wrapText="1"/>
    </xf>
    <xf numFmtId="197" fontId="6" fillId="35" borderId="20" xfId="2" applyNumberFormat="1" applyFont="1" applyFill="1" applyBorder="1" applyAlignment="1" applyProtection="1">
      <alignment vertical="top"/>
    </xf>
    <xf numFmtId="197" fontId="6" fillId="3" borderId="20" xfId="2" applyNumberFormat="1" applyFont="1" applyFill="1" applyBorder="1" applyAlignment="1" applyProtection="1">
      <alignment vertical="top"/>
      <protection locked="0"/>
    </xf>
    <xf numFmtId="197" fontId="6" fillId="35" borderId="20" xfId="2" applyNumberFormat="1" applyFont="1" applyFill="1" applyBorder="1" applyAlignment="1" applyProtection="1">
      <alignment vertical="top" wrapText="1"/>
    </xf>
    <xf numFmtId="197" fontId="6" fillId="3" borderId="20" xfId="2" applyNumberFormat="1" applyFont="1" applyFill="1" applyBorder="1" applyAlignment="1" applyProtection="1">
      <alignment vertical="top" wrapText="1"/>
      <protection locked="0"/>
    </xf>
    <xf numFmtId="197" fontId="6" fillId="35" borderId="20" xfId="2" applyNumberFormat="1" applyFont="1" applyFill="1" applyBorder="1" applyAlignment="1" applyProtection="1">
      <alignment vertical="top" wrapText="1"/>
      <protection locked="0"/>
    </xf>
    <xf numFmtId="197" fontId="6" fillId="35" borderId="24" xfId="2" applyNumberFormat="1" applyFont="1" applyFill="1" applyBorder="1" applyAlignment="1" applyProtection="1">
      <alignment vertical="top" wrapText="1"/>
    </xf>
    <xf numFmtId="197" fontId="4" fillId="0" borderId="3" xfId="0" applyNumberFormat="1" applyFont="1" applyBorder="1"/>
    <xf numFmtId="197" fontId="4" fillId="35" borderId="23" xfId="0" applyNumberFormat="1" applyFont="1" applyFill="1" applyBorder="1"/>
    <xf numFmtId="0" fontId="4" fillId="0" borderId="26" xfId="0" applyFont="1" applyBorder="1" applyAlignment="1">
      <alignment horizontal="center" vertical="center"/>
    </xf>
    <xf numFmtId="197" fontId="4" fillId="0" borderId="8" xfId="0" applyNumberFormat="1" applyFont="1" applyBorder="1"/>
    <xf numFmtId="0" fontId="4" fillId="0" borderId="26" xfId="0" applyFont="1" applyBorder="1" applyAlignment="1">
      <alignment wrapText="1"/>
    </xf>
    <xf numFmtId="0" fontId="4" fillId="0" borderId="3" xfId="0" applyFont="1" applyBorder="1" applyAlignment="1">
      <alignment horizontal="center" vertical="center" wrapText="1"/>
    </xf>
    <xf numFmtId="9" fontId="105" fillId="0" borderId="3" xfId="0" applyNumberFormat="1" applyFont="1" applyBorder="1" applyAlignment="1">
      <alignment horizontal="center" vertical="center"/>
    </xf>
    <xf numFmtId="0" fontId="5" fillId="0" borderId="0" xfId="0" applyFont="1" applyAlignment="1">
      <alignment horizontal="center" wrapText="1"/>
    </xf>
    <xf numFmtId="9" fontId="4" fillId="0" borderId="20" xfId="20961" applyFont="1" applyBorder="1"/>
    <xf numFmtId="9" fontId="4" fillId="35" borderId="24" xfId="20961" applyFont="1" applyFill="1" applyBorder="1"/>
    <xf numFmtId="171" fontId="5" fillId="35" borderId="23" xfId="0" applyNumberFormat="1" applyFont="1" applyFill="1" applyBorder="1" applyAlignment="1">
      <alignment horizontal="center" vertical="center"/>
    </xf>
    <xf numFmtId="0" fontId="8" fillId="0" borderId="16" xfId="0" applyFont="1" applyBorder="1" applyAlignment="1">
      <alignment horizontal="right" vertical="center" wrapText="1"/>
    </xf>
    <xf numFmtId="0" fontId="6" fillId="0" borderId="17" xfId="0" applyFont="1" applyBorder="1" applyAlignment="1">
      <alignment vertical="center" wrapText="1"/>
    </xf>
    <xf numFmtId="173" fontId="25" fillId="36" borderId="0" xfId="20"/>
    <xf numFmtId="173" fontId="25" fillId="36" borderId="72" xfId="20" applyBorder="1"/>
    <xf numFmtId="0" fontId="4" fillId="0" borderId="7" xfId="0" applyFont="1" applyBorder="1" applyAlignment="1">
      <alignment vertical="center"/>
    </xf>
    <xf numFmtId="0" fontId="4" fillId="0" borderId="78" xfId="0" applyFont="1" applyBorder="1" applyAlignment="1">
      <alignment vertical="center"/>
    </xf>
    <xf numFmtId="0" fontId="5" fillId="0" borderId="78" xfId="0" applyFont="1" applyBorder="1" applyAlignment="1">
      <alignment vertical="center"/>
    </xf>
    <xf numFmtId="0" fontId="4" fillId="0" borderId="17" xfId="0" applyFont="1" applyBorder="1" applyAlignment="1">
      <alignment vertical="center"/>
    </xf>
    <xf numFmtId="0" fontId="4" fillId="0" borderId="74" xfId="0" applyFont="1" applyBorder="1" applyAlignment="1">
      <alignment vertical="center"/>
    </xf>
    <xf numFmtId="0" fontId="4" fillId="0" borderId="75" xfId="0" applyFont="1" applyBorder="1" applyAlignment="1">
      <alignment vertical="center"/>
    </xf>
    <xf numFmtId="0" fontId="4" fillId="0" borderId="16" xfId="0" applyFont="1" applyBorder="1" applyAlignment="1">
      <alignment horizontal="center" vertical="center"/>
    </xf>
    <xf numFmtId="0" fontId="4" fillId="0" borderId="85" xfId="0" applyFont="1" applyBorder="1" applyAlignment="1">
      <alignment horizontal="center" vertical="center"/>
    </xf>
    <xf numFmtId="0" fontId="4" fillId="0" borderId="87" xfId="0" applyFont="1" applyBorder="1" applyAlignment="1">
      <alignment horizontal="center" vertical="center"/>
    </xf>
    <xf numFmtId="173" fontId="25" fillId="36" borderId="29" xfId="20" applyBorder="1"/>
    <xf numFmtId="173" fontId="25" fillId="36" borderId="89" xfId="20" applyBorder="1"/>
    <xf numFmtId="173" fontId="25" fillId="36" borderId="55" xfId="20" applyBorder="1"/>
    <xf numFmtId="0" fontId="4" fillId="3" borderId="63" xfId="0" applyFont="1" applyFill="1" applyBorder="1" applyAlignment="1">
      <alignment horizontal="center" vertical="center"/>
    </xf>
    <xf numFmtId="0" fontId="4" fillId="3" borderId="0" xfId="0" applyFont="1" applyFill="1" applyAlignment="1">
      <alignment vertical="center"/>
    </xf>
    <xf numFmtId="0" fontId="4" fillId="0" borderId="69" xfId="0" applyFont="1" applyBorder="1" applyAlignment="1">
      <alignment horizontal="center" vertical="center"/>
    </xf>
    <xf numFmtId="0" fontId="4" fillId="3" borderId="76" xfId="0" applyFont="1" applyFill="1" applyBorder="1" applyAlignment="1">
      <alignment vertical="center"/>
    </xf>
    <xf numFmtId="0" fontId="13" fillId="3" borderId="90" xfId="0" applyFont="1" applyFill="1" applyBorder="1" applyAlignment="1">
      <alignment horizontal="left"/>
    </xf>
    <xf numFmtId="0" fontId="13" fillId="3" borderId="91" xfId="0" applyFont="1" applyFill="1" applyBorder="1" applyAlignment="1">
      <alignment horizontal="left"/>
    </xf>
    <xf numFmtId="0" fontId="4" fillId="0" borderId="78" xfId="0" applyFont="1" applyBorder="1" applyAlignment="1">
      <alignment horizontal="center" vertical="center" wrapText="1"/>
    </xf>
    <xf numFmtId="0" fontId="4" fillId="0" borderId="92" xfId="0" applyFont="1" applyBorder="1" applyAlignment="1">
      <alignment horizontal="center" vertical="center" wrapText="1"/>
    </xf>
    <xf numFmtId="0" fontId="5" fillId="3" borderId="93" xfId="0" applyFont="1" applyFill="1" applyBorder="1" applyAlignment="1">
      <alignment vertical="center"/>
    </xf>
    <xf numFmtId="0" fontId="4" fillId="3" borderId="21" xfId="0" applyFont="1" applyFill="1" applyBorder="1" applyAlignment="1">
      <alignment vertical="center"/>
    </xf>
    <xf numFmtId="0" fontId="4" fillId="0" borderId="94" xfId="0" applyFont="1" applyBorder="1" applyAlignment="1">
      <alignment horizontal="center" vertical="center"/>
    </xf>
    <xf numFmtId="0" fontId="5" fillId="0" borderId="23" xfId="0" applyFont="1" applyBorder="1" applyAlignment="1">
      <alignment vertical="center"/>
    </xf>
    <xf numFmtId="173" fontId="25" fillId="36" borderId="25" xfId="20" applyBorder="1"/>
    <xf numFmtId="0" fontId="4" fillId="0" borderId="7" xfId="0" applyFont="1" applyBorder="1" applyAlignment="1">
      <alignment horizontal="center" vertical="center" wrapText="1"/>
    </xf>
    <xf numFmtId="0" fontId="4" fillId="0" borderId="64" xfId="0" applyFont="1" applyBorder="1" applyAlignment="1">
      <alignment horizontal="center" vertical="center" wrapText="1"/>
    </xf>
    <xf numFmtId="0" fontId="6" fillId="0" borderId="16" xfId="11" applyFont="1" applyBorder="1" applyAlignment="1">
      <alignment vertical="center"/>
    </xf>
    <xf numFmtId="0" fontId="6" fillId="0" borderId="17" xfId="11" applyFont="1" applyBorder="1" applyAlignment="1">
      <alignment vertical="center"/>
    </xf>
    <xf numFmtId="0" fontId="14" fillId="0" borderId="18" xfId="11" applyFont="1" applyBorder="1" applyAlignment="1">
      <alignment horizontal="center" vertical="center"/>
    </xf>
    <xf numFmtId="0" fontId="0" fillId="0" borderId="94" xfId="0" applyBorder="1"/>
    <xf numFmtId="0" fontId="0" fillId="0" borderId="22" xfId="0" applyBorder="1"/>
    <xf numFmtId="0" fontId="5" fillId="35" borderId="95" xfId="0" applyFont="1" applyFill="1" applyBorder="1" applyAlignment="1">
      <alignment vertical="center" wrapText="1"/>
    </xf>
    <xf numFmtId="0" fontId="6" fillId="0" borderId="0" xfId="0" applyFont="1" applyAlignment="1">
      <alignment wrapText="1"/>
    </xf>
    <xf numFmtId="0" fontId="5" fillId="35" borderId="17" xfId="0" applyFont="1" applyFill="1" applyBorder="1" applyAlignment="1">
      <alignment horizontal="center" vertical="center" wrapText="1"/>
    </xf>
    <xf numFmtId="0" fontId="5" fillId="35" borderId="18" xfId="0" applyFont="1" applyFill="1" applyBorder="1" applyAlignment="1">
      <alignment horizontal="center" vertical="center" wrapText="1"/>
    </xf>
    <xf numFmtId="0" fontId="5" fillId="35" borderId="94" xfId="0" applyFont="1" applyFill="1" applyBorder="1" applyAlignment="1">
      <alignment horizontal="left" vertical="center" wrapText="1"/>
    </xf>
    <xf numFmtId="0" fontId="5" fillId="35" borderId="78" xfId="0" applyFont="1" applyFill="1" applyBorder="1" applyAlignment="1">
      <alignment horizontal="left" vertical="center" wrapText="1"/>
    </xf>
    <xf numFmtId="0" fontId="5" fillId="35" borderId="92" xfId="0" applyFont="1" applyFill="1" applyBorder="1" applyAlignment="1">
      <alignment horizontal="left" vertical="center" wrapText="1"/>
    </xf>
    <xf numFmtId="0" fontId="4" fillId="0" borderId="94" xfId="0" applyFont="1" applyBorder="1" applyAlignment="1">
      <alignment horizontal="right" vertical="center" wrapText="1"/>
    </xf>
    <xf numFmtId="0" fontId="4" fillId="0" borderId="78" xfId="0" applyFont="1" applyBorder="1" applyAlignment="1">
      <alignment horizontal="left" vertical="center" wrapText="1"/>
    </xf>
    <xf numFmtId="0" fontId="106" fillId="0" borderId="94" xfId="0" applyFont="1" applyBorder="1" applyAlignment="1">
      <alignment horizontal="right" vertical="center" wrapText="1"/>
    </xf>
    <xf numFmtId="0" fontId="106" fillId="0" borderId="78" xfId="0" applyFont="1" applyBorder="1" applyAlignment="1">
      <alignment horizontal="left" vertical="center" wrapText="1"/>
    </xf>
    <xf numFmtId="0" fontId="5" fillId="0" borderId="94" xfId="0" applyFont="1" applyBorder="1" applyAlignment="1">
      <alignment horizontal="left" vertical="center" wrapText="1"/>
    </xf>
    <xf numFmtId="0" fontId="5" fillId="0" borderId="0" xfId="21410" applyFont="1" applyAlignment="1" applyProtection="1">
      <alignment horizontal="left" vertical="center"/>
      <protection locked="0"/>
    </xf>
    <xf numFmtId="0" fontId="4" fillId="0" borderId="0" xfId="0" applyFont="1" applyAlignment="1">
      <alignment horizontal="left" vertical="center"/>
    </xf>
    <xf numFmtId="0" fontId="106" fillId="0" borderId="0" xfId="0" applyFont="1" applyAlignment="1">
      <alignment horizontal="left" vertical="center"/>
    </xf>
    <xf numFmtId="49" fontId="107" fillId="0" borderId="22" xfId="5" applyNumberFormat="1" applyFont="1" applyBorder="1" applyAlignment="1" applyProtection="1">
      <alignment horizontal="left" vertical="center"/>
      <protection locked="0"/>
    </xf>
    <xf numFmtId="0" fontId="108" fillId="0" borderId="23" xfId="9" applyFont="1" applyBorder="1" applyAlignment="1" applyProtection="1">
      <alignment horizontal="left" vertical="center" wrapText="1"/>
      <protection locked="0"/>
    </xf>
    <xf numFmtId="0" fontId="19" fillId="0" borderId="94" xfId="0" applyFont="1" applyBorder="1" applyAlignment="1">
      <alignment horizontal="center" vertical="center" wrapText="1"/>
    </xf>
    <xf numFmtId="3" fontId="20" fillId="35" borderId="78" xfId="0" applyNumberFormat="1" applyFont="1" applyFill="1" applyBorder="1" applyAlignment="1">
      <alignment vertical="center" wrapText="1"/>
    </xf>
    <xf numFmtId="3" fontId="20" fillId="35" borderId="92" xfId="0" applyNumberFormat="1" applyFont="1" applyFill="1" applyBorder="1" applyAlignment="1">
      <alignment vertical="center" wrapText="1"/>
    </xf>
    <xf numFmtId="14" fontId="6" fillId="3" borderId="78" xfId="8" quotePrefix="1" applyNumberFormat="1" applyFont="1" applyFill="1" applyBorder="1" applyAlignment="1" applyProtection="1">
      <alignment horizontal="left" vertical="center" wrapText="1" indent="2"/>
      <protection locked="0"/>
    </xf>
    <xf numFmtId="3" fontId="20" fillId="0" borderId="78" xfId="0" applyNumberFormat="1" applyFont="1" applyBorder="1" applyAlignment="1">
      <alignment vertical="center" wrapText="1"/>
    </xf>
    <xf numFmtId="14" fontId="6" fillId="3" borderId="78" xfId="8" quotePrefix="1" applyNumberFormat="1" applyFont="1" applyFill="1" applyBorder="1" applyAlignment="1" applyProtection="1">
      <alignment horizontal="left" vertical="center" wrapText="1" indent="3"/>
      <protection locked="0"/>
    </xf>
    <xf numFmtId="0" fontId="10" fillId="0" borderId="78" xfId="17" applyFill="1" applyBorder="1" applyAlignment="1" applyProtection="1"/>
    <xf numFmtId="49" fontId="106" fillId="0" borderId="94" xfId="0" applyNumberFormat="1" applyFont="1" applyBorder="1" applyAlignment="1">
      <alignment horizontal="right" vertical="center" wrapText="1"/>
    </xf>
    <xf numFmtId="0" fontId="6" fillId="3" borderId="78" xfId="20960" applyFont="1" applyFill="1" applyBorder="1"/>
    <xf numFmtId="0" fontId="102" fillId="0" borderId="78" xfId="20960" applyFont="1" applyBorder="1" applyAlignment="1">
      <alignment horizontal="center" vertical="center"/>
    </xf>
    <xf numFmtId="0" fontId="4" fillId="0" borderId="78" xfId="0" applyFont="1" applyBorder="1"/>
    <xf numFmtId="0" fontId="10" fillId="0" borderId="78" xfId="17" applyFill="1" applyBorder="1" applyAlignment="1" applyProtection="1">
      <alignment horizontal="left" vertical="center" wrapText="1"/>
    </xf>
    <xf numFmtId="49" fontId="106" fillId="0" borderId="78" xfId="0" applyNumberFormat="1" applyFont="1" applyBorder="1" applyAlignment="1">
      <alignment horizontal="right" vertical="center" wrapText="1"/>
    </xf>
    <xf numFmtId="0" fontId="10" fillId="0" borderId="78" xfId="17" applyFill="1" applyBorder="1" applyAlignment="1" applyProtection="1">
      <alignment horizontal="left" vertical="center"/>
    </xf>
    <xf numFmtId="1" fontId="5" fillId="35" borderId="92" xfId="0" applyNumberFormat="1" applyFont="1" applyFill="1" applyBorder="1" applyAlignment="1">
      <alignment horizontal="center" vertical="center" wrapText="1"/>
    </xf>
    <xf numFmtId="10" fontId="6" fillId="0" borderId="78" xfId="20961" applyNumberFormat="1" applyFont="1" applyFill="1" applyBorder="1" applyAlignment="1">
      <alignment horizontal="left" vertical="center" wrapText="1"/>
    </xf>
    <xf numFmtId="10" fontId="4" fillId="0" borderId="78" xfId="20961" applyNumberFormat="1" applyFont="1" applyFill="1" applyBorder="1" applyAlignment="1">
      <alignment horizontal="left" vertical="center" wrapText="1"/>
    </xf>
    <xf numFmtId="10" fontId="5" fillId="35" borderId="78" xfId="0" applyNumberFormat="1" applyFont="1" applyFill="1" applyBorder="1" applyAlignment="1">
      <alignment horizontal="left" vertical="center" wrapText="1"/>
    </xf>
    <xf numFmtId="10" fontId="106" fillId="0" borderId="78" xfId="20961" applyNumberFormat="1" applyFont="1" applyFill="1" applyBorder="1" applyAlignment="1">
      <alignment horizontal="left" vertical="center" wrapText="1"/>
    </xf>
    <xf numFmtId="10" fontId="5" fillId="35" borderId="78" xfId="20961" applyNumberFormat="1" applyFont="1" applyFill="1" applyBorder="1" applyAlignment="1">
      <alignment horizontal="left" vertical="center" wrapText="1"/>
    </xf>
    <xf numFmtId="10" fontId="5" fillId="35" borderId="78" xfId="0" applyNumberFormat="1" applyFont="1" applyFill="1" applyBorder="1" applyAlignment="1">
      <alignment horizontal="center" vertical="center" wrapText="1"/>
    </xf>
    <xf numFmtId="10" fontId="108" fillId="0" borderId="23" xfId="20961" applyNumberFormat="1" applyFont="1" applyFill="1" applyBorder="1" applyAlignment="1" applyProtection="1">
      <alignment horizontal="left" vertical="center"/>
    </xf>
    <xf numFmtId="168" fontId="6" fillId="0" borderId="0" xfId="7" applyFont="1"/>
    <xf numFmtId="0" fontId="105" fillId="0" borderId="0" xfId="0" applyFont="1" applyAlignment="1">
      <alignment wrapText="1"/>
    </xf>
    <xf numFmtId="0" fontId="9" fillId="0" borderId="26" xfId="0" applyFont="1" applyBorder="1" applyAlignment="1">
      <alignment horizontal="center" wrapText="1"/>
    </xf>
    <xf numFmtId="0" fontId="9" fillId="0" borderId="8" xfId="0" applyFont="1" applyBorder="1" applyAlignment="1">
      <alignment horizontal="center" vertical="center" wrapText="1"/>
    </xf>
    <xf numFmtId="0" fontId="8" fillId="0" borderId="94" xfId="0" applyFont="1" applyBorder="1" applyAlignment="1">
      <alignment horizontal="right" vertical="center" wrapText="1"/>
    </xf>
    <xf numFmtId="0" fontId="6" fillId="0" borderId="78" xfId="0" applyFont="1" applyBorder="1" applyAlignment="1">
      <alignment vertical="center" wrapText="1"/>
    </xf>
    <xf numFmtId="0" fontId="4" fillId="0" borderId="78" xfId="0" applyFont="1" applyBorder="1" applyAlignment="1">
      <alignment vertical="center" wrapText="1"/>
    </xf>
    <xf numFmtId="0" fontId="4" fillId="0" borderId="78" xfId="0" applyFont="1" applyBorder="1" applyAlignment="1">
      <alignment horizontal="left" vertical="center" wrapText="1" indent="2"/>
    </xf>
    <xf numFmtId="3" fontId="20" fillId="35" borderId="79" xfId="0" applyNumberFormat="1" applyFont="1" applyFill="1" applyBorder="1" applyAlignment="1">
      <alignment vertical="center" wrapText="1"/>
    </xf>
    <xf numFmtId="3" fontId="20" fillId="35" borderId="21" xfId="0" applyNumberFormat="1" applyFont="1" applyFill="1" applyBorder="1" applyAlignment="1">
      <alignment vertical="center" wrapText="1"/>
    </xf>
    <xf numFmtId="3" fontId="20" fillId="0" borderId="79" xfId="0" applyNumberFormat="1" applyFont="1" applyBorder="1" applyAlignment="1">
      <alignment vertical="center" wrapText="1"/>
    </xf>
    <xf numFmtId="3" fontId="20" fillId="0" borderId="21" xfId="0" applyNumberFormat="1" applyFont="1" applyBorder="1" applyAlignment="1">
      <alignment vertical="center" wrapText="1"/>
    </xf>
    <xf numFmtId="3" fontId="20" fillId="35" borderId="25" xfId="0" applyNumberFormat="1" applyFont="1" applyFill="1" applyBorder="1" applyAlignment="1">
      <alignment vertical="center" wrapText="1"/>
    </xf>
    <xf numFmtId="3" fontId="20" fillId="35" borderId="37" xfId="0" applyNumberFormat="1" applyFont="1" applyFill="1" applyBorder="1" applyAlignment="1">
      <alignment vertical="center" wrapText="1"/>
    </xf>
    <xf numFmtId="0" fontId="5" fillId="0" borderId="23" xfId="0" applyFont="1" applyBorder="1" applyAlignment="1">
      <alignment vertical="center" wrapText="1"/>
    </xf>
    <xf numFmtId="0" fontId="4" fillId="0" borderId="92" xfId="0" applyFont="1" applyBorder="1"/>
    <xf numFmtId="0" fontId="8" fillId="0" borderId="92" xfId="0" applyFont="1" applyBorder="1"/>
    <xf numFmtId="0" fontId="8" fillId="0" borderId="92" xfId="0" applyFont="1" applyBorder="1" applyAlignment="1">
      <alignment wrapText="1"/>
    </xf>
    <xf numFmtId="0" fontId="9" fillId="0" borderId="18" xfId="0" applyFont="1" applyBorder="1" applyAlignment="1">
      <alignment horizontal="center"/>
    </xf>
    <xf numFmtId="0" fontId="9" fillId="0" borderId="92" xfId="0" applyFont="1" applyBorder="1" applyAlignment="1">
      <alignment horizontal="center" vertical="center" wrapTex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0" fontId="8" fillId="0" borderId="94" xfId="0" applyFont="1" applyBorder="1" applyAlignment="1">
      <alignment horizontal="center" vertical="center" wrapText="1"/>
    </xf>
    <xf numFmtId="0" fontId="14" fillId="0" borderId="78" xfId="0" applyFont="1" applyBorder="1" applyAlignment="1">
      <alignment horizontal="center" vertical="center" wrapText="1"/>
    </xf>
    <xf numFmtId="0" fontId="15" fillId="0" borderId="78" xfId="0" applyFont="1" applyBorder="1" applyAlignment="1">
      <alignment horizontal="left" vertical="center" wrapText="1"/>
    </xf>
    <xf numFmtId="197" fontId="6" fillId="0" borderId="78" xfId="0" applyNumberFormat="1" applyFont="1" applyBorder="1" applyAlignment="1" applyProtection="1">
      <alignment vertical="center" wrapText="1"/>
      <protection locked="0"/>
    </xf>
    <xf numFmtId="197" fontId="4" fillId="0" borderId="78" xfId="0" applyNumberFormat="1" applyFont="1" applyBorder="1" applyAlignment="1" applyProtection="1">
      <alignment vertical="center" wrapText="1"/>
      <protection locked="0"/>
    </xf>
    <xf numFmtId="197" fontId="4" fillId="0" borderId="92" xfId="0" applyNumberFormat="1" applyFont="1" applyBorder="1" applyAlignment="1" applyProtection="1">
      <alignment vertical="center" wrapText="1"/>
      <protection locked="0"/>
    </xf>
    <xf numFmtId="197" fontId="6" fillId="0" borderId="78" xfId="0" applyNumberFormat="1" applyFont="1" applyBorder="1" applyAlignment="1" applyProtection="1">
      <alignment horizontal="right" vertical="center" wrapText="1"/>
      <protection locked="0"/>
    </xf>
    <xf numFmtId="0" fontId="8" fillId="2" borderId="94" xfId="0" applyFont="1" applyFill="1" applyBorder="1" applyAlignment="1">
      <alignment horizontal="right" vertical="center"/>
    </xf>
    <xf numFmtId="0" fontId="8" fillId="2" borderId="78" xfId="0" applyFont="1" applyFill="1" applyBorder="1" applyAlignment="1">
      <alignment vertical="center"/>
    </xf>
    <xf numFmtId="197" fontId="8" fillId="2" borderId="78" xfId="0" applyNumberFormat="1" applyFont="1" applyFill="1" applyBorder="1" applyAlignment="1" applyProtection="1">
      <alignment vertical="center"/>
      <protection locked="0"/>
    </xf>
    <xf numFmtId="197" fontId="16" fillId="2" borderId="78" xfId="0" applyNumberFormat="1" applyFont="1" applyFill="1" applyBorder="1" applyAlignment="1" applyProtection="1">
      <alignment vertical="center"/>
      <protection locked="0"/>
    </xf>
    <xf numFmtId="197" fontId="16" fillId="2" borderId="92" xfId="0" applyNumberFormat="1" applyFont="1" applyFill="1" applyBorder="1" applyAlignment="1" applyProtection="1">
      <alignment vertical="center"/>
      <protection locked="0"/>
    </xf>
    <xf numFmtId="197" fontId="8" fillId="2" borderId="92" xfId="0" applyNumberFormat="1" applyFont="1" applyFill="1" applyBorder="1" applyAlignment="1" applyProtection="1">
      <alignment vertical="center"/>
      <protection locked="0"/>
    </xf>
    <xf numFmtId="0" fontId="14" fillId="0" borderId="94" xfId="0" applyFont="1" applyBorder="1" applyAlignment="1">
      <alignment horizontal="center" vertical="center" wrapText="1"/>
    </xf>
    <xf numFmtId="14" fontId="4" fillId="0" borderId="0" xfId="0" applyNumberFormat="1" applyFont="1"/>
    <xf numFmtId="10" fontId="4" fillId="0" borderId="78" xfId="20961" applyNumberFormat="1" applyFont="1" applyFill="1" applyBorder="1" applyAlignment="1" applyProtection="1">
      <alignment horizontal="right" vertical="center" wrapText="1"/>
      <protection locked="0"/>
    </xf>
    <xf numFmtId="10" fontId="4" fillId="0" borderId="78" xfId="20961" applyNumberFormat="1" applyFont="1" applyBorder="1" applyAlignment="1" applyProtection="1">
      <alignment vertical="center" wrapText="1"/>
      <protection locked="0"/>
    </xf>
    <xf numFmtId="10" fontId="4" fillId="0" borderId="92" xfId="20961" applyNumberFormat="1" applyFont="1" applyBorder="1" applyAlignment="1" applyProtection="1">
      <alignment vertical="center" wrapText="1"/>
      <protection locked="0"/>
    </xf>
    <xf numFmtId="0" fontId="4" fillId="3" borderId="54" xfId="0" applyFont="1" applyFill="1" applyBorder="1"/>
    <xf numFmtId="0" fontId="4" fillId="3" borderId="97" xfId="0" applyFont="1" applyFill="1" applyBorder="1" applyAlignment="1">
      <alignment wrapText="1"/>
    </xf>
    <xf numFmtId="0" fontId="4" fillId="3" borderId="98" xfId="0" applyFont="1" applyFill="1" applyBorder="1"/>
    <xf numFmtId="0" fontId="5" fillId="3" borderId="11" xfId="0" applyFont="1" applyFill="1" applyBorder="1" applyAlignment="1">
      <alignment horizontal="center" wrapText="1"/>
    </xf>
    <xf numFmtId="0" fontId="4" fillId="0" borderId="78" xfId="0" applyFont="1" applyBorder="1" applyAlignment="1">
      <alignment horizontal="center"/>
    </xf>
    <xf numFmtId="0" fontId="4" fillId="3" borderId="63" xfId="0" applyFont="1" applyFill="1" applyBorder="1"/>
    <xf numFmtId="0" fontId="5" fillId="3" borderId="0" xfId="0" applyFont="1" applyFill="1" applyAlignment="1">
      <alignment horizontal="center" wrapText="1"/>
    </xf>
    <xf numFmtId="0" fontId="4" fillId="3" borderId="0" xfId="0" applyFont="1" applyFill="1" applyAlignment="1">
      <alignment horizontal="center"/>
    </xf>
    <xf numFmtId="0" fontId="4" fillId="3" borderId="72" xfId="0" applyFont="1" applyFill="1" applyBorder="1" applyAlignment="1">
      <alignment horizontal="center" vertical="center" wrapText="1"/>
    </xf>
    <xf numFmtId="0" fontId="4" fillId="0" borderId="94" xfId="0" applyFont="1" applyBorder="1"/>
    <xf numFmtId="0" fontId="4" fillId="0" borderId="78" xfId="0" applyFont="1" applyBorder="1" applyAlignment="1">
      <alignment wrapText="1"/>
    </xf>
    <xf numFmtId="169" fontId="4" fillId="0" borderId="78" xfId="7" applyNumberFormat="1" applyFont="1" applyBorder="1"/>
    <xf numFmtId="169" fontId="4" fillId="0" borderId="92" xfId="7" applyNumberFormat="1" applyFont="1" applyBorder="1"/>
    <xf numFmtId="0" fontId="13" fillId="0" borderId="78" xfId="0" applyFont="1" applyBorder="1" applyAlignment="1">
      <alignment horizontal="left" wrapText="1" indent="2"/>
    </xf>
    <xf numFmtId="173" fontId="25" fillId="36" borderId="78" xfId="20" applyBorder="1"/>
    <xf numFmtId="169" fontId="4" fillId="0" borderId="78" xfId="7" applyNumberFormat="1" applyFont="1" applyBorder="1" applyAlignment="1">
      <alignment vertical="center"/>
    </xf>
    <xf numFmtId="0" fontId="5" fillId="0" borderId="94" xfId="0" applyFont="1" applyBorder="1"/>
    <xf numFmtId="0" fontId="5" fillId="0" borderId="78" xfId="0" applyFont="1" applyBorder="1" applyAlignment="1">
      <alignment wrapText="1"/>
    </xf>
    <xf numFmtId="169" fontId="5" fillId="0" borderId="92" xfId="7" applyNumberFormat="1" applyFont="1" applyBorder="1"/>
    <xf numFmtId="0" fontId="3" fillId="3" borderId="63" xfId="0" applyFont="1" applyFill="1" applyBorder="1" applyAlignment="1">
      <alignment horizontal="left"/>
    </xf>
    <xf numFmtId="169" fontId="4" fillId="3" borderId="0" xfId="7" applyNumberFormat="1" applyFont="1" applyFill="1" applyBorder="1"/>
    <xf numFmtId="169" fontId="4" fillId="3" borderId="0" xfId="7" applyNumberFormat="1" applyFont="1" applyFill="1" applyBorder="1" applyAlignment="1">
      <alignment vertical="center"/>
    </xf>
    <xf numFmtId="169" fontId="4" fillId="3" borderId="72" xfId="7" applyNumberFormat="1" applyFont="1" applyFill="1" applyBorder="1"/>
    <xf numFmtId="169" fontId="4" fillId="0" borderId="78" xfId="7" applyNumberFormat="1" applyFont="1" applyFill="1" applyBorder="1"/>
    <xf numFmtId="169" fontId="4" fillId="0" borderId="78" xfId="7" applyNumberFormat="1" applyFont="1" applyFill="1" applyBorder="1" applyAlignment="1">
      <alignment vertical="center"/>
    </xf>
    <xf numFmtId="0" fontId="13" fillId="0" borderId="78"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72" xfId="0" applyFont="1" applyFill="1" applyBorder="1"/>
    <xf numFmtId="0" fontId="5" fillId="0" borderId="22" xfId="0" applyFont="1" applyBorder="1"/>
    <xf numFmtId="0" fontId="5" fillId="0" borderId="23" xfId="0" applyFont="1" applyBorder="1" applyAlignment="1">
      <alignment wrapText="1"/>
    </xf>
    <xf numFmtId="173" fontId="25" fillId="36" borderId="95" xfId="20" applyBorder="1"/>
    <xf numFmtId="10" fontId="5" fillId="0" borderId="24" xfId="20961" applyNumberFormat="1" applyFont="1" applyBorder="1"/>
    <xf numFmtId="0" fontId="8" fillId="2" borderId="85" xfId="0" applyFont="1" applyFill="1" applyBorder="1" applyAlignment="1">
      <alignment horizontal="right" vertical="center"/>
    </xf>
    <xf numFmtId="0" fontId="8" fillId="2" borderId="74" xfId="0" applyFont="1" applyFill="1" applyBorder="1" applyAlignment="1">
      <alignment vertical="center"/>
    </xf>
    <xf numFmtId="197" fontId="8" fillId="2" borderId="74" xfId="0" applyNumberFormat="1" applyFont="1" applyFill="1" applyBorder="1" applyAlignment="1" applyProtection="1">
      <alignment vertical="center"/>
      <protection locked="0"/>
    </xf>
    <xf numFmtId="197" fontId="16" fillId="2" borderId="74" xfId="0" applyNumberFormat="1" applyFont="1" applyFill="1" applyBorder="1" applyAlignment="1" applyProtection="1">
      <alignment vertical="center"/>
      <protection locked="0"/>
    </xf>
    <xf numFmtId="197" fontId="16" fillId="2" borderId="86" xfId="0" applyNumberFormat="1" applyFont="1" applyFill="1" applyBorder="1" applyAlignment="1" applyProtection="1">
      <alignment vertical="center"/>
      <protection locked="0"/>
    </xf>
    <xf numFmtId="0" fontId="8" fillId="0" borderId="78" xfId="0" applyFont="1" applyBorder="1" applyAlignment="1">
      <alignment horizontal="left" vertical="center" wrapText="1"/>
    </xf>
    <xf numFmtId="0" fontId="5" fillId="3" borderId="0" xfId="0" applyFont="1" applyFill="1" applyAlignment="1">
      <alignment horizontal="center"/>
    </xf>
    <xf numFmtId="0" fontId="113" fillId="0" borderId="0" xfId="11" applyFont="1"/>
    <xf numFmtId="0" fontId="114" fillId="0" borderId="0" xfId="0" applyFont="1"/>
    <xf numFmtId="0" fontId="115" fillId="0" borderId="0" xfId="11" applyFont="1"/>
    <xf numFmtId="14" fontId="114" fillId="0" borderId="0" xfId="0" applyNumberFormat="1" applyFont="1"/>
    <xf numFmtId="0" fontId="114" fillId="0" borderId="0" xfId="0" applyFont="1" applyAlignment="1">
      <alignment wrapText="1"/>
    </xf>
    <xf numFmtId="0" fontId="117" fillId="0" borderId="0" xfId="0" applyFont="1"/>
    <xf numFmtId="0" fontId="114" fillId="0" borderId="0" xfId="0" applyFont="1" applyAlignment="1">
      <alignment horizontal="left"/>
    </xf>
    <xf numFmtId="0" fontId="116" fillId="0" borderId="108" xfId="0" applyFont="1" applyBorder="1" applyAlignment="1">
      <alignment horizontal="left" vertical="center" wrapText="1"/>
    </xf>
    <xf numFmtId="0" fontId="122" fillId="0" borderId="0" xfId="0" applyFont="1"/>
    <xf numFmtId="0" fontId="114" fillId="0" borderId="0" xfId="0" applyFont="1" applyAlignment="1">
      <alignment horizontal="left" vertical="top" wrapText="1"/>
    </xf>
    <xf numFmtId="197" fontId="6" fillId="3" borderId="92" xfId="2" applyNumberFormat="1" applyFont="1" applyFill="1" applyBorder="1" applyAlignment="1" applyProtection="1">
      <alignment vertical="top" wrapText="1"/>
      <protection locked="0"/>
    </xf>
    <xf numFmtId="0" fontId="8" fillId="0" borderId="78" xfId="0" applyFont="1" applyBorder="1" applyAlignment="1">
      <alignment horizontal="center" vertical="center" wrapText="1"/>
    </xf>
    <xf numFmtId="0" fontId="3" fillId="0" borderId="78" xfId="0" applyFont="1" applyBorder="1" applyAlignment="1">
      <alignment horizontal="center" vertical="center"/>
    </xf>
    <xf numFmtId="0" fontId="125" fillId="3" borderId="78" xfId="21414" applyFont="1" applyFill="1" applyBorder="1" applyAlignment="1">
      <alignment horizontal="left" vertical="center" wrapText="1"/>
    </xf>
    <xf numFmtId="0" fontId="126" fillId="0" borderId="78" xfId="21414" applyFont="1" applyBorder="1" applyAlignment="1">
      <alignment horizontal="left" vertical="center" wrapText="1" indent="1"/>
    </xf>
    <xf numFmtId="0" fontId="127" fillId="3" borderId="78" xfId="21414" applyFont="1" applyFill="1" applyBorder="1" applyAlignment="1">
      <alignment horizontal="left" vertical="center" wrapText="1"/>
    </xf>
    <xf numFmtId="0" fontId="126" fillId="3" borderId="78" xfId="21414" applyFont="1" applyFill="1" applyBorder="1" applyAlignment="1">
      <alignment horizontal="left" vertical="center" wrapText="1" indent="1"/>
    </xf>
    <xf numFmtId="0" fontId="125" fillId="0" borderId="115" xfId="0" applyFont="1" applyBorder="1" applyAlignment="1">
      <alignment horizontal="left" vertical="center" wrapText="1"/>
    </xf>
    <xf numFmtId="0" fontId="127" fillId="0" borderId="115" xfId="0" applyFont="1" applyBorder="1" applyAlignment="1">
      <alignment horizontal="left" vertical="center" wrapText="1"/>
    </xf>
    <xf numFmtId="0" fontId="128" fillId="3" borderId="115" xfId="0" applyFont="1" applyFill="1" applyBorder="1" applyAlignment="1">
      <alignment horizontal="left" vertical="center" wrapText="1" indent="1"/>
    </xf>
    <xf numFmtId="0" fontId="127" fillId="3" borderId="115" xfId="0" applyFont="1" applyFill="1" applyBorder="1" applyAlignment="1">
      <alignment horizontal="left" vertical="center" wrapText="1"/>
    </xf>
    <xf numFmtId="0" fontId="127" fillId="3" borderId="116" xfId="0" applyFont="1" applyFill="1" applyBorder="1" applyAlignment="1">
      <alignment horizontal="left" vertical="center" wrapText="1"/>
    </xf>
    <xf numFmtId="0" fontId="128" fillId="0" borderId="115" xfId="0" applyFont="1" applyBorder="1" applyAlignment="1">
      <alignment horizontal="left" vertical="center" wrapText="1" indent="1"/>
    </xf>
    <xf numFmtId="0" fontId="128" fillId="0" borderId="78" xfId="21414" applyFont="1" applyBorder="1" applyAlignment="1">
      <alignment horizontal="left" vertical="center" wrapText="1" indent="1"/>
    </xf>
    <xf numFmtId="0" fontId="127" fillId="0" borderId="78" xfId="21414" applyFont="1" applyBorder="1" applyAlignment="1">
      <alignment horizontal="left" vertical="center" wrapText="1"/>
    </xf>
    <xf numFmtId="0" fontId="129" fillId="0" borderId="78" xfId="21414" applyFont="1" applyBorder="1" applyAlignment="1">
      <alignment horizontal="center" vertical="center" wrapText="1"/>
    </xf>
    <xf numFmtId="0" fontId="127" fillId="3" borderId="117" xfId="0" applyFont="1" applyFill="1" applyBorder="1" applyAlignment="1">
      <alignment horizontal="left" vertical="center" wrapText="1"/>
    </xf>
    <xf numFmtId="0" fontId="126" fillId="3" borderId="118" xfId="21414" applyFont="1" applyFill="1" applyBorder="1" applyAlignment="1">
      <alignment horizontal="left" vertical="center" wrapText="1" indent="1"/>
    </xf>
    <xf numFmtId="0" fontId="126" fillId="3" borderId="115" xfId="0" applyFont="1" applyFill="1" applyBorder="1" applyAlignment="1">
      <alignment horizontal="left" vertical="center" wrapText="1" indent="1"/>
    </xf>
    <xf numFmtId="0" fontId="126" fillId="0" borderId="118" xfId="21414" applyFont="1" applyBorder="1" applyAlignment="1">
      <alignment horizontal="left" vertical="center" wrapText="1" indent="1"/>
    </xf>
    <xf numFmtId="0" fontId="126" fillId="0" borderId="115" xfId="0" applyFont="1" applyBorder="1" applyAlignment="1">
      <alignment horizontal="left" vertical="center" wrapText="1" indent="1"/>
    </xf>
    <xf numFmtId="0" fontId="126" fillId="0" borderId="116" xfId="0" applyFont="1" applyBorder="1" applyAlignment="1">
      <alignment horizontal="left" vertical="center" wrapText="1" indent="1"/>
    </xf>
    <xf numFmtId="0" fontId="127" fillId="0" borderId="118" xfId="21414" applyFont="1" applyBorder="1" applyAlignment="1">
      <alignment horizontal="left" vertical="center" wrapText="1"/>
    </xf>
    <xf numFmtId="0" fontId="127" fillId="3" borderId="118" xfId="21414" applyFont="1" applyFill="1" applyBorder="1" applyAlignment="1">
      <alignment horizontal="left" vertical="center" wrapText="1"/>
    </xf>
    <xf numFmtId="0" fontId="129" fillId="0" borderId="118" xfId="21414" applyFont="1" applyBorder="1" applyAlignment="1">
      <alignment horizontal="center" vertical="center" wrapText="1"/>
    </xf>
    <xf numFmtId="0" fontId="130" fillId="0" borderId="118" xfId="0" applyFont="1" applyBorder="1" applyAlignment="1">
      <alignment horizontal="left"/>
    </xf>
    <xf numFmtId="0" fontId="127" fillId="0" borderId="118" xfId="0" applyFont="1" applyBorder="1" applyAlignment="1">
      <alignment horizontal="left" vertical="center" wrapText="1"/>
    </xf>
    <xf numFmtId="0" fontId="0" fillId="0" borderId="0" xfId="0" applyAlignment="1">
      <alignment horizontal="left" vertical="center"/>
    </xf>
    <xf numFmtId="0" fontId="8" fillId="0" borderId="118" xfId="0" applyFont="1" applyBorder="1" applyAlignment="1">
      <alignment horizontal="center" vertical="center" wrapText="1"/>
    </xf>
    <xf numFmtId="0" fontId="127" fillId="0" borderId="123" xfId="0" applyFont="1" applyBorder="1" applyAlignment="1">
      <alignment horizontal="justify" vertical="center" wrapText="1"/>
    </xf>
    <xf numFmtId="0" fontId="126" fillId="0" borderId="117" xfId="0" applyFont="1" applyBorder="1" applyAlignment="1">
      <alignment horizontal="left" vertical="center" wrapText="1" indent="1"/>
    </xf>
    <xf numFmtId="0" fontId="127" fillId="0" borderId="115" xfId="0" applyFont="1" applyBorder="1" applyAlignment="1">
      <alignment horizontal="justify" vertical="center" wrapText="1"/>
    </xf>
    <xf numFmtId="0" fontId="125" fillId="0" borderId="115" xfId="0" applyFont="1" applyBorder="1" applyAlignment="1">
      <alignment horizontal="justify" vertical="center" wrapText="1"/>
    </xf>
    <xf numFmtId="0" fontId="127" fillId="3" borderId="115" xfId="0" applyFont="1" applyFill="1" applyBorder="1" applyAlignment="1">
      <alignment horizontal="justify" vertical="center" wrapText="1"/>
    </xf>
    <xf numFmtId="0" fontId="127" fillId="0" borderId="116" xfId="0" applyFont="1" applyBorder="1" applyAlignment="1">
      <alignment horizontal="justify" vertical="center" wrapText="1"/>
    </xf>
    <xf numFmtId="0" fontId="127" fillId="0" borderId="117" xfId="0" applyFont="1" applyBorder="1" applyAlignment="1">
      <alignment horizontal="justify" vertical="center" wrapText="1"/>
    </xf>
    <xf numFmtId="0" fontId="127" fillId="0" borderId="118" xfId="21414" applyFont="1" applyBorder="1" applyAlignment="1">
      <alignment horizontal="justify" vertical="center" wrapText="1"/>
    </xf>
    <xf numFmtId="0" fontId="128" fillId="0" borderId="109" xfId="0" applyFont="1" applyBorder="1" applyAlignment="1">
      <alignment horizontal="left" vertical="center" wrapText="1" indent="1"/>
    </xf>
    <xf numFmtId="0" fontId="125" fillId="0" borderId="115" xfId="0" applyFont="1" applyBorder="1" applyAlignment="1">
      <alignment vertical="center" wrapText="1"/>
    </xf>
    <xf numFmtId="0" fontId="127" fillId="0" borderId="115" xfId="0" applyFont="1" applyBorder="1" applyAlignment="1">
      <alignment vertical="center" wrapText="1"/>
    </xf>
    <xf numFmtId="0" fontId="127" fillId="0" borderId="118" xfId="21414" applyFont="1" applyBorder="1" applyAlignment="1">
      <alignment vertical="center" wrapText="1"/>
    </xf>
    <xf numFmtId="0" fontId="8" fillId="0" borderId="92" xfId="0" applyFont="1" applyBorder="1" applyAlignment="1">
      <alignment horizontal="center" vertical="center" wrapText="1"/>
    </xf>
    <xf numFmtId="0" fontId="0" fillId="0" borderId="118" xfId="0" applyBorder="1" applyAlignment="1">
      <alignment horizontal="center"/>
    </xf>
    <xf numFmtId="0" fontId="14" fillId="0" borderId="118" xfId="0" applyFont="1" applyBorder="1" applyAlignment="1">
      <alignment vertical="center" wrapText="1"/>
    </xf>
    <xf numFmtId="0" fontId="6" fillId="0" borderId="118" xfId="0" applyFont="1" applyBorder="1" applyAlignment="1">
      <alignment horizontal="left" vertical="center" wrapText="1" indent="1"/>
    </xf>
    <xf numFmtId="0" fontId="3" fillId="0" borderId="118" xfId="0" applyFont="1" applyBorder="1" applyAlignment="1">
      <alignment vertical="center"/>
    </xf>
    <xf numFmtId="0" fontId="131" fillId="0" borderId="118" xfId="0" applyFont="1" applyBorder="1" applyAlignment="1" applyProtection="1">
      <alignment horizontal="left" vertical="center" indent="1"/>
      <protection locked="0"/>
    </xf>
    <xf numFmtId="0" fontId="132" fillId="0" borderId="118" xfId="0" applyFont="1" applyBorder="1" applyAlignment="1" applyProtection="1">
      <alignment horizontal="left" vertical="center" indent="3"/>
      <protection locked="0"/>
    </xf>
    <xf numFmtId="0" fontId="133" fillId="0" borderId="118" xfId="0" applyFont="1" applyBorder="1" applyAlignment="1" applyProtection="1">
      <alignment horizontal="left" vertical="center" indent="3"/>
      <protection locked="0"/>
    </xf>
    <xf numFmtId="0" fontId="3" fillId="0" borderId="118" xfId="0" applyFont="1" applyBorder="1"/>
    <xf numFmtId="0" fontId="0" fillId="0" borderId="0" xfId="0" applyAlignment="1">
      <alignment horizontal="center"/>
    </xf>
    <xf numFmtId="197" fontId="8" fillId="0" borderId="0" xfId="0" applyNumberFormat="1" applyFont="1" applyAlignment="1">
      <alignment horizontal="right"/>
    </xf>
    <xf numFmtId="0" fontId="0" fillId="0" borderId="118" xfId="0" applyBorder="1" applyAlignment="1">
      <alignment horizontal="center" vertical="center"/>
    </xf>
    <xf numFmtId="168" fontId="4" fillId="0" borderId="118" xfId="7" applyFont="1" applyFill="1" applyBorder="1" applyAlignment="1">
      <alignment vertical="center" wrapText="1"/>
    </xf>
    <xf numFmtId="168" fontId="4" fillId="0" borderId="78" xfId="7" applyFont="1" applyBorder="1" applyAlignment="1">
      <alignment vertical="center"/>
    </xf>
    <xf numFmtId="168" fontId="4" fillId="0" borderId="118" xfId="7" applyFont="1" applyBorder="1" applyAlignment="1">
      <alignment vertical="center"/>
    </xf>
    <xf numFmtId="0" fontId="0" fillId="0" borderId="122" xfId="0" applyBorder="1" applyAlignment="1">
      <alignment horizontal="center"/>
    </xf>
    <xf numFmtId="0" fontId="126" fillId="0" borderId="122" xfId="21414" applyFont="1" applyBorder="1" applyAlignment="1">
      <alignment horizontal="left" vertical="center" wrapText="1" indent="1"/>
    </xf>
    <xf numFmtId="0" fontId="126" fillId="3" borderId="118" xfId="0" applyFont="1" applyFill="1" applyBorder="1" applyAlignment="1">
      <alignment horizontal="left" vertical="center" wrapText="1" indent="1"/>
    </xf>
    <xf numFmtId="171" fontId="22" fillId="0" borderId="118" xfId="0" applyNumberFormat="1" applyFont="1" applyBorder="1" applyAlignment="1">
      <alignment horizontal="center"/>
    </xf>
    <xf numFmtId="0" fontId="22" fillId="0" borderId="118" xfId="0" applyFont="1" applyBorder="1"/>
    <xf numFmtId="0" fontId="126" fillId="0" borderId="118" xfId="0" applyFont="1" applyBorder="1" applyAlignment="1">
      <alignment horizontal="left" vertical="center" wrapText="1" indent="1"/>
    </xf>
    <xf numFmtId="0" fontId="128" fillId="3" borderId="118" xfId="0" applyFont="1" applyFill="1" applyBorder="1" applyAlignment="1">
      <alignment horizontal="left" vertical="center" wrapText="1" indent="1"/>
    </xf>
    <xf numFmtId="0" fontId="128" fillId="0" borderId="118" xfId="0" applyFont="1" applyBorder="1" applyAlignment="1">
      <alignment horizontal="left" vertical="center" wrapText="1" indent="1"/>
    </xf>
    <xf numFmtId="171" fontId="21" fillId="0" borderId="56" xfId="0" applyNumberFormat="1" applyFont="1" applyBorder="1" applyAlignment="1">
      <alignment horizontal="center"/>
    </xf>
    <xf numFmtId="171" fontId="17" fillId="0" borderId="58" xfId="0" applyNumberFormat="1" applyFont="1" applyBorder="1" applyAlignment="1">
      <alignment horizontal="center"/>
    </xf>
    <xf numFmtId="0" fontId="117" fillId="0" borderId="118" xfId="0" applyFont="1" applyBorder="1"/>
    <xf numFmtId="49" fontId="119" fillId="0" borderId="118" xfId="5" applyNumberFormat="1" applyFont="1" applyBorder="1" applyAlignment="1" applyProtection="1">
      <alignment horizontal="right" vertical="center"/>
      <protection locked="0"/>
    </xf>
    <xf numFmtId="0" fontId="118" fillId="3" borderId="118" xfId="13" applyFont="1" applyFill="1" applyBorder="1" applyAlignment="1" applyProtection="1">
      <alignment horizontal="left" vertical="center" wrapText="1"/>
      <protection locked="0"/>
    </xf>
    <xf numFmtId="49" fontId="118" fillId="3" borderId="118" xfId="5" applyNumberFormat="1" applyFont="1" applyFill="1" applyBorder="1" applyAlignment="1" applyProtection="1">
      <alignment horizontal="right" vertical="center"/>
      <protection locked="0"/>
    </xf>
    <xf numFmtId="0" fontId="118" fillId="0" borderId="118" xfId="13" applyFont="1" applyBorder="1" applyAlignment="1" applyProtection="1">
      <alignment horizontal="left" vertical="center" wrapText="1"/>
      <protection locked="0"/>
    </xf>
    <xf numFmtId="49" fontId="118" fillId="0" borderId="118" xfId="5" applyNumberFormat="1" applyFont="1" applyBorder="1" applyAlignment="1" applyProtection="1">
      <alignment horizontal="right" vertical="center"/>
      <protection locked="0"/>
    </xf>
    <xf numFmtId="0" fontId="120" fillId="0" borderId="118" xfId="13" applyFont="1" applyBorder="1" applyAlignment="1" applyProtection="1">
      <alignment horizontal="left" vertical="center" wrapText="1"/>
      <protection locked="0"/>
    </xf>
    <xf numFmtId="0" fontId="117" fillId="0" borderId="118" xfId="0" applyFont="1" applyBorder="1" applyAlignment="1">
      <alignment horizontal="center" vertical="center" wrapText="1"/>
    </xf>
    <xf numFmtId="0" fontId="113" fillId="0" borderId="126" xfId="0" applyFont="1" applyBorder="1"/>
    <xf numFmtId="0" fontId="113" fillId="0" borderId="126" xfId="0" applyFont="1" applyBorder="1" applyAlignment="1">
      <alignment horizontal="left" indent="8"/>
    </xf>
    <xf numFmtId="0" fontId="113" fillId="0" borderId="126" xfId="0" applyFont="1" applyBorder="1" applyAlignment="1">
      <alignment wrapText="1"/>
    </xf>
    <xf numFmtId="0" fontId="116" fillId="0" borderId="126" xfId="0" applyFont="1" applyBorder="1"/>
    <xf numFmtId="49" fontId="119" fillId="0" borderId="126" xfId="5" applyNumberFormat="1" applyFont="1" applyBorder="1" applyAlignment="1" applyProtection="1">
      <alignment horizontal="right" vertical="center" wrapText="1"/>
      <protection locked="0"/>
    </xf>
    <xf numFmtId="49" fontId="118" fillId="3" borderId="126" xfId="5" applyNumberFormat="1" applyFont="1" applyFill="1" applyBorder="1" applyAlignment="1" applyProtection="1">
      <alignment horizontal="right" vertical="center" wrapText="1"/>
      <protection locked="0"/>
    </xf>
    <xf numFmtId="49" fontId="118" fillId="0" borderId="126" xfId="5" applyNumberFormat="1" applyFont="1" applyBorder="1" applyAlignment="1" applyProtection="1">
      <alignment horizontal="right" vertical="center" wrapText="1"/>
      <protection locked="0"/>
    </xf>
    <xf numFmtId="0" fontId="113" fillId="0" borderId="126" xfId="0" applyFont="1" applyBorder="1" applyAlignment="1">
      <alignment horizontal="center" vertical="center" wrapText="1"/>
    </xf>
    <xf numFmtId="0" fontId="113" fillId="0" borderId="127" xfId="0" applyFont="1" applyBorder="1" applyAlignment="1">
      <alignment horizontal="center" vertical="center" wrapText="1"/>
    </xf>
    <xf numFmtId="0" fontId="113" fillId="0" borderId="126" xfId="0" applyFont="1" applyBorder="1" applyAlignment="1">
      <alignment horizontal="center" vertical="center"/>
    </xf>
    <xf numFmtId="0" fontId="113" fillId="0" borderId="0" xfId="0" applyFont="1"/>
    <xf numFmtId="0" fontId="113" fillId="0" borderId="0" xfId="0" applyFont="1" applyAlignment="1">
      <alignment wrapText="1"/>
    </xf>
    <xf numFmtId="14" fontId="113" fillId="0" borderId="0" xfId="0" applyNumberFormat="1" applyFont="1"/>
    <xf numFmtId="0" fontId="113" fillId="0" borderId="126" xfId="0" applyFont="1" applyBorder="1" applyAlignment="1">
      <alignment horizontal="left" vertical="center" wrapText="1"/>
    </xf>
    <xf numFmtId="0" fontId="116" fillId="0" borderId="126" xfId="0" applyFont="1" applyBorder="1" applyAlignment="1">
      <alignment horizontal="left" wrapText="1" indent="1"/>
    </xf>
    <xf numFmtId="0" fontId="116" fillId="0" borderId="126" xfId="0" applyFont="1" applyBorder="1" applyAlignment="1">
      <alignment horizontal="left" vertical="center" indent="1"/>
    </xf>
    <xf numFmtId="0" fontId="113" fillId="0" borderId="126" xfId="0" applyFont="1" applyBorder="1" applyAlignment="1">
      <alignment horizontal="left" wrapText="1" indent="1"/>
    </xf>
    <xf numFmtId="0" fontId="113" fillId="0" borderId="126" xfId="0" applyFont="1" applyBorder="1" applyAlignment="1">
      <alignment horizontal="left" indent="1"/>
    </xf>
    <xf numFmtId="0" fontId="113" fillId="0" borderId="126" xfId="0" applyFont="1" applyBorder="1" applyAlignment="1">
      <alignment horizontal="left" wrapText="1" indent="4"/>
    </xf>
    <xf numFmtId="0" fontId="113" fillId="0" borderId="126" xfId="0" applyFont="1" applyBorder="1" applyAlignment="1">
      <alignment horizontal="left" indent="3"/>
    </xf>
    <xf numFmtId="0" fontId="116" fillId="0" borderId="126" xfId="0" applyFont="1" applyBorder="1" applyAlignment="1">
      <alignment horizontal="left" indent="1"/>
    </xf>
    <xf numFmtId="0" fontId="117" fillId="0" borderId="126" xfId="0" applyFont="1" applyBorder="1" applyAlignment="1">
      <alignment horizontal="center" vertical="center" wrapText="1"/>
    </xf>
    <xf numFmtId="0" fontId="113" fillId="77" borderId="126" xfId="0" applyFont="1" applyFill="1" applyBorder="1"/>
    <xf numFmtId="0" fontId="116" fillId="0" borderId="7" xfId="0" applyFont="1" applyBorder="1"/>
    <xf numFmtId="0" fontId="113" fillId="0" borderId="126" xfId="0" applyFont="1" applyBorder="1" applyAlignment="1">
      <alignment horizontal="left" wrapText="1" indent="2"/>
    </xf>
    <xf numFmtId="0" fontId="113" fillId="0" borderId="126" xfId="0" applyFont="1" applyBorder="1" applyAlignment="1">
      <alignment horizontal="left" wrapText="1"/>
    </xf>
    <xf numFmtId="0" fontId="113" fillId="0" borderId="126" xfId="0" applyFont="1" applyBorder="1" applyAlignment="1">
      <alignment horizontal="center"/>
    </xf>
    <xf numFmtId="0" fontId="113" fillId="0" borderId="0" xfId="0" applyFont="1" applyAlignment="1">
      <alignment horizontal="center" vertical="center"/>
    </xf>
    <xf numFmtId="0" fontId="113" fillId="0" borderId="7" xfId="0" applyFont="1" applyBorder="1" applyAlignment="1">
      <alignment horizontal="center" vertical="center" wrapText="1"/>
    </xf>
    <xf numFmtId="0" fontId="113" fillId="0" borderId="11" xfId="0" applyFont="1" applyBorder="1" applyAlignment="1">
      <alignment horizontal="center" vertical="center" wrapText="1"/>
    </xf>
    <xf numFmtId="0" fontId="113" fillId="0" borderId="53" xfId="0" applyFont="1" applyBorder="1" applyAlignment="1">
      <alignment wrapText="1"/>
    </xf>
    <xf numFmtId="0" fontId="113" fillId="0" borderId="7" xfId="0" applyFont="1" applyBorder="1" applyAlignment="1">
      <alignment wrapText="1"/>
    </xf>
    <xf numFmtId="0" fontId="113" fillId="0" borderId="0" xfId="0" applyFont="1" applyAlignment="1">
      <alignment horizontal="center" vertical="center" wrapText="1"/>
    </xf>
    <xf numFmtId="0" fontId="113" fillId="0" borderId="125" xfId="0" applyFont="1" applyBorder="1" applyAlignment="1">
      <alignment horizontal="center" vertical="center" wrapText="1"/>
    </xf>
    <xf numFmtId="0" fontId="113" fillId="0" borderId="128" xfId="0" applyFont="1" applyBorder="1" applyAlignment="1">
      <alignment horizontal="center" vertical="center" wrapText="1"/>
    </xf>
    <xf numFmtId="0" fontId="113" fillId="0" borderId="124" xfId="0" applyFont="1" applyBorder="1" applyAlignment="1">
      <alignment horizontal="center" vertical="center" wrapText="1"/>
    </xf>
    <xf numFmtId="49" fontId="113" fillId="0" borderId="132" xfId="0" applyNumberFormat="1" applyFont="1" applyBorder="1" applyAlignment="1">
      <alignment horizontal="left" wrapText="1" indent="1"/>
    </xf>
    <xf numFmtId="0" fontId="113" fillId="0" borderId="134" xfId="0" applyFont="1" applyBorder="1" applyAlignment="1">
      <alignment horizontal="left" wrapText="1" indent="1"/>
    </xf>
    <xf numFmtId="49" fontId="113" fillId="0" borderId="135" xfId="0" applyNumberFormat="1" applyFont="1" applyBorder="1" applyAlignment="1">
      <alignment horizontal="left" wrapText="1" indent="1"/>
    </xf>
    <xf numFmtId="0" fontId="113" fillId="0" borderId="136" xfId="0" applyFont="1" applyBorder="1" applyAlignment="1">
      <alignment horizontal="left" wrapText="1" indent="1"/>
    </xf>
    <xf numFmtId="49" fontId="113" fillId="0" borderId="136" xfId="0" applyNumberFormat="1" applyFont="1" applyBorder="1" applyAlignment="1">
      <alignment horizontal="left" wrapText="1" indent="3"/>
    </xf>
    <xf numFmtId="49" fontId="113" fillId="0" borderId="135" xfId="0" applyNumberFormat="1" applyFont="1" applyBorder="1" applyAlignment="1">
      <alignment horizontal="left" wrapText="1" indent="3"/>
    </xf>
    <xf numFmtId="49" fontId="113" fillId="0" borderId="136" xfId="0" applyNumberFormat="1" applyFont="1" applyBorder="1" applyAlignment="1">
      <alignment horizontal="left" wrapText="1" indent="2"/>
    </xf>
    <xf numFmtId="49" fontId="113" fillId="0" borderId="135" xfId="0" applyNumberFormat="1" applyFont="1" applyBorder="1" applyAlignment="1">
      <alignment horizontal="left" wrapText="1" indent="2"/>
    </xf>
    <xf numFmtId="49" fontId="113" fillId="0" borderId="135" xfId="0" applyNumberFormat="1" applyFont="1" applyBorder="1" applyAlignment="1">
      <alignment horizontal="left" vertical="top" wrapText="1" indent="2"/>
    </xf>
    <xf numFmtId="49" fontId="113" fillId="0" borderId="135" xfId="0" applyNumberFormat="1" applyFont="1" applyBorder="1" applyAlignment="1">
      <alignment horizontal="left" indent="1"/>
    </xf>
    <xf numFmtId="0" fontId="113" fillId="0" borderId="136" xfId="0" applyFont="1" applyBorder="1" applyAlignment="1">
      <alignment horizontal="left" indent="1"/>
    </xf>
    <xf numFmtId="49" fontId="113" fillId="0" borderId="136" xfId="0" applyNumberFormat="1" applyFont="1" applyBorder="1" applyAlignment="1">
      <alignment horizontal="left" indent="1"/>
    </xf>
    <xf numFmtId="49" fontId="113" fillId="0" borderId="136" xfId="0" applyNumberFormat="1" applyFont="1" applyBorder="1" applyAlignment="1">
      <alignment horizontal="left" indent="3"/>
    </xf>
    <xf numFmtId="49" fontId="113" fillId="0" borderId="135" xfId="0" applyNumberFormat="1" applyFont="1" applyBorder="1" applyAlignment="1">
      <alignment horizontal="left" indent="3"/>
    </xf>
    <xf numFmtId="0" fontId="113" fillId="0" borderId="136" xfId="0" applyFont="1" applyBorder="1" applyAlignment="1">
      <alignment horizontal="left" indent="2"/>
    </xf>
    <xf numFmtId="0" fontId="113" fillId="0" borderId="135" xfId="0" applyFont="1" applyBorder="1" applyAlignment="1">
      <alignment horizontal="left" indent="2"/>
    </xf>
    <xf numFmtId="0" fontId="113" fillId="0" borderId="135" xfId="0" applyFont="1" applyBorder="1" applyAlignment="1">
      <alignment horizontal="left" indent="1"/>
    </xf>
    <xf numFmtId="0" fontId="116" fillId="0" borderId="64" xfId="0" applyFont="1" applyBorder="1"/>
    <xf numFmtId="0" fontId="113" fillId="0" borderId="69" xfId="0" applyFont="1" applyBorder="1"/>
    <xf numFmtId="0" fontId="113" fillId="0" borderId="0" xfId="0" applyFont="1" applyAlignment="1">
      <alignment horizontal="left"/>
    </xf>
    <xf numFmtId="0" fontId="116" fillId="0" borderId="126" xfId="0" applyFont="1" applyBorder="1" applyAlignment="1">
      <alignment horizontal="left" vertical="center" wrapText="1"/>
    </xf>
    <xf numFmtId="0" fontId="8" fillId="0" borderId="0" xfId="0" applyFont="1" applyAlignment="1">
      <alignment wrapText="1"/>
    </xf>
    <xf numFmtId="0" fontId="118" fillId="0" borderId="126" xfId="0" applyFont="1" applyBorder="1"/>
    <xf numFmtId="0" fontId="116" fillId="0" borderId="126" xfId="0" applyFont="1" applyBorder="1" applyAlignment="1">
      <alignment horizontal="center" vertical="center" wrapText="1"/>
    </xf>
    <xf numFmtId="0" fontId="118" fillId="0" borderId="0" xfId="0" applyFont="1" applyAlignment="1">
      <alignment horizontal="center" vertical="center"/>
    </xf>
    <xf numFmtId="0" fontId="118" fillId="0" borderId="0" xfId="0" applyFont="1"/>
    <xf numFmtId="0" fontId="134" fillId="0" borderId="0" xfId="0" applyFont="1"/>
    <xf numFmtId="0" fontId="113" fillId="0" borderId="113" xfId="0" applyFont="1" applyBorder="1" applyAlignment="1">
      <alignment horizontal="left" vertical="center" wrapText="1" indent="1" readingOrder="1"/>
    </xf>
    <xf numFmtId="0" fontId="118" fillId="0" borderId="126" xfId="0" applyFont="1" applyBorder="1" applyAlignment="1">
      <alignment horizontal="left" indent="3"/>
    </xf>
    <xf numFmtId="0" fontId="116" fillId="0" borderId="126" xfId="0" applyFont="1" applyBorder="1" applyAlignment="1">
      <alignment vertical="center" wrapText="1" readingOrder="1"/>
    </xf>
    <xf numFmtId="0" fontId="118" fillId="0" borderId="126" xfId="0" applyFont="1" applyBorder="1" applyAlignment="1">
      <alignment horizontal="left" indent="2"/>
    </xf>
    <xf numFmtId="0" fontId="118" fillId="0" borderId="127" xfId="0" applyFont="1" applyBorder="1"/>
    <xf numFmtId="0" fontId="113" fillId="0" borderId="114" xfId="0" applyFont="1" applyBorder="1" applyAlignment="1">
      <alignment vertical="center" wrapText="1" readingOrder="1"/>
    </xf>
    <xf numFmtId="0" fontId="118" fillId="0" borderId="127" xfId="0" applyFont="1" applyBorder="1" applyAlignment="1">
      <alignment horizontal="left" indent="2"/>
    </xf>
    <xf numFmtId="0" fontId="113" fillId="0" borderId="113" xfId="0" applyFont="1" applyBorder="1" applyAlignment="1">
      <alignment vertical="center" wrapText="1" readingOrder="1"/>
    </xf>
    <xf numFmtId="0" fontId="113" fillId="0" borderId="112" xfId="0" applyFont="1" applyBorder="1" applyAlignment="1">
      <alignment vertical="center" wrapText="1" readingOrder="1"/>
    </xf>
    <xf numFmtId="0" fontId="134" fillId="0" borderId="7" xfId="0" applyFont="1" applyBorder="1"/>
    <xf numFmtId="171" fontId="18" fillId="80" borderId="57" xfId="0" applyNumberFormat="1" applyFont="1" applyFill="1" applyBorder="1" applyAlignment="1">
      <alignment horizontal="center"/>
    </xf>
    <xf numFmtId="0" fontId="10" fillId="0" borderId="78" xfId="17" applyFill="1" applyBorder="1" applyAlignment="1" applyProtection="1">
      <alignment horizontal="left" vertical="top" wrapText="1"/>
    </xf>
    <xf numFmtId="0" fontId="136" fillId="0" borderId="0" xfId="0" applyFont="1"/>
    <xf numFmtId="0" fontId="137" fillId="0" borderId="0" xfId="0" applyFont="1" applyAlignment="1">
      <alignment vertical="top"/>
    </xf>
    <xf numFmtId="0" fontId="137" fillId="0" borderId="0" xfId="0" applyFont="1" applyAlignment="1">
      <alignment vertical="top" wrapText="1"/>
    </xf>
    <xf numFmtId="0" fontId="144" fillId="0" borderId="0" xfId="0" applyFont="1" applyAlignment="1">
      <alignment vertical="top" wrapText="1"/>
    </xf>
    <xf numFmtId="0" fontId="6" fillId="0" borderId="0" xfId="11" applyFont="1"/>
    <xf numFmtId="0" fontId="143" fillId="0" borderId="0" xfId="11" applyFont="1"/>
    <xf numFmtId="0" fontId="138" fillId="81" borderId="126" xfId="0" applyFont="1" applyFill="1" applyBorder="1" applyAlignment="1">
      <alignment horizontal="left" vertical="center"/>
    </xf>
    <xf numFmtId="49" fontId="139" fillId="0" borderId="126" xfId="0" applyNumberFormat="1" applyFont="1" applyBorder="1" applyAlignment="1">
      <alignment horizontal="left" vertical="center"/>
    </xf>
    <xf numFmtId="0" fontId="139" fillId="0" borderId="126" xfId="0" applyFont="1" applyBorder="1" applyAlignment="1">
      <alignment horizontal="left" vertical="center"/>
    </xf>
    <xf numFmtId="0" fontId="138" fillId="0" borderId="126" xfId="0" applyFont="1" applyBorder="1" applyAlignment="1">
      <alignment horizontal="left" vertical="center"/>
    </xf>
    <xf numFmtId="0" fontId="138" fillId="82" borderId="17" xfId="0" applyFont="1" applyFill="1" applyBorder="1" applyAlignment="1">
      <alignment horizontal="center" vertical="center"/>
    </xf>
    <xf numFmtId="0" fontId="138" fillId="82" borderId="18" xfId="0" applyFont="1" applyFill="1" applyBorder="1" applyAlignment="1">
      <alignment horizontal="center" vertical="center"/>
    </xf>
    <xf numFmtId="198" fontId="138" fillId="81" borderId="135" xfId="7" applyNumberFormat="1" applyFont="1" applyFill="1" applyBorder="1" applyAlignment="1">
      <alignment horizontal="left" vertical="center"/>
    </xf>
    <xf numFmtId="198" fontId="139" fillId="0" borderId="135" xfId="7" applyNumberFormat="1" applyFont="1" applyFill="1" applyBorder="1" applyAlignment="1">
      <alignment horizontal="left" vertical="center"/>
    </xf>
    <xf numFmtId="10" fontId="6" fillId="0" borderId="135" xfId="0" applyNumberFormat="1" applyFont="1" applyBorder="1" applyAlignment="1">
      <alignment horizontal="right" vertical="center" wrapText="1"/>
    </xf>
    <xf numFmtId="0" fontId="142" fillId="83" borderId="133" xfId="0" applyFont="1" applyFill="1" applyBorder="1" applyAlignment="1">
      <alignment horizontal="left" vertical="center"/>
    </xf>
    <xf numFmtId="10" fontId="143" fillId="85" borderId="132" xfId="0" applyNumberFormat="1" applyFont="1" applyFill="1" applyBorder="1" applyAlignment="1">
      <alignment horizontal="right" vertical="center" wrapText="1"/>
    </xf>
    <xf numFmtId="0" fontId="0" fillId="0" borderId="1" xfId="0" applyBorder="1"/>
    <xf numFmtId="0" fontId="4" fillId="84" borderId="126" xfId="0" applyFont="1" applyFill="1" applyBorder="1" applyAlignment="1">
      <alignment horizontal="center" vertical="center" wrapText="1"/>
    </xf>
    <xf numFmtId="0" fontId="5" fillId="85" borderId="126" xfId="0" applyFont="1" applyFill="1" applyBorder="1" applyAlignment="1">
      <alignment vertical="center" wrapText="1"/>
    </xf>
    <xf numFmtId="198" fontId="5" fillId="85" borderId="126" xfId="7" applyNumberFormat="1" applyFont="1" applyFill="1" applyBorder="1" applyAlignment="1">
      <alignment vertical="center"/>
    </xf>
    <xf numFmtId="198" fontId="5" fillId="85" borderId="135" xfId="7" applyNumberFormat="1" applyFont="1" applyFill="1" applyBorder="1" applyAlignment="1">
      <alignment vertical="center"/>
    </xf>
    <xf numFmtId="0" fontId="139" fillId="81" borderId="126" xfId="0" applyFont="1" applyFill="1" applyBorder="1" applyAlignment="1">
      <alignment horizontal="left" vertical="center" wrapText="1" indent="3"/>
    </xf>
    <xf numFmtId="198" fontId="5" fillId="35" borderId="126" xfId="7" applyNumberFormat="1" applyFont="1" applyFill="1" applyBorder="1" applyAlignment="1">
      <alignment vertical="center"/>
    </xf>
    <xf numFmtId="0" fontId="146" fillId="81" borderId="126" xfId="0" applyFont="1" applyFill="1" applyBorder="1" applyAlignment="1">
      <alignment horizontal="left" vertical="center" wrapText="1" indent="5"/>
    </xf>
    <xf numFmtId="0" fontId="147" fillId="82" borderId="126" xfId="0" applyFont="1" applyFill="1" applyBorder="1" applyAlignment="1">
      <alignment horizontal="left" vertical="center" wrapText="1" indent="1"/>
    </xf>
    <xf numFmtId="198" fontId="147" fillId="82" borderId="126" xfId="7" applyNumberFormat="1" applyFont="1" applyFill="1" applyBorder="1" applyAlignment="1">
      <alignment vertical="center"/>
    </xf>
    <xf numFmtId="198" fontId="147" fillId="83" borderId="135" xfId="7" applyNumberFormat="1" applyFont="1" applyFill="1" applyBorder="1" applyAlignment="1">
      <alignment vertical="center"/>
    </xf>
    <xf numFmtId="198" fontId="148" fillId="81" borderId="126" xfId="7" applyNumberFormat="1" applyFont="1" applyFill="1" applyBorder="1" applyAlignment="1">
      <alignment vertical="center"/>
    </xf>
    <xf numFmtId="198" fontId="148" fillId="83" borderId="135" xfId="7" applyNumberFormat="1" applyFont="1" applyFill="1" applyBorder="1" applyAlignment="1">
      <alignment vertical="center"/>
    </xf>
    <xf numFmtId="0" fontId="146" fillId="81" borderId="133" xfId="0" applyFont="1" applyFill="1" applyBorder="1" applyAlignment="1">
      <alignment horizontal="left" vertical="center" wrapText="1" indent="5"/>
    </xf>
    <xf numFmtId="198" fontId="148" fillId="81" borderId="133" xfId="7" applyNumberFormat="1" applyFont="1" applyFill="1" applyBorder="1" applyAlignment="1">
      <alignment vertical="center"/>
    </xf>
    <xf numFmtId="198" fontId="148" fillId="83" borderId="132" xfId="7" applyNumberFormat="1" applyFont="1" applyFill="1" applyBorder="1" applyAlignment="1">
      <alignment vertical="center"/>
    </xf>
    <xf numFmtId="0" fontId="6" fillId="0" borderId="126" xfId="13" applyFont="1" applyBorder="1" applyAlignment="1" applyProtection="1">
      <alignment wrapText="1"/>
      <protection locked="0"/>
    </xf>
    <xf numFmtId="0" fontId="6" fillId="0" borderId="3" xfId="13" applyFont="1" applyBorder="1" applyAlignment="1" applyProtection="1">
      <alignment vertical="center" wrapText="1"/>
      <protection locked="0"/>
    </xf>
    <xf numFmtId="0" fontId="127" fillId="0" borderId="126" xfId="21414" applyFont="1" applyBorder="1" applyAlignment="1">
      <alignment horizontal="left" vertical="center" wrapText="1"/>
    </xf>
    <xf numFmtId="0" fontId="4" fillId="0" borderId="126" xfId="0" applyFont="1" applyBorder="1"/>
    <xf numFmtId="0" fontId="10" fillId="0" borderId="126" xfId="17" applyFill="1" applyBorder="1" applyAlignment="1" applyProtection="1"/>
    <xf numFmtId="0" fontId="134" fillId="3" borderId="126" xfId="5" applyFont="1" applyFill="1" applyBorder="1" applyProtection="1">
      <protection locked="0"/>
    </xf>
    <xf numFmtId="0" fontId="134" fillId="0" borderId="126" xfId="21416" applyFont="1" applyBorder="1" applyAlignment="1" applyProtection="1">
      <alignment horizontal="center" vertical="top" wrapText="1"/>
      <protection locked="0"/>
    </xf>
    <xf numFmtId="0" fontId="149" fillId="3" borderId="126" xfId="21416" applyFont="1" applyFill="1" applyBorder="1" applyAlignment="1" applyProtection="1">
      <alignment wrapText="1"/>
      <protection locked="0"/>
    </xf>
    <xf numFmtId="3" fontId="134" fillId="79" borderId="126" xfId="5" applyNumberFormat="1" applyFont="1" applyFill="1" applyBorder="1"/>
    <xf numFmtId="0" fontId="132" fillId="3" borderId="126" xfId="21416" applyFont="1" applyFill="1" applyBorder="1" applyAlignment="1" applyProtection="1">
      <alignment horizontal="right" wrapText="1"/>
      <protection locked="0"/>
    </xf>
    <xf numFmtId="3" fontId="134" fillId="0" borderId="126" xfId="5" applyNumberFormat="1" applyFont="1" applyBorder="1"/>
    <xf numFmtId="0" fontId="150" fillId="0" borderId="0" xfId="21415" applyFont="1" applyAlignment="1" applyProtection="1">
      <alignment vertical="center"/>
      <protection locked="0"/>
    </xf>
    <xf numFmtId="0" fontId="109" fillId="75" borderId="129" xfId="21412" applyFont="1" applyFill="1" applyBorder="1" applyAlignment="1" applyProtection="1">
      <alignment vertical="center" wrapText="1"/>
      <protection locked="0"/>
    </xf>
    <xf numFmtId="0" fontId="61" fillId="75" borderId="128" xfId="21412" applyFont="1" applyFill="1" applyBorder="1" applyProtection="1">
      <alignment vertical="center"/>
      <protection locked="0"/>
    </xf>
    <xf numFmtId="0" fontId="110" fillId="69" borderId="127" xfId="21412" applyFont="1" applyFill="1" applyBorder="1" applyAlignment="1" applyProtection="1">
      <alignment horizontal="center" vertical="center"/>
      <protection locked="0"/>
    </xf>
    <xf numFmtId="0" fontId="110" fillId="0" borderId="128" xfId="21412" applyFont="1" applyBorder="1" applyAlignment="1" applyProtection="1">
      <alignment horizontal="left" vertical="center" wrapText="1"/>
      <protection locked="0"/>
    </xf>
    <xf numFmtId="169" fontId="110" fillId="0" borderId="126" xfId="948" applyNumberFormat="1" applyFont="1" applyFill="1" applyBorder="1" applyAlignment="1" applyProtection="1">
      <alignment horizontal="right" vertical="center"/>
      <protection locked="0"/>
    </xf>
    <xf numFmtId="0" fontId="109" fillId="76" borderId="126" xfId="21412" applyFont="1" applyFill="1" applyBorder="1" applyAlignment="1" applyProtection="1">
      <alignment horizontal="center" vertical="center"/>
      <protection locked="0"/>
    </xf>
    <xf numFmtId="0" fontId="109" fillId="76" borderId="128" xfId="21412" applyFont="1" applyFill="1" applyBorder="1" applyAlignment="1" applyProtection="1">
      <alignment vertical="top" wrapText="1"/>
      <protection locked="0"/>
    </xf>
    <xf numFmtId="169" fontId="110" fillId="76" borderId="126" xfId="948" applyNumberFormat="1" applyFont="1" applyFill="1" applyBorder="1" applyAlignment="1" applyProtection="1">
      <alignment horizontal="right" vertical="center"/>
    </xf>
    <xf numFmtId="0" fontId="109" fillId="75" borderId="129" xfId="21412" applyFont="1" applyFill="1" applyBorder="1" applyProtection="1">
      <alignment vertical="center"/>
      <protection locked="0"/>
    </xf>
    <xf numFmtId="169" fontId="61" fillId="75" borderId="128" xfId="948" applyNumberFormat="1" applyFont="1" applyFill="1" applyBorder="1" applyAlignment="1" applyProtection="1">
      <alignment horizontal="right" vertical="center"/>
      <protection locked="0"/>
    </xf>
    <xf numFmtId="0" fontId="111" fillId="69" borderId="127" xfId="21412" applyFont="1" applyFill="1" applyBorder="1" applyAlignment="1" applyProtection="1">
      <alignment horizontal="center" vertical="center"/>
      <protection locked="0"/>
    </xf>
    <xf numFmtId="0" fontId="110" fillId="69" borderId="126" xfId="21412" applyFont="1" applyFill="1" applyBorder="1" applyAlignment="1" applyProtection="1">
      <alignment vertical="center" wrapText="1"/>
      <protection locked="0"/>
    </xf>
    <xf numFmtId="0" fontId="110" fillId="69" borderId="126" xfId="21412" applyFont="1" applyFill="1" applyBorder="1" applyAlignment="1" applyProtection="1">
      <alignment horizontal="left" vertical="center" wrapText="1"/>
      <protection locked="0"/>
    </xf>
    <xf numFmtId="0" fontId="110" fillId="0" borderId="126" xfId="21412" applyFont="1" applyBorder="1" applyAlignment="1" applyProtection="1">
      <alignment horizontal="left" vertical="center" wrapText="1"/>
      <protection locked="0"/>
    </xf>
    <xf numFmtId="0" fontId="111" fillId="3" borderId="127" xfId="21412" applyFont="1" applyFill="1" applyBorder="1" applyAlignment="1" applyProtection="1">
      <alignment horizontal="center" vertical="center"/>
      <protection locked="0"/>
    </xf>
    <xf numFmtId="0" fontId="110" fillId="0" borderId="126" xfId="21412" applyFont="1" applyBorder="1" applyAlignment="1" applyProtection="1">
      <alignment vertical="center" wrapText="1"/>
      <protection locked="0"/>
    </xf>
    <xf numFmtId="0" fontId="112" fillId="76" borderId="126" xfId="21412" applyFont="1" applyFill="1" applyBorder="1" applyAlignment="1" applyProtection="1">
      <alignment horizontal="center" vertical="center"/>
      <protection locked="0"/>
    </xf>
    <xf numFmtId="0" fontId="109" fillId="76" borderId="128" xfId="21412" applyFont="1" applyFill="1" applyBorder="1" applyAlignment="1" applyProtection="1">
      <alignment vertical="center" wrapText="1"/>
      <protection locked="0"/>
    </xf>
    <xf numFmtId="169" fontId="109" fillId="75" borderId="128" xfId="948" applyNumberFormat="1" applyFont="1" applyFill="1" applyBorder="1" applyAlignment="1" applyProtection="1">
      <alignment horizontal="right" vertical="center"/>
      <protection locked="0"/>
    </xf>
    <xf numFmtId="0" fontId="110" fillId="69" borderId="128" xfId="21412" applyFont="1" applyFill="1" applyBorder="1" applyAlignment="1" applyProtection="1">
      <alignment vertical="center" wrapText="1"/>
      <protection locked="0"/>
    </xf>
    <xf numFmtId="0" fontId="61" fillId="75" borderId="129" xfId="21412" applyFont="1" applyFill="1" applyBorder="1" applyProtection="1">
      <alignment vertical="center"/>
      <protection locked="0"/>
    </xf>
    <xf numFmtId="169" fontId="110" fillId="3" borderId="126" xfId="948" applyNumberFormat="1" applyFont="1" applyFill="1" applyBorder="1" applyAlignment="1" applyProtection="1">
      <alignment horizontal="right" vertical="center"/>
      <protection locked="0"/>
    </xf>
    <xf numFmtId="0" fontId="111" fillId="3" borderId="126" xfId="21412" applyFont="1" applyFill="1" applyBorder="1" applyAlignment="1" applyProtection="1">
      <alignment horizontal="center" vertical="center"/>
      <protection locked="0"/>
    </xf>
    <xf numFmtId="0" fontId="110" fillId="69" borderId="128" xfId="21412" applyFont="1" applyFill="1" applyBorder="1" applyAlignment="1" applyProtection="1">
      <alignment horizontal="left" vertical="center" wrapText="1"/>
      <protection locked="0"/>
    </xf>
    <xf numFmtId="0" fontId="149" fillId="3" borderId="0" xfId="21415" applyFont="1" applyFill="1" applyAlignment="1" applyProtection="1">
      <alignment vertical="center"/>
      <protection locked="0"/>
    </xf>
    <xf numFmtId="0" fontId="134" fillId="3" borderId="126" xfId="5" applyFont="1" applyFill="1" applyBorder="1" applyAlignment="1" applyProtection="1">
      <alignment vertical="center" wrapText="1"/>
      <protection locked="0"/>
    </xf>
    <xf numFmtId="0" fontId="134" fillId="0" borderId="126" xfId="21416" applyFont="1" applyBorder="1" applyAlignment="1" applyProtection="1">
      <alignment horizontal="center" vertical="center" wrapText="1"/>
      <protection locked="0"/>
    </xf>
    <xf numFmtId="3" fontId="134" fillId="3" borderId="126" xfId="1" applyNumberFormat="1" applyFont="1" applyFill="1" applyBorder="1" applyAlignment="1" applyProtection="1">
      <alignment horizontal="center" vertical="center" wrapText="1"/>
      <protection locked="0"/>
    </xf>
    <xf numFmtId="9" fontId="134" fillId="3" borderId="126" xfId="15" applyNumberFormat="1" applyFont="1" applyFill="1" applyBorder="1" applyAlignment="1" applyProtection="1">
      <alignment horizontal="center" vertical="center" wrapText="1"/>
      <protection locked="0"/>
    </xf>
    <xf numFmtId="0" fontId="134" fillId="3" borderId="126" xfId="21416" applyFont="1" applyFill="1" applyBorder="1" applyAlignment="1" applyProtection="1">
      <alignment horizontal="center" vertical="center" wrapText="1"/>
      <protection locked="0"/>
    </xf>
    <xf numFmtId="0" fontId="149" fillId="3" borderId="126" xfId="21416" applyFont="1" applyFill="1" applyBorder="1" applyProtection="1">
      <protection locked="0"/>
    </xf>
    <xf numFmtId="0" fontId="152" fillId="3" borderId="126" xfId="21416" applyFont="1" applyFill="1" applyBorder="1" applyAlignment="1" applyProtection="1">
      <alignment horizontal="right"/>
      <protection locked="0"/>
    </xf>
    <xf numFmtId="199" fontId="134" fillId="79" borderId="126" xfId="5" applyNumberFormat="1" applyFont="1" applyFill="1" applyBorder="1" applyProtection="1">
      <protection locked="0"/>
    </xf>
    <xf numFmtId="169" fontId="134" fillId="79" borderId="126" xfId="1" applyNumberFormat="1" applyFont="1" applyFill="1" applyBorder="1" applyAlignment="1" applyProtection="1"/>
    <xf numFmtId="0" fontId="134" fillId="3" borderId="126" xfId="21416" applyFont="1" applyFill="1" applyBorder="1" applyAlignment="1" applyProtection="1">
      <alignment horizontal="left" vertical="center"/>
      <protection locked="0"/>
    </xf>
    <xf numFmtId="3" fontId="134" fillId="3" borderId="126" xfId="5" applyNumberFormat="1" applyFont="1" applyFill="1" applyBorder="1" applyProtection="1">
      <protection locked="0"/>
    </xf>
    <xf numFmtId="0" fontId="132" fillId="3" borderId="126" xfId="21416" applyFont="1" applyFill="1" applyBorder="1" applyAlignment="1" applyProtection="1">
      <alignment horizontal="right"/>
      <protection locked="0"/>
    </xf>
    <xf numFmtId="0" fontId="134" fillId="0" borderId="126" xfId="21416" applyFont="1" applyBorder="1" applyAlignment="1" applyProtection="1">
      <alignment horizontal="left" vertical="center"/>
      <protection locked="0"/>
    </xf>
    <xf numFmtId="0" fontId="149" fillId="3" borderId="126" xfId="16" applyFont="1" applyFill="1" applyBorder="1" applyProtection="1">
      <protection locked="0"/>
    </xf>
    <xf numFmtId="3" fontId="149" fillId="75" borderId="126" xfId="16" applyNumberFormat="1" applyFont="1" applyFill="1" applyBorder="1"/>
    <xf numFmtId="9" fontId="4" fillId="0" borderId="21" xfId="20961" applyFont="1" applyBorder="1"/>
    <xf numFmtId="0" fontId="8" fillId="0" borderId="136" xfId="0" applyFont="1" applyBorder="1" applyAlignment="1">
      <alignment vertical="center"/>
    </xf>
    <xf numFmtId="10" fontId="4" fillId="0" borderId="135" xfId="20961" applyNumberFormat="1" applyFont="1" applyBorder="1"/>
    <xf numFmtId="0" fontId="8" fillId="0" borderId="85" xfId="0" applyFont="1" applyBorder="1" applyAlignment="1">
      <alignment vertical="center"/>
    </xf>
    <xf numFmtId="0" fontId="12" fillId="0" borderId="125" xfId="0" applyFont="1" applyBorder="1" applyAlignment="1">
      <alignment wrapText="1"/>
    </xf>
    <xf numFmtId="10" fontId="4" fillId="0" borderId="86" xfId="20961" applyNumberFormat="1" applyFont="1" applyBorder="1"/>
    <xf numFmtId="0" fontId="4" fillId="0" borderId="86" xfId="0" applyFont="1" applyBorder="1"/>
    <xf numFmtId="0" fontId="8" fillId="0" borderId="134" xfId="0" applyFont="1" applyBorder="1"/>
    <xf numFmtId="0" fontId="4" fillId="0" borderId="132" xfId="0" applyFont="1" applyBorder="1"/>
    <xf numFmtId="10" fontId="8" fillId="2" borderId="78" xfId="20961" applyNumberFormat="1" applyFont="1" applyFill="1" applyBorder="1" applyAlignment="1" applyProtection="1">
      <alignment vertical="center"/>
      <protection locked="0"/>
    </xf>
    <xf numFmtId="10" fontId="16" fillId="2" borderId="78" xfId="20961" applyNumberFormat="1" applyFont="1" applyFill="1" applyBorder="1" applyAlignment="1" applyProtection="1">
      <alignment vertical="center"/>
      <protection locked="0"/>
    </xf>
    <xf numFmtId="10" fontId="16" fillId="2" borderId="92" xfId="20961" applyNumberFormat="1" applyFont="1" applyFill="1" applyBorder="1" applyAlignment="1" applyProtection="1">
      <alignment vertical="center"/>
      <protection locked="0"/>
    </xf>
    <xf numFmtId="10" fontId="8" fillId="2" borderId="92" xfId="20961" applyNumberFormat="1" applyFont="1" applyFill="1" applyBorder="1" applyAlignment="1" applyProtection="1">
      <alignment vertical="center"/>
      <protection locked="0"/>
    </xf>
    <xf numFmtId="10" fontId="8" fillId="2" borderId="23" xfId="20961" applyNumberFormat="1" applyFont="1" applyFill="1" applyBorder="1" applyAlignment="1" applyProtection="1">
      <alignment vertical="center"/>
      <protection locked="0"/>
    </xf>
    <xf numFmtId="10" fontId="16" fillId="2" borderId="23" xfId="20961" applyNumberFormat="1" applyFont="1" applyFill="1" applyBorder="1" applyAlignment="1" applyProtection="1">
      <alignment vertical="center"/>
      <protection locked="0"/>
    </xf>
    <xf numFmtId="10" fontId="16" fillId="2" borderId="24" xfId="20961" applyNumberFormat="1" applyFont="1" applyFill="1" applyBorder="1" applyAlignment="1" applyProtection="1">
      <alignment vertical="center"/>
      <protection locked="0"/>
    </xf>
    <xf numFmtId="169" fontId="0" fillId="0" borderId="78" xfId="7" applyNumberFormat="1" applyFont="1" applyBorder="1"/>
    <xf numFmtId="169" fontId="0" fillId="35" borderId="78" xfId="7" applyNumberFormat="1" applyFont="1" applyFill="1" applyBorder="1"/>
    <xf numFmtId="169" fontId="0" fillId="0" borderId="78" xfId="7" applyNumberFormat="1" applyFont="1" applyBorder="1" applyAlignment="1">
      <alignment vertical="center"/>
    </xf>
    <xf numFmtId="169" fontId="0" fillId="35" borderId="78" xfId="7" applyNumberFormat="1" applyFont="1" applyFill="1" applyBorder="1" applyAlignment="1">
      <alignment vertical="center"/>
    </xf>
    <xf numFmtId="169" fontId="0" fillId="0" borderId="118" xfId="7" applyNumberFormat="1" applyFont="1" applyBorder="1"/>
    <xf numFmtId="169" fontId="0" fillId="35" borderId="118" xfId="7" applyNumberFormat="1" applyFont="1" applyFill="1" applyBorder="1"/>
    <xf numFmtId="169" fontId="0" fillId="0" borderId="126" xfId="7" applyNumberFormat="1" applyFont="1" applyBorder="1"/>
    <xf numFmtId="169" fontId="8" fillId="0" borderId="118" xfId="7" applyNumberFormat="1" applyFont="1" applyBorder="1" applyAlignment="1">
      <alignment horizontal="right"/>
    </xf>
    <xf numFmtId="169" fontId="8" fillId="35" borderId="118" xfId="7" applyNumberFormat="1" applyFont="1" applyFill="1" applyBorder="1" applyAlignment="1">
      <alignment horizontal="right"/>
    </xf>
    <xf numFmtId="169" fontId="8" fillId="35" borderId="92" xfId="7" applyNumberFormat="1" applyFont="1" applyFill="1" applyBorder="1" applyAlignment="1">
      <alignment horizontal="right"/>
    </xf>
    <xf numFmtId="169" fontId="8" fillId="0" borderId="126" xfId="7" applyNumberFormat="1" applyFont="1" applyBorder="1" applyAlignment="1">
      <alignment horizontal="right"/>
    </xf>
    <xf numFmtId="169" fontId="4" fillId="0" borderId="92" xfId="7" applyNumberFormat="1" applyFont="1" applyBorder="1" applyAlignment="1">
      <alignment horizontal="right" vertical="center" wrapText="1"/>
    </xf>
    <xf numFmtId="169" fontId="5" fillId="35" borderId="92" xfId="7" applyNumberFormat="1" applyFont="1" applyFill="1" applyBorder="1" applyAlignment="1">
      <alignment horizontal="right" vertical="center" wrapText="1"/>
    </xf>
    <xf numFmtId="169" fontId="106" fillId="0" borderId="92" xfId="7" applyNumberFormat="1" applyFont="1" applyBorder="1" applyAlignment="1">
      <alignment horizontal="right" vertical="center" wrapText="1"/>
    </xf>
    <xf numFmtId="169" fontId="6" fillId="0" borderId="24" xfId="7" applyNumberFormat="1" applyFont="1" applyFill="1" applyBorder="1" applyAlignment="1" applyProtection="1">
      <alignment horizontal="right" vertical="center"/>
    </xf>
    <xf numFmtId="169" fontId="21" fillId="0" borderId="30" xfId="7" applyNumberFormat="1" applyFont="1" applyBorder="1" applyAlignment="1">
      <alignment horizontal="center" vertical="center"/>
    </xf>
    <xf numFmtId="169" fontId="22" fillId="0" borderId="12" xfId="7" applyNumberFormat="1" applyFont="1" applyBorder="1" applyAlignment="1">
      <alignment horizontal="center" vertical="center"/>
    </xf>
    <xf numFmtId="169" fontId="21" fillId="0" borderId="12" xfId="7" applyNumberFormat="1" applyFont="1" applyBorder="1" applyAlignment="1">
      <alignment horizontal="center" vertical="center"/>
    </xf>
    <xf numFmtId="169" fontId="18" fillId="0" borderId="12" xfId="7" applyNumberFormat="1" applyFont="1" applyBorder="1" applyAlignment="1">
      <alignment horizontal="center" vertical="center"/>
    </xf>
    <xf numFmtId="169" fontId="103" fillId="0" borderId="12" xfId="7" applyNumberFormat="1" applyFont="1" applyBorder="1" applyAlignment="1">
      <alignment horizontal="center" vertical="center"/>
    </xf>
    <xf numFmtId="169" fontId="22" fillId="0" borderId="13" xfId="7" applyNumberFormat="1" applyFont="1" applyBorder="1" applyAlignment="1">
      <alignment horizontal="center" vertical="center"/>
    </xf>
    <xf numFmtId="169" fontId="21" fillId="0" borderId="14" xfId="7" applyNumberFormat="1" applyFont="1" applyBorder="1" applyAlignment="1">
      <alignment horizontal="center" vertical="center"/>
    </xf>
    <xf numFmtId="169" fontId="21" fillId="0" borderId="15" xfId="7" applyNumberFormat="1" applyFont="1" applyBorder="1" applyAlignment="1">
      <alignment horizontal="center" vertical="center"/>
    </xf>
    <xf numFmtId="169" fontId="21" fillId="0" borderId="13" xfId="7" applyNumberFormat="1" applyFont="1" applyBorder="1" applyAlignment="1">
      <alignment horizontal="center" vertical="center"/>
    </xf>
    <xf numFmtId="169" fontId="18" fillId="0" borderId="13" xfId="7" applyNumberFormat="1" applyFont="1" applyBorder="1" applyAlignment="1">
      <alignment vertical="center"/>
    </xf>
    <xf numFmtId="169" fontId="22" fillId="0" borderId="118" xfId="7" applyNumberFormat="1" applyFont="1" applyBorder="1" applyAlignment="1">
      <alignment horizontal="center" vertical="center"/>
    </xf>
    <xf numFmtId="169" fontId="21" fillId="0" borderId="118" xfId="7" applyNumberFormat="1" applyFont="1" applyBorder="1" applyAlignment="1">
      <alignment horizontal="center" vertical="center"/>
    </xf>
    <xf numFmtId="169" fontId="21" fillId="0" borderId="118" xfId="7" applyNumberFormat="1" applyFont="1" applyBorder="1" applyAlignment="1">
      <alignment horizontal="center"/>
    </xf>
    <xf numFmtId="169" fontId="22" fillId="0" borderId="118" xfId="7" applyNumberFormat="1" applyFont="1" applyBorder="1" applyAlignment="1">
      <alignment horizontal="center"/>
    </xf>
    <xf numFmtId="169" fontId="22" fillId="0" borderId="118" xfId="7" applyNumberFormat="1" applyFont="1" applyBorder="1"/>
    <xf numFmtId="169" fontId="4" fillId="0" borderId="3" xfId="7" applyNumberFormat="1" applyFont="1" applyBorder="1"/>
    <xf numFmtId="169" fontId="4" fillId="0" borderId="8" xfId="7" applyNumberFormat="1" applyFont="1" applyBorder="1"/>
    <xf numFmtId="169" fontId="4" fillId="0" borderId="20" xfId="7" applyNumberFormat="1" applyFont="1" applyBorder="1"/>
    <xf numFmtId="169" fontId="4" fillId="35" borderId="23" xfId="7" applyNumberFormat="1" applyFont="1" applyFill="1" applyBorder="1"/>
    <xf numFmtId="169" fontId="4" fillId="35" borderId="24" xfId="7" applyNumberFormat="1" applyFont="1" applyFill="1" applyBorder="1"/>
    <xf numFmtId="169" fontId="4" fillId="0" borderId="19" xfId="7" applyNumberFormat="1" applyFont="1" applyBorder="1"/>
    <xf numFmtId="169" fontId="4" fillId="0" borderId="21" xfId="7" applyNumberFormat="1" applyFont="1" applyBorder="1" applyAlignment="1">
      <alignment wrapText="1"/>
    </xf>
    <xf numFmtId="169" fontId="4" fillId="0" borderId="21" xfId="7" applyNumberFormat="1" applyFont="1" applyBorder="1"/>
    <xf numFmtId="169" fontId="4" fillId="35" borderId="51" xfId="7" applyNumberFormat="1" applyFont="1" applyFill="1" applyBorder="1"/>
    <xf numFmtId="169" fontId="4" fillId="35" borderId="22" xfId="7" applyNumberFormat="1" applyFont="1" applyFill="1" applyBorder="1"/>
    <xf numFmtId="169" fontId="4" fillId="35" borderId="52" xfId="7" applyNumberFormat="1" applyFont="1" applyFill="1" applyBorder="1"/>
    <xf numFmtId="169" fontId="25" fillId="36" borderId="0" xfId="7" applyNumberFormat="1" applyFont="1" applyFill="1"/>
    <xf numFmtId="169" fontId="4" fillId="0" borderId="53" xfId="7" applyNumberFormat="1" applyFont="1" applyBorder="1" applyAlignment="1">
      <alignment vertical="center"/>
    </xf>
    <xf numFmtId="169" fontId="4" fillId="0" borderId="64" xfId="7" applyNumberFormat="1" applyFont="1" applyBorder="1" applyAlignment="1">
      <alignment vertical="center"/>
    </xf>
    <xf numFmtId="169" fontId="4" fillId="3" borderId="131" xfId="7" applyNumberFormat="1" applyFont="1" applyFill="1" applyBorder="1" applyAlignment="1">
      <alignment vertical="center"/>
    </xf>
    <xf numFmtId="169" fontId="4" fillId="3" borderId="21" xfId="7" applyNumberFormat="1" applyFont="1" applyFill="1" applyBorder="1" applyAlignment="1">
      <alignment vertical="center"/>
    </xf>
    <xf numFmtId="169" fontId="4" fillId="0" borderId="126" xfId="7" applyNumberFormat="1" applyFont="1" applyBorder="1" applyAlignment="1">
      <alignment vertical="center"/>
    </xf>
    <xf numFmtId="169" fontId="4" fillId="0" borderId="129" xfId="7" applyNumberFormat="1" applyFont="1" applyBorder="1" applyAlignment="1">
      <alignment vertical="center"/>
    </xf>
    <xf numFmtId="169" fontId="4" fillId="0" borderId="135" xfId="7" applyNumberFormat="1" applyFont="1" applyBorder="1" applyAlignment="1">
      <alignment vertical="center"/>
    </xf>
    <xf numFmtId="169" fontId="4" fillId="0" borderId="133" xfId="7" applyNumberFormat="1" applyFont="1" applyBorder="1" applyAlignment="1">
      <alignment vertical="center"/>
    </xf>
    <xf numFmtId="169" fontId="4" fillId="0" borderId="25" xfId="7" applyNumberFormat="1" applyFont="1" applyBorder="1" applyAlignment="1">
      <alignment vertical="center"/>
    </xf>
    <xf numFmtId="169" fontId="4" fillId="0" borderId="132" xfId="7" applyNumberFormat="1" applyFont="1" applyBorder="1" applyAlignment="1">
      <alignment vertical="center"/>
    </xf>
    <xf numFmtId="169" fontId="4" fillId="0" borderId="26" xfId="7" applyNumberFormat="1" applyFont="1" applyBorder="1" applyAlignment="1">
      <alignment vertical="center"/>
    </xf>
    <xf numFmtId="169" fontId="4" fillId="0" borderId="18" xfId="7" applyNumberFormat="1" applyFont="1" applyBorder="1" applyAlignment="1">
      <alignment vertical="center"/>
    </xf>
    <xf numFmtId="169" fontId="4" fillId="0" borderId="125" xfId="7" applyNumberFormat="1" applyFont="1" applyBorder="1" applyAlignment="1">
      <alignment vertical="center"/>
    </xf>
    <xf numFmtId="169" fontId="4" fillId="0" borderId="86" xfId="7" applyNumberFormat="1" applyFont="1" applyBorder="1" applyAlignment="1">
      <alignment vertical="center"/>
    </xf>
    <xf numFmtId="9" fontId="4" fillId="0" borderId="73" xfId="20961" applyFont="1" applyBorder="1" applyAlignment="1">
      <alignment vertical="center"/>
    </xf>
    <xf numFmtId="9" fontId="4" fillId="0" borderId="88" xfId="20961" applyFont="1" applyBorder="1" applyAlignment="1">
      <alignment vertical="center"/>
    </xf>
    <xf numFmtId="9" fontId="110" fillId="76" borderId="126" xfId="20961" applyFont="1" applyFill="1" applyBorder="1" applyAlignment="1" applyProtection="1">
      <alignment horizontal="right" vertical="center"/>
    </xf>
    <xf numFmtId="169" fontId="117" fillId="0" borderId="118" xfId="7" applyNumberFormat="1" applyFont="1" applyBorder="1"/>
    <xf numFmtId="169" fontId="113" fillId="0" borderId="126" xfId="7" applyNumberFormat="1" applyFont="1" applyBorder="1"/>
    <xf numFmtId="169" fontId="113" fillId="35" borderId="126" xfId="7" applyNumberFormat="1" applyFont="1" applyFill="1" applyBorder="1"/>
    <xf numFmtId="169" fontId="116" fillId="0" borderId="126" xfId="7" applyNumberFormat="1" applyFont="1" applyBorder="1"/>
    <xf numFmtId="169" fontId="116" fillId="35" borderId="126" xfId="7" applyNumberFormat="1" applyFont="1" applyFill="1" applyBorder="1"/>
    <xf numFmtId="169" fontId="114" fillId="0" borderId="0" xfId="7" applyNumberFormat="1" applyFont="1"/>
    <xf numFmtId="169" fontId="114" fillId="0" borderId="126" xfId="7" applyNumberFormat="1" applyFont="1" applyBorder="1"/>
    <xf numFmtId="169" fontId="117" fillId="0" borderId="126" xfId="7" applyNumberFormat="1" applyFont="1" applyBorder="1"/>
    <xf numFmtId="169" fontId="113" fillId="0" borderId="126" xfId="7" applyNumberFormat="1" applyFont="1" applyBorder="1" applyAlignment="1">
      <alignment horizontal="left" indent="1"/>
    </xf>
    <xf numFmtId="169" fontId="116" fillId="79" borderId="126" xfId="7" applyNumberFormat="1" applyFont="1" applyFill="1" applyBorder="1"/>
    <xf numFmtId="169" fontId="116" fillId="0" borderId="69" xfId="7" applyNumberFormat="1" applyFont="1" applyBorder="1"/>
    <xf numFmtId="169" fontId="116" fillId="0" borderId="135" xfId="7" applyNumberFormat="1" applyFont="1" applyBorder="1"/>
    <xf numFmtId="169" fontId="113" fillId="0" borderId="136" xfId="7" applyNumberFormat="1" applyFont="1" applyBorder="1" applyAlignment="1">
      <alignment horizontal="left" indent="1"/>
    </xf>
    <xf numFmtId="169" fontId="113" fillId="0" borderId="135" xfId="7" applyNumberFormat="1" applyFont="1" applyBorder="1"/>
    <xf numFmtId="169" fontId="113" fillId="0" borderId="136" xfId="7" applyNumberFormat="1" applyFont="1" applyBorder="1" applyAlignment="1">
      <alignment horizontal="left" indent="2"/>
    </xf>
    <xf numFmtId="169" fontId="113" fillId="0" borderId="136" xfId="7" applyNumberFormat="1" applyFont="1" applyBorder="1" applyAlignment="1">
      <alignment horizontal="left" indent="3"/>
    </xf>
    <xf numFmtId="169" fontId="113" fillId="78" borderId="136" xfId="7" applyNumberFormat="1" applyFont="1" applyFill="1" applyBorder="1"/>
    <xf numFmtId="169" fontId="113" fillId="78" borderId="126" xfId="7" applyNumberFormat="1" applyFont="1" applyFill="1" applyBorder="1"/>
    <xf numFmtId="169" fontId="113" fillId="78" borderId="135" xfId="7" applyNumberFormat="1" applyFont="1" applyFill="1" applyBorder="1"/>
    <xf numFmtId="169" fontId="113" fillId="0" borderId="136" xfId="7" applyNumberFormat="1" applyFont="1" applyBorder="1" applyAlignment="1">
      <alignment horizontal="left" vertical="top" wrapText="1" indent="2"/>
    </xf>
    <xf numFmtId="169" fontId="113" fillId="0" borderId="136" xfId="7" applyNumberFormat="1" applyFont="1" applyBorder="1" applyAlignment="1">
      <alignment horizontal="left" wrapText="1" indent="3"/>
    </xf>
    <xf numFmtId="169" fontId="113" fillId="0" borderId="136" xfId="7" applyNumberFormat="1" applyFont="1" applyBorder="1" applyAlignment="1">
      <alignment horizontal="left" wrapText="1" indent="2"/>
    </xf>
    <xf numFmtId="169" fontId="113" fillId="0" borderId="136" xfId="7" applyNumberFormat="1" applyFont="1" applyBorder="1" applyAlignment="1">
      <alignment horizontal="left" wrapText="1" indent="1"/>
    </xf>
    <xf numFmtId="169" fontId="113" fillId="0" borderId="134" xfId="7" applyNumberFormat="1" applyFont="1" applyBorder="1" applyAlignment="1">
      <alignment horizontal="left" wrapText="1" indent="1"/>
    </xf>
    <xf numFmtId="169" fontId="113" fillId="0" borderId="133" xfId="7" applyNumberFormat="1" applyFont="1" applyBorder="1"/>
    <xf numFmtId="169" fontId="113" fillId="0" borderId="132" xfId="7" applyNumberFormat="1" applyFont="1" applyBorder="1"/>
    <xf numFmtId="169" fontId="113" fillId="0" borderId="126" xfId="7" applyNumberFormat="1" applyFont="1" applyBorder="1" applyAlignment="1">
      <alignment horizontal="left" vertical="center" wrapText="1"/>
    </xf>
    <xf numFmtId="169" fontId="113" fillId="0" borderId="126" xfId="7" applyNumberFormat="1" applyFont="1" applyBorder="1" applyAlignment="1">
      <alignment horizontal="center" vertical="center" textRotation="90" wrapText="1"/>
    </xf>
    <xf numFmtId="169" fontId="113" fillId="0" borderId="126" xfId="7" applyNumberFormat="1" applyFont="1" applyBorder="1" applyAlignment="1">
      <alignment horizontal="center" vertical="center" wrapText="1"/>
    </xf>
    <xf numFmtId="169" fontId="113" fillId="0" borderId="126" xfId="7" applyNumberFormat="1" applyFont="1" applyBorder="1" applyAlignment="1">
      <alignment horizontal="center" vertical="center"/>
    </xf>
    <xf numFmtId="169" fontId="116" fillId="0" borderId="126" xfId="7" applyNumberFormat="1" applyFont="1" applyBorder="1" applyAlignment="1">
      <alignment horizontal="left" vertical="center" wrapText="1"/>
    </xf>
    <xf numFmtId="169" fontId="116" fillId="0" borderId="126" xfId="7" applyNumberFormat="1" applyFont="1" applyBorder="1" applyAlignment="1">
      <alignment horizontal="center" vertical="center"/>
    </xf>
    <xf numFmtId="168" fontId="118" fillId="0" borderId="126" xfId="7" applyFont="1" applyBorder="1"/>
    <xf numFmtId="169" fontId="118" fillId="0" borderId="126" xfId="7" applyNumberFormat="1" applyFont="1" applyBorder="1"/>
    <xf numFmtId="10" fontId="118" fillId="0" borderId="126" xfId="20961" applyNumberFormat="1" applyFont="1" applyBorder="1"/>
    <xf numFmtId="169" fontId="118" fillId="0" borderId="127" xfId="7" applyNumberFormat="1" applyFont="1" applyBorder="1"/>
    <xf numFmtId="10" fontId="118" fillId="0" borderId="127" xfId="20961" applyNumberFormat="1" applyFont="1" applyBorder="1"/>
    <xf numFmtId="168" fontId="118" fillId="0" borderId="127" xfId="7" applyFont="1" applyBorder="1"/>
    <xf numFmtId="0" fontId="155" fillId="0" borderId="0" xfId="0" applyFont="1" applyAlignment="1">
      <alignment horizontal="left" vertical="center" wrapText="1"/>
    </xf>
    <xf numFmtId="0" fontId="6" fillId="0" borderId="129" xfId="0" applyFont="1" applyBorder="1" applyAlignment="1">
      <alignment wrapText="1"/>
    </xf>
    <xf numFmtId="0" fontId="6" fillId="0" borderId="125" xfId="0" applyFont="1" applyBorder="1" applyAlignment="1">
      <alignment wrapText="1"/>
    </xf>
    <xf numFmtId="197" fontId="0" fillId="0" borderId="0" xfId="0" applyNumberFormat="1"/>
    <xf numFmtId="169" fontId="0" fillId="0" borderId="0" xfId="0" applyNumberFormat="1"/>
    <xf numFmtId="3" fontId="11" fillId="0" borderId="0" xfId="0" applyNumberFormat="1" applyFont="1"/>
    <xf numFmtId="43" fontId="0" fillId="0" borderId="0" xfId="0" applyNumberFormat="1"/>
    <xf numFmtId="168" fontId="4" fillId="0" borderId="0" xfId="7" applyFont="1" applyAlignment="1">
      <alignment horizontal="left" vertical="center"/>
    </xf>
    <xf numFmtId="169" fontId="4" fillId="0" borderId="0" xfId="0" applyNumberFormat="1" applyFont="1"/>
    <xf numFmtId="197" fontId="11" fillId="0" borderId="0" xfId="0" applyNumberFormat="1" applyFont="1"/>
    <xf numFmtId="169" fontId="114" fillId="0" borderId="0" xfId="0" applyNumberFormat="1" applyFont="1"/>
    <xf numFmtId="169" fontId="113" fillId="0" borderId="0" xfId="0" applyNumberFormat="1" applyFont="1"/>
    <xf numFmtId="169" fontId="122" fillId="0" borderId="0" xfId="0" applyNumberFormat="1" applyFont="1"/>
    <xf numFmtId="169" fontId="134" fillId="0" borderId="0" xfId="0" applyNumberFormat="1" applyFont="1"/>
    <xf numFmtId="0" fontId="12" fillId="0" borderId="3" xfId="0" applyFont="1" applyBorder="1" applyAlignment="1">
      <alignment wrapText="1"/>
    </xf>
    <xf numFmtId="0" fontId="4" fillId="0" borderId="20" xfId="0" applyFont="1" applyBorder="1"/>
    <xf numFmtId="0" fontId="9" fillId="0" borderId="8" xfId="0" applyFont="1" applyBorder="1" applyAlignment="1">
      <alignment horizontal="center" vertical="center" wrapText="1"/>
    </xf>
    <xf numFmtId="0" fontId="9" fillId="0" borderId="21" xfId="0" applyFont="1" applyBorder="1" applyAlignment="1">
      <alignment horizontal="center" vertical="center" wrapText="1"/>
    </xf>
    <xf numFmtId="0" fontId="103" fillId="0" borderId="66" xfId="0" applyFont="1" applyBorder="1" applyAlignment="1">
      <alignment horizontal="left" vertical="center" wrapText="1"/>
    </xf>
    <xf numFmtId="0" fontId="103" fillId="0" borderId="65" xfId="0" applyFont="1" applyBorder="1" applyAlignment="1">
      <alignment horizontal="left" vertical="center" wrapText="1"/>
    </xf>
    <xf numFmtId="0" fontId="135" fillId="0" borderId="139" xfId="0" applyFont="1" applyBorder="1" applyAlignment="1">
      <alignment horizontal="center" vertical="center"/>
    </xf>
    <xf numFmtId="0" fontId="135" fillId="0" borderId="29" xfId="0" applyFont="1" applyBorder="1" applyAlignment="1">
      <alignment horizontal="center" vertical="center"/>
    </xf>
    <xf numFmtId="0" fontId="135" fillId="0" borderId="140" xfId="0" applyFont="1" applyBorder="1" applyAlignment="1">
      <alignment horizontal="center" vertical="center"/>
    </xf>
    <xf numFmtId="169" fontId="0" fillId="0" borderId="79" xfId="7" applyNumberFormat="1" applyFont="1" applyBorder="1" applyAlignment="1">
      <alignment horizontal="center"/>
    </xf>
    <xf numFmtId="169" fontId="0" fillId="0" borderId="76" xfId="7" applyNumberFormat="1" applyFont="1" applyBorder="1" applyAlignment="1">
      <alignment horizontal="center"/>
    </xf>
    <xf numFmtId="169" fontId="0" fillId="0" borderId="77" xfId="7" applyNumberFormat="1" applyFont="1" applyBorder="1" applyAlignment="1">
      <alignment horizontal="center"/>
    </xf>
    <xf numFmtId="169" fontId="0" fillId="0" borderId="119" xfId="7" applyNumberFormat="1" applyFont="1" applyBorder="1" applyAlignment="1">
      <alignment horizontal="center"/>
    </xf>
    <xf numFmtId="169" fontId="0" fillId="0" borderId="120" xfId="7" applyNumberFormat="1" applyFont="1" applyBorder="1" applyAlignment="1">
      <alignment horizontal="center"/>
    </xf>
    <xf numFmtId="169" fontId="0" fillId="0" borderId="121" xfId="7" applyNumberFormat="1" applyFont="1" applyBorder="1" applyAlignment="1">
      <alignment horizontal="center"/>
    </xf>
    <xf numFmtId="0" fontId="0" fillId="0" borderId="118" xfId="0" applyBorder="1" applyAlignment="1">
      <alignment horizontal="center" vertical="center"/>
    </xf>
    <xf numFmtId="0" fontId="123" fillId="0" borderId="74" xfId="0" applyFont="1" applyBorder="1" applyAlignment="1">
      <alignment horizontal="center" vertical="center"/>
    </xf>
    <xf numFmtId="0" fontId="123" fillId="0" borderId="7"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79" xfId="0" applyBorder="1" applyAlignment="1">
      <alignment horizontal="center"/>
    </xf>
    <xf numFmtId="0" fontId="0" fillId="0" borderId="76" xfId="0" applyBorder="1" applyAlignment="1">
      <alignment horizontal="center"/>
    </xf>
    <xf numFmtId="0" fontId="0" fillId="0" borderId="77" xfId="0" applyBorder="1" applyAlignment="1">
      <alignment horizontal="center"/>
    </xf>
    <xf numFmtId="0" fontId="123" fillId="0" borderId="122" xfId="0" applyFont="1" applyBorder="1" applyAlignment="1">
      <alignment horizontal="center" vertical="center" wrapText="1"/>
    </xf>
    <xf numFmtId="0" fontId="123" fillId="0" borderId="7" xfId="0" applyFont="1" applyBorder="1" applyAlignment="1">
      <alignment horizontal="center" vertical="center" wrapText="1"/>
    </xf>
    <xf numFmtId="0" fontId="0" fillId="0" borderId="108" xfId="0" applyBorder="1" applyAlignment="1">
      <alignment horizontal="center" vertical="center"/>
    </xf>
    <xf numFmtId="0" fontId="0" fillId="0" borderId="11" xfId="0" applyBorder="1" applyAlignment="1">
      <alignment horizontal="center" vertical="center"/>
    </xf>
    <xf numFmtId="0" fontId="0" fillId="0" borderId="118" xfId="0" applyBorder="1" applyAlignment="1">
      <alignment horizontal="center" vertical="center" wrapText="1"/>
    </xf>
    <xf numFmtId="0" fontId="9" fillId="0" borderId="17" xfId="0" applyFont="1" applyBorder="1" applyAlignment="1">
      <alignment horizontal="center"/>
    </xf>
    <xf numFmtId="0" fontId="9" fillId="0" borderId="18" xfId="0" applyFont="1" applyBorder="1" applyAlignment="1">
      <alignment horizontal="center"/>
    </xf>
    <xf numFmtId="0" fontId="4" fillId="0" borderId="78" xfId="0" applyFont="1" applyBorder="1" applyAlignment="1">
      <alignment horizontal="center" vertical="center" wrapText="1"/>
    </xf>
    <xf numFmtId="0" fontId="4" fillId="0" borderId="79" xfId="0" applyFont="1" applyBorder="1" applyAlignment="1">
      <alignment horizontal="center"/>
    </xf>
    <xf numFmtId="0" fontId="4" fillId="0" borderId="21" xfId="0" applyFont="1" applyBorder="1" applyAlignment="1">
      <alignment horizontal="center"/>
    </xf>
    <xf numFmtId="0" fontId="5" fillId="35" borderId="96" xfId="0" applyFont="1" applyFill="1" applyBorder="1" applyAlignment="1">
      <alignment horizontal="center" vertical="center" wrapText="1"/>
    </xf>
    <xf numFmtId="0" fontId="5" fillId="35" borderId="28" xfId="0" applyFont="1" applyFill="1" applyBorder="1" applyAlignment="1">
      <alignment horizontal="center" vertical="center" wrapText="1"/>
    </xf>
    <xf numFmtId="0" fontId="5" fillId="35" borderId="93" xfId="0" applyFont="1" applyFill="1" applyBorder="1" applyAlignment="1">
      <alignment horizontal="center" vertical="center" wrapText="1"/>
    </xf>
    <xf numFmtId="0" fontId="5" fillId="35" borderId="77" xfId="0" applyFont="1" applyFill="1" applyBorder="1" applyAlignment="1">
      <alignment horizontal="center" vertical="center" wrapText="1"/>
    </xf>
    <xf numFmtId="0" fontId="4" fillId="84" borderId="7" xfId="0" applyFont="1" applyFill="1" applyBorder="1" applyAlignment="1">
      <alignment horizontal="center" vertical="center" wrapText="1"/>
    </xf>
    <xf numFmtId="0" fontId="4" fillId="84" borderId="126" xfId="0" applyFont="1" applyFill="1" applyBorder="1" applyAlignment="1">
      <alignment horizontal="center" vertical="center" wrapText="1"/>
    </xf>
    <xf numFmtId="0" fontId="4" fillId="84" borderId="7" xfId="11" applyFont="1" applyFill="1" applyBorder="1" applyAlignment="1">
      <alignment horizontal="center" vertical="top"/>
    </xf>
    <xf numFmtId="0" fontId="5" fillId="85" borderId="64" xfId="0" applyFont="1" applyFill="1" applyBorder="1" applyAlignment="1">
      <alignment horizontal="center" vertical="center" wrapText="1"/>
    </xf>
    <xf numFmtId="0" fontId="5" fillId="85" borderId="135"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9" fontId="14" fillId="3" borderId="16" xfId="1" applyNumberFormat="1" applyFont="1" applyFill="1" applyBorder="1" applyAlignment="1" applyProtection="1">
      <alignment horizontal="center"/>
      <protection locked="0"/>
    </xf>
    <xf numFmtId="169" fontId="14" fillId="3" borderId="17" xfId="1" applyNumberFormat="1" applyFont="1" applyFill="1" applyBorder="1" applyAlignment="1" applyProtection="1">
      <alignment horizontal="center"/>
      <protection locked="0"/>
    </xf>
    <xf numFmtId="169" fontId="14" fillId="3" borderId="18" xfId="1" applyNumberFormat="1" applyFont="1" applyFill="1" applyBorder="1" applyAlignment="1" applyProtection="1">
      <alignment horizontal="center"/>
      <protection locked="0"/>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169" fontId="14" fillId="0" borderId="70" xfId="1" applyNumberFormat="1" applyFont="1" applyFill="1" applyBorder="1" applyAlignment="1" applyProtection="1">
      <alignment horizontal="center" vertical="center" wrapText="1"/>
      <protection locked="0"/>
    </xf>
    <xf numFmtId="169" fontId="14" fillId="0" borderId="71" xfId="1" applyNumberFormat="1" applyFont="1" applyFill="1" applyBorder="1" applyAlignment="1" applyProtection="1">
      <alignment horizontal="center" vertical="center" wrapText="1"/>
      <protection locked="0"/>
    </xf>
    <xf numFmtId="0" fontId="4" fillId="0" borderId="67"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9"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84" xfId="0" applyFont="1" applyBorder="1" applyAlignment="1">
      <alignment horizontal="center" vertical="center" wrapText="1"/>
    </xf>
    <xf numFmtId="0" fontId="13" fillId="0" borderId="54" xfId="0" applyFont="1" applyBorder="1" applyAlignment="1">
      <alignment horizontal="left" vertical="center"/>
    </xf>
    <xf numFmtId="0" fontId="13" fillId="0" borderId="55" xfId="0" applyFont="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92" xfId="0" applyFont="1" applyBorder="1" applyAlignment="1">
      <alignment horizontal="center" vertical="center" wrapText="1"/>
    </xf>
    <xf numFmtId="0" fontId="116" fillId="0" borderId="99" xfId="0" applyFont="1" applyBorder="1" applyAlignment="1">
      <alignment horizontal="left" vertical="center" wrapText="1"/>
    </xf>
    <xf numFmtId="0" fontId="116" fillId="0" borderId="100" xfId="0" applyFont="1" applyBorder="1" applyAlignment="1">
      <alignment horizontal="left" vertical="center" wrapText="1"/>
    </xf>
    <xf numFmtId="0" fontId="116" fillId="0" borderId="102" xfId="0" applyFont="1" applyBorder="1" applyAlignment="1">
      <alignment horizontal="left" vertical="center" wrapText="1"/>
    </xf>
    <xf numFmtId="0" fontId="116" fillId="0" borderId="103" xfId="0" applyFont="1" applyBorder="1" applyAlignment="1">
      <alignment horizontal="left" vertical="center" wrapText="1"/>
    </xf>
    <xf numFmtId="0" fontId="116" fillId="0" borderId="105" xfId="0" applyFont="1" applyBorder="1" applyAlignment="1">
      <alignment horizontal="left" vertical="center" wrapText="1"/>
    </xf>
    <xf numFmtId="0" fontId="116" fillId="0" borderId="106" xfId="0" applyFont="1" applyBorder="1" applyAlignment="1">
      <alignment horizontal="left" vertical="center" wrapText="1"/>
    </xf>
    <xf numFmtId="0" fontId="117" fillId="0" borderId="125" xfId="0" applyFont="1" applyBorder="1" applyAlignment="1">
      <alignment horizontal="center" vertical="center" wrapText="1"/>
    </xf>
    <xf numFmtId="0" fontId="117" fillId="0" borderId="124" xfId="0" applyFont="1" applyBorder="1" applyAlignment="1">
      <alignment horizontal="center" vertical="center" wrapText="1"/>
    </xf>
    <xf numFmtId="0" fontId="117" fillId="0" borderId="101" xfId="0" applyFont="1" applyBorder="1" applyAlignment="1">
      <alignment horizontal="center" vertical="center" wrapText="1"/>
    </xf>
    <xf numFmtId="0" fontId="117" fillId="0" borderId="53" xfId="0" applyFont="1" applyBorder="1" applyAlignment="1">
      <alignment horizontal="center" vertical="center" wrapText="1"/>
    </xf>
    <xf numFmtId="0" fontId="117" fillId="0" borderId="104" xfId="0" applyFont="1" applyBorder="1" applyAlignment="1">
      <alignment horizontal="center" vertical="center" wrapText="1"/>
    </xf>
    <xf numFmtId="0" fontId="117" fillId="0" borderId="11" xfId="0" applyFont="1" applyBorder="1" applyAlignment="1">
      <alignment horizontal="center" vertical="center" wrapText="1"/>
    </xf>
    <xf numFmtId="0" fontId="113" fillId="0" borderId="127" xfId="0" applyFont="1" applyBorder="1" applyAlignment="1">
      <alignment horizontal="center" vertical="center" wrapText="1"/>
    </xf>
    <xf numFmtId="0" fontId="113" fillId="0" borderId="7" xfId="0" applyFont="1" applyBorder="1" applyAlignment="1">
      <alignment horizontal="center" vertical="center" wrapText="1"/>
    </xf>
    <xf numFmtId="0" fontId="113" fillId="0" borderId="126" xfId="0" applyFont="1" applyBorder="1" applyAlignment="1">
      <alignment horizontal="center" vertical="center" wrapText="1"/>
    </xf>
    <xf numFmtId="0" fontId="113" fillId="0" borderId="129" xfId="0" applyFont="1" applyBorder="1" applyAlignment="1">
      <alignment horizontal="center" vertical="center" wrapText="1"/>
    </xf>
    <xf numFmtId="0" fontId="113" fillId="0" borderId="128" xfId="0" applyFont="1" applyBorder="1" applyAlignment="1">
      <alignment horizontal="center" vertical="center" wrapText="1"/>
    </xf>
    <xf numFmtId="0" fontId="121" fillId="0" borderId="126" xfId="0" applyFont="1" applyBorder="1" applyAlignment="1">
      <alignment horizontal="center" vertical="center"/>
    </xf>
    <xf numFmtId="0" fontId="115" fillId="0" borderId="125" xfId="0" applyFont="1" applyBorder="1" applyAlignment="1">
      <alignment horizontal="center" vertical="center"/>
    </xf>
    <xf numFmtId="0" fontId="115" fillId="0" borderId="130" xfId="0" applyFont="1" applyBorder="1" applyAlignment="1">
      <alignment horizontal="center" vertical="center"/>
    </xf>
    <xf numFmtId="0" fontId="115" fillId="0" borderId="53" xfId="0" applyFont="1" applyBorder="1" applyAlignment="1">
      <alignment horizontal="center" vertical="center"/>
    </xf>
    <xf numFmtId="0" fontId="115" fillId="0" borderId="11" xfId="0" applyFont="1" applyBorder="1" applyAlignment="1">
      <alignment horizontal="center" vertical="center"/>
    </xf>
    <xf numFmtId="0" fontId="116" fillId="0" borderId="126" xfId="0" applyFont="1" applyBorder="1" applyAlignment="1">
      <alignment horizontal="center" vertical="center" wrapText="1"/>
    </xf>
    <xf numFmtId="0" fontId="116" fillId="0" borderId="125" xfId="0" applyFont="1" applyBorder="1" applyAlignment="1">
      <alignment horizontal="center" vertical="center" wrapText="1"/>
    </xf>
    <xf numFmtId="0" fontId="116" fillId="0" borderId="130" xfId="0" applyFont="1" applyBorder="1" applyAlignment="1">
      <alignment horizontal="center" vertical="center" wrapText="1"/>
    </xf>
    <xf numFmtId="0" fontId="116" fillId="0" borderId="107" xfId="0" applyFont="1" applyBorder="1" applyAlignment="1">
      <alignment horizontal="center" vertical="center" wrapText="1"/>
    </xf>
    <xf numFmtId="0" fontId="116" fillId="0" borderId="108" xfId="0" applyFont="1" applyBorder="1" applyAlignment="1">
      <alignment horizontal="center" vertical="center" wrapText="1"/>
    </xf>
    <xf numFmtId="0" fontId="116" fillId="0" borderId="53" xfId="0" applyFont="1" applyBorder="1" applyAlignment="1">
      <alignment horizontal="center" vertical="center" wrapText="1"/>
    </xf>
    <xf numFmtId="0" fontId="116" fillId="0" borderId="11" xfId="0" applyFont="1" applyBorder="1" applyAlignment="1">
      <alignment horizontal="center" vertical="center" wrapText="1"/>
    </xf>
    <xf numFmtId="0" fontId="113" fillId="0" borderId="131" xfId="0" applyFont="1" applyBorder="1" applyAlignment="1">
      <alignment horizontal="center" vertical="center" wrapText="1"/>
    </xf>
    <xf numFmtId="0" fontId="116" fillId="0" borderId="109" xfId="0" applyFont="1" applyBorder="1" applyAlignment="1">
      <alignment horizontal="center" vertical="center" wrapText="1"/>
    </xf>
    <xf numFmtId="0" fontId="116" fillId="0" borderId="7" xfId="0" applyFont="1" applyBorder="1" applyAlignment="1">
      <alignment horizontal="center" vertical="center" wrapText="1"/>
    </xf>
    <xf numFmtId="0" fontId="113" fillId="0" borderId="109" xfId="0" applyFont="1" applyBorder="1" applyAlignment="1">
      <alignment horizontal="center" vertical="center" wrapText="1"/>
    </xf>
    <xf numFmtId="0" fontId="113" fillId="0" borderId="125" xfId="0" applyFont="1" applyBorder="1" applyAlignment="1">
      <alignment horizontal="center" vertical="center" wrapText="1"/>
    </xf>
    <xf numFmtId="0" fontId="113" fillId="0" borderId="124" xfId="0" applyFont="1" applyBorder="1" applyAlignment="1">
      <alignment horizontal="center" vertical="center" wrapText="1"/>
    </xf>
    <xf numFmtId="0" fontId="113" fillId="0" borderId="130" xfId="0" applyFont="1" applyBorder="1" applyAlignment="1">
      <alignment horizontal="center" vertical="center" wrapText="1"/>
    </xf>
    <xf numFmtId="0" fontId="113" fillId="0" borderId="11" xfId="0" applyFont="1" applyBorder="1" applyAlignment="1">
      <alignment horizontal="center" vertical="center" wrapText="1"/>
    </xf>
    <xf numFmtId="0" fontId="113" fillId="0" borderId="135" xfId="0" applyFont="1" applyBorder="1" applyAlignment="1">
      <alignment horizontal="center" vertical="center" wrapText="1"/>
    </xf>
    <xf numFmtId="0" fontId="113" fillId="0" borderId="54" xfId="0" applyFont="1" applyBorder="1" applyAlignment="1">
      <alignment horizontal="center" vertical="center" wrapText="1"/>
    </xf>
    <xf numFmtId="0" fontId="113" fillId="0" borderId="55" xfId="0" applyFont="1" applyBorder="1" applyAlignment="1">
      <alignment horizontal="center" vertical="center" wrapText="1"/>
    </xf>
    <xf numFmtId="0" fontId="113" fillId="0" borderId="84" xfId="0" applyFont="1" applyBorder="1" applyAlignment="1">
      <alignment horizontal="center" vertical="center" wrapText="1"/>
    </xf>
    <xf numFmtId="0" fontId="116" fillId="0" borderId="54" xfId="0" applyFont="1" applyBorder="1" applyAlignment="1">
      <alignment horizontal="left" vertical="top" wrapText="1"/>
    </xf>
    <xf numFmtId="0" fontId="116" fillId="0" borderId="84" xfId="0" applyFont="1" applyBorder="1" applyAlignment="1">
      <alignment horizontal="left" vertical="top" wrapText="1"/>
    </xf>
    <xf numFmtId="0" fontId="116" fillId="0" borderId="63" xfId="0" applyFont="1" applyBorder="1" applyAlignment="1">
      <alignment horizontal="left" vertical="top" wrapText="1"/>
    </xf>
    <xf numFmtId="0" fontId="116" fillId="0" borderId="72" xfId="0" applyFont="1" applyBorder="1" applyAlignment="1">
      <alignment horizontal="left" vertical="top" wrapText="1"/>
    </xf>
    <xf numFmtId="0" fontId="116" fillId="0" borderId="98" xfId="0" applyFont="1" applyBorder="1" applyAlignment="1">
      <alignment horizontal="left" vertical="top" wrapText="1"/>
    </xf>
    <xf numFmtId="0" fontId="116" fillId="0" borderId="137" xfId="0" applyFont="1" applyBorder="1" applyAlignment="1">
      <alignment horizontal="left" vertical="top" wrapText="1"/>
    </xf>
    <xf numFmtId="0" fontId="116" fillId="0" borderId="138" xfId="0" applyFont="1" applyBorder="1" applyAlignment="1">
      <alignment horizontal="center" vertical="center" wrapText="1"/>
    </xf>
    <xf numFmtId="0" fontId="116" fillId="0" borderId="69" xfId="0" applyFont="1" applyBorder="1" applyAlignment="1">
      <alignment horizontal="center" vertical="center" wrapText="1"/>
    </xf>
    <xf numFmtId="0" fontId="113" fillId="0" borderId="125" xfId="0" applyFont="1" applyBorder="1" applyAlignment="1">
      <alignment horizontal="center" vertical="top" wrapText="1"/>
    </xf>
    <xf numFmtId="0" fontId="113" fillId="0" borderId="124" xfId="0" applyFont="1" applyBorder="1" applyAlignment="1">
      <alignment horizontal="center" vertical="top" wrapText="1"/>
    </xf>
    <xf numFmtId="0" fontId="113" fillId="0" borderId="131" xfId="0" applyFont="1" applyBorder="1" applyAlignment="1">
      <alignment horizontal="center" vertical="top" wrapText="1"/>
    </xf>
    <xf numFmtId="0" fontId="113" fillId="0" borderId="128" xfId="0" applyFont="1" applyBorder="1" applyAlignment="1">
      <alignment horizontal="center" vertical="top" wrapText="1"/>
    </xf>
    <xf numFmtId="0" fontId="104" fillId="0" borderId="110" xfId="0" applyFont="1" applyBorder="1" applyAlignment="1">
      <alignment horizontal="left" vertical="top" wrapText="1"/>
    </xf>
    <xf numFmtId="0" fontId="104" fillId="0" borderId="111" xfId="0" applyFont="1" applyBorder="1" applyAlignment="1">
      <alignment horizontal="left" vertical="top" wrapText="1"/>
    </xf>
    <xf numFmtId="0" fontId="119" fillId="0" borderId="126" xfId="0" applyFont="1" applyBorder="1" applyAlignment="1">
      <alignment horizontal="center" vertical="center"/>
    </xf>
    <xf numFmtId="0" fontId="118" fillId="0" borderId="126" xfId="0" applyFont="1" applyBorder="1" applyAlignment="1">
      <alignment horizontal="center" vertical="center" wrapText="1"/>
    </xf>
    <xf numFmtId="0" fontId="118" fillId="0" borderId="127" xfId="0" applyFont="1" applyBorder="1" applyAlignment="1">
      <alignment horizontal="center" vertical="center" wrapText="1"/>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tabSelected="1" zoomScaleNormal="100" workbookViewId="0">
      <pane xSplit="1" ySplit="7" topLeftCell="B8" activePane="bottomRight" state="frozen"/>
      <selection pane="topRight" activeCell="B1" sqref="B1"/>
      <selection pane="bottomLeft" activeCell="A8" sqref="A8"/>
      <selection pane="bottomRight" activeCell="B9" sqref="B9"/>
    </sheetView>
  </sheetViews>
  <sheetFormatPr defaultRowHeight="14.4"/>
  <cols>
    <col min="1" max="1" width="10.109375" style="1" customWidth="1"/>
    <col min="2" max="2" width="153" bestFit="1" customWidth="1"/>
    <col min="3" max="3" width="39.44140625" customWidth="1"/>
    <col min="7" max="7" width="25" customWidth="1"/>
  </cols>
  <sheetData>
    <row r="1" spans="1:3">
      <c r="A1" s="4"/>
      <c r="B1" s="92" t="s">
        <v>148</v>
      </c>
      <c r="C1" s="43"/>
    </row>
    <row r="2" spans="1:3" s="89" customFormat="1">
      <c r="A2" s="123">
        <v>1</v>
      </c>
      <c r="B2" s="90" t="s">
        <v>149</v>
      </c>
      <c r="C2" s="88" t="s">
        <v>741</v>
      </c>
    </row>
    <row r="3" spans="1:3" s="89" customFormat="1">
      <c r="A3" s="123">
        <v>2</v>
      </c>
      <c r="B3" s="91" t="s">
        <v>150</v>
      </c>
      <c r="C3" s="88" t="s">
        <v>742</v>
      </c>
    </row>
    <row r="4" spans="1:3" s="89" customFormat="1">
      <c r="A4" s="123">
        <v>3</v>
      </c>
      <c r="B4" s="91" t="s">
        <v>151</v>
      </c>
      <c r="C4" s="88" t="s">
        <v>743</v>
      </c>
    </row>
    <row r="5" spans="1:3" s="89" customFormat="1">
      <c r="A5" s="124">
        <v>4</v>
      </c>
      <c r="B5" s="94" t="s">
        <v>152</v>
      </c>
      <c r="C5" s="88" t="s">
        <v>744</v>
      </c>
    </row>
    <row r="6" spans="1:3" s="93" customFormat="1" ht="65.25" customHeight="1">
      <c r="A6" s="680" t="s">
        <v>211</v>
      </c>
      <c r="B6" s="681"/>
      <c r="C6" s="681"/>
    </row>
    <row r="7" spans="1:3">
      <c r="A7" s="211" t="s">
        <v>177</v>
      </c>
      <c r="B7" s="212" t="s">
        <v>153</v>
      </c>
    </row>
    <row r="8" spans="1:3">
      <c r="A8" s="213">
        <v>1</v>
      </c>
      <c r="B8" s="209" t="s">
        <v>128</v>
      </c>
    </row>
    <row r="9" spans="1:3">
      <c r="A9" s="213">
        <v>2</v>
      </c>
      <c r="B9" s="209" t="s">
        <v>154</v>
      </c>
    </row>
    <row r="10" spans="1:3">
      <c r="A10" s="213">
        <v>3</v>
      </c>
      <c r="B10" s="209" t="s">
        <v>155</v>
      </c>
    </row>
    <row r="11" spans="1:3">
      <c r="A11" s="213">
        <v>4</v>
      </c>
      <c r="B11" s="209" t="s">
        <v>156</v>
      </c>
    </row>
    <row r="12" spans="1:3">
      <c r="A12" s="213">
        <v>5</v>
      </c>
      <c r="B12" s="209" t="s">
        <v>96</v>
      </c>
    </row>
    <row r="13" spans="1:3">
      <c r="A13" s="213">
        <v>6</v>
      </c>
      <c r="B13" s="214" t="s">
        <v>80</v>
      </c>
    </row>
    <row r="14" spans="1:3">
      <c r="A14" s="213">
        <v>7</v>
      </c>
      <c r="B14" s="209" t="s">
        <v>157</v>
      </c>
    </row>
    <row r="15" spans="1:3">
      <c r="A15" s="213">
        <v>8</v>
      </c>
      <c r="B15" s="209" t="s">
        <v>160</v>
      </c>
    </row>
    <row r="16" spans="1:3">
      <c r="A16" s="213">
        <v>9</v>
      </c>
      <c r="B16" s="209" t="s">
        <v>74</v>
      </c>
    </row>
    <row r="17" spans="1:2">
      <c r="A17" s="215" t="s">
        <v>258</v>
      </c>
      <c r="B17" s="209" t="s">
        <v>238</v>
      </c>
    </row>
    <row r="18" spans="1:2">
      <c r="A18" s="213">
        <v>9.1999999999999993</v>
      </c>
      <c r="B18" s="501" t="s">
        <v>699</v>
      </c>
    </row>
    <row r="19" spans="1:2">
      <c r="A19" s="213">
        <v>9.3000000000000007</v>
      </c>
      <c r="B19" s="501" t="s">
        <v>700</v>
      </c>
    </row>
    <row r="20" spans="1:2">
      <c r="A20" s="213">
        <v>10</v>
      </c>
      <c r="B20" s="209" t="s">
        <v>161</v>
      </c>
    </row>
    <row r="21" spans="1:2">
      <c r="A21" s="213">
        <v>11</v>
      </c>
      <c r="B21" s="214" t="s">
        <v>144</v>
      </c>
    </row>
    <row r="22" spans="1:2">
      <c r="A22" s="213">
        <v>12</v>
      </c>
      <c r="B22" s="214" t="s">
        <v>141</v>
      </c>
    </row>
    <row r="23" spans="1:2">
      <c r="A23" s="213">
        <v>13</v>
      </c>
      <c r="B23" s="216" t="s">
        <v>206</v>
      </c>
    </row>
    <row r="24" spans="1:2">
      <c r="A24" s="213">
        <v>14</v>
      </c>
      <c r="B24" s="209" t="s">
        <v>232</v>
      </c>
    </row>
    <row r="25" spans="1:2">
      <c r="A25" s="213">
        <v>15</v>
      </c>
      <c r="B25" s="209" t="s">
        <v>73</v>
      </c>
    </row>
    <row r="26" spans="1:2">
      <c r="A26" s="213">
        <v>15.1</v>
      </c>
      <c r="B26" s="209" t="s">
        <v>267</v>
      </c>
    </row>
    <row r="27" spans="1:2">
      <c r="A27" s="500">
        <v>15.2</v>
      </c>
      <c r="B27" s="501" t="s">
        <v>713</v>
      </c>
    </row>
    <row r="28" spans="1:2">
      <c r="A28" s="213">
        <v>16</v>
      </c>
      <c r="B28" s="209" t="s">
        <v>314</v>
      </c>
    </row>
    <row r="29" spans="1:2">
      <c r="A29" s="213">
        <v>17</v>
      </c>
      <c r="B29" s="209" t="s">
        <v>464</v>
      </c>
    </row>
    <row r="30" spans="1:2">
      <c r="A30" s="213">
        <v>18</v>
      </c>
      <c r="B30" s="209" t="s">
        <v>661</v>
      </c>
    </row>
    <row r="31" spans="1:2">
      <c r="A31" s="213">
        <v>19</v>
      </c>
      <c r="B31" s="209" t="s">
        <v>662</v>
      </c>
    </row>
    <row r="32" spans="1:2">
      <c r="A32" s="213">
        <v>20</v>
      </c>
      <c r="B32" s="209" t="s">
        <v>663</v>
      </c>
    </row>
    <row r="33" spans="1:2">
      <c r="A33" s="213">
        <v>21</v>
      </c>
      <c r="B33" s="209" t="s">
        <v>403</v>
      </c>
    </row>
    <row r="34" spans="1:2">
      <c r="A34" s="213">
        <v>22</v>
      </c>
      <c r="B34" s="209" t="s">
        <v>664</v>
      </c>
    </row>
    <row r="35" spans="1:2" ht="26.4">
      <c r="A35" s="213">
        <v>23</v>
      </c>
      <c r="B35" s="463" t="s">
        <v>660</v>
      </c>
    </row>
    <row r="36" spans="1:2">
      <c r="A36" s="213">
        <v>24</v>
      </c>
      <c r="B36" s="209" t="s">
        <v>665</v>
      </c>
    </row>
    <row r="37" spans="1:2">
      <c r="A37" s="213">
        <v>25</v>
      </c>
      <c r="B37" s="209" t="s">
        <v>666</v>
      </c>
    </row>
    <row r="38" spans="1:2">
      <c r="A38" s="213">
        <v>26</v>
      </c>
      <c r="B38" s="209" t="s">
        <v>488</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headerFooter>
    <oddHeader>&amp;C&amp;"Calibri"&amp;10&amp;K0078D7 Classification: Restricted to Partners&amp;1#_x000D_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39" activePane="bottomRight" state="frozen"/>
      <selection pane="topRight" activeCell="B1" sqref="B1"/>
      <selection pane="bottomLeft" activeCell="A5" sqref="A5"/>
      <selection pane="bottomRight" activeCell="D6" sqref="D6:D55"/>
    </sheetView>
  </sheetViews>
  <sheetFormatPr defaultRowHeight="14.4"/>
  <cols>
    <col min="1" max="1" width="9.5546875" style="1" bestFit="1" customWidth="1"/>
    <col min="2" max="2" width="132.44140625" style="1" customWidth="1"/>
    <col min="3" max="3" width="18.44140625" style="1" customWidth="1"/>
  </cols>
  <sheetData>
    <row r="1" spans="1:6">
      <c r="A1" s="10" t="s">
        <v>97</v>
      </c>
      <c r="B1" s="9" t="str">
        <f>Info!C2</f>
        <v>სს პროკრედიტ ბანკი</v>
      </c>
      <c r="D1" s="1"/>
      <c r="E1" s="1"/>
      <c r="F1" s="1"/>
    </row>
    <row r="2" spans="1:6" s="10" customFormat="1" ht="15.75" customHeight="1">
      <c r="A2" s="10" t="s">
        <v>98</v>
      </c>
      <c r="B2" s="261">
        <f>'1. key ratios'!B2</f>
        <v>46203</v>
      </c>
    </row>
    <row r="3" spans="1:6" s="10" customFormat="1" ht="15.75" customHeight="1"/>
    <row r="4" spans="1:6" ht="15" thickBot="1">
      <c r="A4" s="1" t="s">
        <v>183</v>
      </c>
      <c r="B4" s="19" t="s">
        <v>74</v>
      </c>
    </row>
    <row r="5" spans="1:6">
      <c r="A5" s="62" t="s">
        <v>25</v>
      </c>
      <c r="B5" s="63"/>
      <c r="C5" s="64" t="s">
        <v>26</v>
      </c>
    </row>
    <row r="6" spans="1:6">
      <c r="A6" s="65">
        <v>1</v>
      </c>
      <c r="B6" s="39" t="s">
        <v>27</v>
      </c>
      <c r="C6" s="133">
        <v>343388815.51419997</v>
      </c>
      <c r="D6" s="665"/>
    </row>
    <row r="7" spans="1:6">
      <c r="A7" s="65">
        <v>2</v>
      </c>
      <c r="B7" s="36" t="s">
        <v>28</v>
      </c>
      <c r="C7" s="134">
        <v>112482805</v>
      </c>
      <c r="D7" s="665"/>
    </row>
    <row r="8" spans="1:6">
      <c r="A8" s="65">
        <v>3</v>
      </c>
      <c r="B8" s="31" t="s">
        <v>29</v>
      </c>
      <c r="C8" s="134">
        <v>72117569.829999998</v>
      </c>
      <c r="D8" s="665"/>
    </row>
    <row r="9" spans="1:6">
      <c r="A9" s="65">
        <v>4</v>
      </c>
      <c r="B9" s="31" t="s">
        <v>30</v>
      </c>
      <c r="C9" s="134">
        <v>423778.23999999993</v>
      </c>
      <c r="D9" s="665"/>
    </row>
    <row r="10" spans="1:6">
      <c r="A10" s="65">
        <v>5</v>
      </c>
      <c r="B10" s="31" t="s">
        <v>31</v>
      </c>
      <c r="C10" s="134">
        <v>0</v>
      </c>
      <c r="D10" s="665"/>
    </row>
    <row r="11" spans="1:6">
      <c r="A11" s="65">
        <v>6</v>
      </c>
      <c r="B11" s="37" t="s">
        <v>32</v>
      </c>
      <c r="C11" s="134">
        <v>158364662.44419998</v>
      </c>
      <c r="D11" s="665"/>
    </row>
    <row r="12" spans="1:6" s="2" customFormat="1">
      <c r="A12" s="65">
        <v>7</v>
      </c>
      <c r="B12" s="39" t="s">
        <v>33</v>
      </c>
      <c r="C12" s="135">
        <v>15659482.747334249</v>
      </c>
      <c r="D12" s="665"/>
    </row>
    <row r="13" spans="1:6" s="2" customFormat="1">
      <c r="A13" s="65">
        <v>8</v>
      </c>
      <c r="B13" s="38" t="s">
        <v>34</v>
      </c>
      <c r="C13" s="136">
        <v>423778.23999999993</v>
      </c>
      <c r="D13" s="665"/>
    </row>
    <row r="14" spans="1:6" s="2" customFormat="1" ht="27.6">
      <c r="A14" s="65">
        <v>9</v>
      </c>
      <c r="B14" s="32" t="s">
        <v>35</v>
      </c>
      <c r="C14" s="136">
        <v>0</v>
      </c>
      <c r="D14" s="665"/>
    </row>
    <row r="15" spans="1:6" s="2" customFormat="1">
      <c r="A15" s="65">
        <v>10</v>
      </c>
      <c r="B15" s="33" t="s">
        <v>36</v>
      </c>
      <c r="C15" s="136">
        <v>5857388.3499999996</v>
      </c>
      <c r="D15" s="665"/>
    </row>
    <row r="16" spans="1:6" s="2" customFormat="1">
      <c r="A16" s="65">
        <v>11</v>
      </c>
      <c r="B16" s="34" t="s">
        <v>37</v>
      </c>
      <c r="C16" s="136">
        <v>0</v>
      </c>
      <c r="D16" s="665"/>
    </row>
    <row r="17" spans="1:4" s="2" customFormat="1">
      <c r="A17" s="65">
        <v>12</v>
      </c>
      <c r="B17" s="33" t="s">
        <v>38</v>
      </c>
      <c r="C17" s="136">
        <v>0</v>
      </c>
      <c r="D17" s="665"/>
    </row>
    <row r="18" spans="1:4" s="2" customFormat="1">
      <c r="A18" s="65">
        <v>13</v>
      </c>
      <c r="B18" s="33" t="s">
        <v>39</v>
      </c>
      <c r="C18" s="136">
        <v>0</v>
      </c>
      <c r="D18" s="665"/>
    </row>
    <row r="19" spans="1:4" s="2" customFormat="1">
      <c r="A19" s="65">
        <v>14</v>
      </c>
      <c r="B19" s="33" t="s">
        <v>40</v>
      </c>
      <c r="C19" s="136">
        <v>0</v>
      </c>
      <c r="D19" s="665"/>
    </row>
    <row r="20" spans="1:4" s="2" customFormat="1" ht="27.6">
      <c r="A20" s="65">
        <v>15</v>
      </c>
      <c r="B20" s="33" t="s">
        <v>41</v>
      </c>
      <c r="C20" s="136">
        <v>0</v>
      </c>
      <c r="D20" s="665"/>
    </row>
    <row r="21" spans="1:4" s="2" customFormat="1" ht="27.6">
      <c r="A21" s="65">
        <v>16</v>
      </c>
      <c r="B21" s="32" t="s">
        <v>42</v>
      </c>
      <c r="C21" s="136">
        <v>0</v>
      </c>
      <c r="D21" s="665"/>
    </row>
    <row r="22" spans="1:4" s="2" customFormat="1">
      <c r="A22" s="65">
        <v>17</v>
      </c>
      <c r="B22" s="66" t="s">
        <v>43</v>
      </c>
      <c r="C22" s="136">
        <v>9378316.1573342495</v>
      </c>
      <c r="D22" s="665"/>
    </row>
    <row r="23" spans="1:4" s="2" customFormat="1">
      <c r="A23" s="65">
        <v>18</v>
      </c>
      <c r="B23" s="497" t="s">
        <v>490</v>
      </c>
      <c r="C23" s="315">
        <v>0</v>
      </c>
      <c r="D23" s="665"/>
    </row>
    <row r="24" spans="1:4" s="2" customFormat="1" ht="27.6">
      <c r="A24" s="65">
        <v>19</v>
      </c>
      <c r="B24" s="32" t="s">
        <v>44</v>
      </c>
      <c r="C24" s="136">
        <v>0</v>
      </c>
      <c r="D24" s="665"/>
    </row>
    <row r="25" spans="1:4" s="2" customFormat="1" ht="27.6">
      <c r="A25" s="65">
        <v>20</v>
      </c>
      <c r="B25" s="32" t="s">
        <v>45</v>
      </c>
      <c r="C25" s="136">
        <v>0</v>
      </c>
      <c r="D25" s="665"/>
    </row>
    <row r="26" spans="1:4" s="2" customFormat="1" ht="27.6">
      <c r="A26" s="65">
        <v>21</v>
      </c>
      <c r="B26" s="34" t="s">
        <v>46</v>
      </c>
      <c r="C26" s="136">
        <v>0</v>
      </c>
      <c r="D26" s="665"/>
    </row>
    <row r="27" spans="1:4" s="2" customFormat="1">
      <c r="A27" s="65">
        <v>22</v>
      </c>
      <c r="B27" s="34" t="s">
        <v>47</v>
      </c>
      <c r="C27" s="136">
        <v>0</v>
      </c>
      <c r="D27" s="665"/>
    </row>
    <row r="28" spans="1:4" s="2" customFormat="1" ht="27.6">
      <c r="A28" s="65">
        <v>23</v>
      </c>
      <c r="B28" s="34" t="s">
        <v>48</v>
      </c>
      <c r="C28" s="136">
        <v>0</v>
      </c>
      <c r="D28" s="665"/>
    </row>
    <row r="29" spans="1:4" s="2" customFormat="1">
      <c r="A29" s="65">
        <v>24</v>
      </c>
      <c r="B29" s="40" t="s">
        <v>22</v>
      </c>
      <c r="C29" s="135">
        <v>327729332.76686573</v>
      </c>
      <c r="D29" s="665"/>
    </row>
    <row r="30" spans="1:4" s="2" customFormat="1">
      <c r="A30" s="67"/>
      <c r="B30" s="35"/>
      <c r="C30" s="136"/>
      <c r="D30" s="665"/>
    </row>
    <row r="31" spans="1:4" s="2" customFormat="1">
      <c r="A31" s="67">
        <v>25</v>
      </c>
      <c r="B31" s="40" t="s">
        <v>49</v>
      </c>
      <c r="C31" s="135">
        <v>0</v>
      </c>
      <c r="D31" s="665"/>
    </row>
    <row r="32" spans="1:4" s="2" customFormat="1">
      <c r="A32" s="67">
        <v>26</v>
      </c>
      <c r="B32" s="31" t="s">
        <v>50</v>
      </c>
      <c r="C32" s="137">
        <v>0</v>
      </c>
      <c r="D32" s="665"/>
    </row>
    <row r="33" spans="1:4" s="2" customFormat="1">
      <c r="A33" s="67">
        <v>27</v>
      </c>
      <c r="B33" s="86" t="s">
        <v>51</v>
      </c>
      <c r="C33" s="136">
        <v>0</v>
      </c>
      <c r="D33" s="665"/>
    </row>
    <row r="34" spans="1:4" s="2" customFormat="1">
      <c r="A34" s="67">
        <v>28</v>
      </c>
      <c r="B34" s="86" t="s">
        <v>52</v>
      </c>
      <c r="C34" s="136">
        <v>0</v>
      </c>
      <c r="D34" s="665"/>
    </row>
    <row r="35" spans="1:4" s="2" customFormat="1">
      <c r="A35" s="67">
        <v>29</v>
      </c>
      <c r="B35" s="31" t="s">
        <v>53</v>
      </c>
      <c r="C35" s="136">
        <v>0</v>
      </c>
      <c r="D35" s="665"/>
    </row>
    <row r="36" spans="1:4" s="2" customFormat="1">
      <c r="A36" s="67">
        <v>30</v>
      </c>
      <c r="B36" s="40" t="s">
        <v>54</v>
      </c>
      <c r="C36" s="135">
        <v>0</v>
      </c>
      <c r="D36" s="665"/>
    </row>
    <row r="37" spans="1:4" s="2" customFormat="1">
      <c r="A37" s="67">
        <v>31</v>
      </c>
      <c r="B37" s="32" t="s">
        <v>55</v>
      </c>
      <c r="C37" s="136">
        <v>0</v>
      </c>
      <c r="D37" s="665"/>
    </row>
    <row r="38" spans="1:4" s="2" customFormat="1">
      <c r="A38" s="67">
        <v>32</v>
      </c>
      <c r="B38" s="33" t="s">
        <v>56</v>
      </c>
      <c r="C38" s="136">
        <v>0</v>
      </c>
      <c r="D38" s="665"/>
    </row>
    <row r="39" spans="1:4" s="2" customFormat="1" ht="27.6">
      <c r="A39" s="67">
        <v>33</v>
      </c>
      <c r="B39" s="32" t="s">
        <v>57</v>
      </c>
      <c r="C39" s="136">
        <v>0</v>
      </c>
      <c r="D39" s="665"/>
    </row>
    <row r="40" spans="1:4" s="2" customFormat="1" ht="27.6">
      <c r="A40" s="67">
        <v>34</v>
      </c>
      <c r="B40" s="32" t="s">
        <v>45</v>
      </c>
      <c r="C40" s="136">
        <v>0</v>
      </c>
      <c r="D40" s="665"/>
    </row>
    <row r="41" spans="1:4" s="2" customFormat="1" ht="27.6">
      <c r="A41" s="67">
        <v>35</v>
      </c>
      <c r="B41" s="34" t="s">
        <v>58</v>
      </c>
      <c r="C41" s="136">
        <v>0</v>
      </c>
      <c r="D41" s="665"/>
    </row>
    <row r="42" spans="1:4" s="2" customFormat="1">
      <c r="A42" s="67">
        <v>36</v>
      </c>
      <c r="B42" s="40" t="s">
        <v>23</v>
      </c>
      <c r="C42" s="135">
        <v>0</v>
      </c>
      <c r="D42" s="665"/>
    </row>
    <row r="43" spans="1:4" s="2" customFormat="1">
      <c r="A43" s="67"/>
      <c r="B43" s="35"/>
      <c r="C43" s="136"/>
      <c r="D43" s="665"/>
    </row>
    <row r="44" spans="1:4" s="2" customFormat="1">
      <c r="A44" s="67">
        <v>37</v>
      </c>
      <c r="B44" s="41" t="s">
        <v>59</v>
      </c>
      <c r="C44" s="135">
        <v>57715700</v>
      </c>
      <c r="D44" s="665"/>
    </row>
    <row r="45" spans="1:4" s="2" customFormat="1">
      <c r="A45" s="67">
        <v>38</v>
      </c>
      <c r="B45" s="31" t="s">
        <v>60</v>
      </c>
      <c r="C45" s="136">
        <v>57715700</v>
      </c>
      <c r="D45" s="665"/>
    </row>
    <row r="46" spans="1:4" s="2" customFormat="1">
      <c r="A46" s="67">
        <v>39</v>
      </c>
      <c r="B46" s="31" t="s">
        <v>61</v>
      </c>
      <c r="C46" s="136">
        <v>0</v>
      </c>
      <c r="D46" s="665"/>
    </row>
    <row r="47" spans="1:4" s="2" customFormat="1">
      <c r="A47" s="67">
        <v>40</v>
      </c>
      <c r="B47" s="498" t="s">
        <v>489</v>
      </c>
      <c r="C47" s="136">
        <v>0</v>
      </c>
      <c r="D47" s="665"/>
    </row>
    <row r="48" spans="1:4" s="2" customFormat="1">
      <c r="A48" s="67">
        <v>41</v>
      </c>
      <c r="B48" s="41" t="s">
        <v>62</v>
      </c>
      <c r="C48" s="135">
        <v>0</v>
      </c>
      <c r="D48" s="665"/>
    </row>
    <row r="49" spans="1:4" s="2" customFormat="1">
      <c r="A49" s="67">
        <v>42</v>
      </c>
      <c r="B49" s="32" t="s">
        <v>63</v>
      </c>
      <c r="C49" s="136">
        <v>0</v>
      </c>
      <c r="D49" s="665"/>
    </row>
    <row r="50" spans="1:4" s="2" customFormat="1">
      <c r="A50" s="67">
        <v>43</v>
      </c>
      <c r="B50" s="33" t="s">
        <v>64</v>
      </c>
      <c r="C50" s="136">
        <v>0</v>
      </c>
      <c r="D50" s="665"/>
    </row>
    <row r="51" spans="1:4" s="2" customFormat="1" ht="27.6">
      <c r="A51" s="67">
        <v>44</v>
      </c>
      <c r="B51" s="32" t="s">
        <v>65</v>
      </c>
      <c r="C51" s="136">
        <v>0</v>
      </c>
      <c r="D51" s="665"/>
    </row>
    <row r="52" spans="1:4" s="2" customFormat="1" ht="27.6">
      <c r="A52" s="67">
        <v>45</v>
      </c>
      <c r="B52" s="32" t="s">
        <v>45</v>
      </c>
      <c r="C52" s="136">
        <v>0</v>
      </c>
      <c r="D52" s="665"/>
    </row>
    <row r="53" spans="1:4" s="2" customFormat="1" ht="15" thickBot="1">
      <c r="A53" s="67">
        <v>46</v>
      </c>
      <c r="B53" s="68" t="s">
        <v>24</v>
      </c>
      <c r="C53" s="138">
        <v>57715700</v>
      </c>
      <c r="D53" s="665"/>
    </row>
    <row r="54" spans="1:4">
      <c r="D54" s="665"/>
    </row>
    <row r="55" spans="1:4">
      <c r="D55" s="665"/>
    </row>
    <row r="56" spans="1:4">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headerFooter>
    <oddHeader>&amp;C&amp;"Calibri"&amp;10&amp;K0078D7 Classification: Restricted to Partners&amp;1#_x000D_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F23"/>
  <sheetViews>
    <sheetView zoomScale="80" zoomScaleNormal="80" workbookViewId="0">
      <selection activeCell="N38" sqref="N38"/>
    </sheetView>
  </sheetViews>
  <sheetFormatPr defaultColWidth="9.109375" defaultRowHeight="13.8"/>
  <cols>
    <col min="1" max="1" width="10.88671875" style="1" bestFit="1" customWidth="1"/>
    <col min="2" max="2" width="59" style="1" customWidth="1"/>
    <col min="3" max="3" width="16.88671875" style="1" bestFit="1" customWidth="1"/>
    <col min="4" max="4" width="22.109375" style="1" customWidth="1"/>
    <col min="5" max="16384" width="9.109375" style="1"/>
  </cols>
  <sheetData>
    <row r="1" spans="1:6">
      <c r="A1" s="10" t="s">
        <v>97</v>
      </c>
      <c r="B1" s="9" t="str">
        <f>Info!C2</f>
        <v>სს პროკრედიტ ბანკი</v>
      </c>
    </row>
    <row r="2" spans="1:6" s="10" customFormat="1" ht="15.75" customHeight="1">
      <c r="A2" s="10" t="s">
        <v>98</v>
      </c>
      <c r="B2" s="261">
        <f>'1. key ratios'!B2</f>
        <v>46203</v>
      </c>
    </row>
    <row r="3" spans="1:6" s="10" customFormat="1" ht="15.75" customHeight="1"/>
    <row r="4" spans="1:6" ht="14.4" thickBot="1">
      <c r="A4" s="1" t="s">
        <v>237</v>
      </c>
      <c r="B4" s="198" t="s">
        <v>238</v>
      </c>
    </row>
    <row r="5" spans="1:6" s="27" customFormat="1">
      <c r="A5" s="709" t="s">
        <v>239</v>
      </c>
      <c r="B5" s="710"/>
      <c r="C5" s="188" t="s">
        <v>240</v>
      </c>
      <c r="D5" s="189" t="s">
        <v>241</v>
      </c>
    </row>
    <row r="6" spans="1:6" s="199" customFormat="1">
      <c r="A6" s="190">
        <v>1</v>
      </c>
      <c r="B6" s="191" t="s">
        <v>242</v>
      </c>
      <c r="C6" s="191"/>
      <c r="D6" s="192"/>
    </row>
    <row r="7" spans="1:6" s="199" customFormat="1">
      <c r="A7" s="193" t="s">
        <v>243</v>
      </c>
      <c r="B7" s="194" t="s">
        <v>244</v>
      </c>
      <c r="C7" s="218">
        <v>4.4999999999999998E-2</v>
      </c>
      <c r="D7" s="576">
        <v>74139230.5945099</v>
      </c>
      <c r="E7" s="669"/>
      <c r="F7" s="669"/>
    </row>
    <row r="8" spans="1:6" s="199" customFormat="1">
      <c r="A8" s="193" t="s">
        <v>245</v>
      </c>
      <c r="B8" s="194" t="s">
        <v>246</v>
      </c>
      <c r="C8" s="219">
        <v>0.06</v>
      </c>
      <c r="D8" s="576">
        <v>98852307.459346533</v>
      </c>
      <c r="E8" s="669"/>
      <c r="F8" s="669"/>
    </row>
    <row r="9" spans="1:6" s="199" customFormat="1">
      <c r="A9" s="193" t="s">
        <v>247</v>
      </c>
      <c r="B9" s="194" t="s">
        <v>248</v>
      </c>
      <c r="C9" s="219">
        <v>0.08</v>
      </c>
      <c r="D9" s="576">
        <v>131803076.61246204</v>
      </c>
      <c r="E9" s="669"/>
      <c r="F9" s="669"/>
    </row>
    <row r="10" spans="1:6" s="199" customFormat="1">
      <c r="A10" s="190" t="s">
        <v>249</v>
      </c>
      <c r="B10" s="191" t="s">
        <v>250</v>
      </c>
      <c r="C10" s="220"/>
      <c r="D10" s="577"/>
      <c r="E10" s="669"/>
      <c r="F10" s="669"/>
    </row>
    <row r="11" spans="1:6" s="200" customFormat="1">
      <c r="A11" s="195" t="s">
        <v>251</v>
      </c>
      <c r="B11" s="196" t="s">
        <v>740</v>
      </c>
      <c r="C11" s="221">
        <v>2.5000000000000001E-2</v>
      </c>
      <c r="D11" s="578">
        <v>41188461.441394389</v>
      </c>
      <c r="E11" s="669"/>
      <c r="F11" s="669"/>
    </row>
    <row r="12" spans="1:6" s="200" customFormat="1">
      <c r="A12" s="195" t="s">
        <v>252</v>
      </c>
      <c r="B12" s="196" t="s">
        <v>253</v>
      </c>
      <c r="C12" s="221">
        <v>7.4999999999999997E-3</v>
      </c>
      <c r="D12" s="578">
        <v>12356538.432418317</v>
      </c>
      <c r="E12" s="669"/>
      <c r="F12" s="669"/>
    </row>
    <row r="13" spans="1:6" s="200" customFormat="1">
      <c r="A13" s="195" t="s">
        <v>254</v>
      </c>
      <c r="B13" s="196" t="s">
        <v>255</v>
      </c>
      <c r="C13" s="221">
        <v>0</v>
      </c>
      <c r="D13" s="578">
        <v>0</v>
      </c>
      <c r="E13" s="669"/>
      <c r="F13" s="669"/>
    </row>
    <row r="14" spans="1:6" s="199" customFormat="1">
      <c r="A14" s="190" t="s">
        <v>256</v>
      </c>
      <c r="B14" s="191" t="s">
        <v>301</v>
      </c>
      <c r="C14" s="222"/>
      <c r="D14" s="577"/>
      <c r="E14" s="669"/>
      <c r="F14" s="669"/>
    </row>
    <row r="15" spans="1:6" s="199" customFormat="1">
      <c r="A15" s="210" t="s">
        <v>259</v>
      </c>
      <c r="B15" s="196" t="s">
        <v>302</v>
      </c>
      <c r="C15" s="221">
        <v>5.3638155242324043E-2</v>
      </c>
      <c r="D15" s="578">
        <v>88370923.5594396</v>
      </c>
      <c r="E15" s="669"/>
      <c r="F15" s="669"/>
    </row>
    <row r="16" spans="1:6" s="199" customFormat="1">
      <c r="A16" s="210" t="s">
        <v>260</v>
      </c>
      <c r="B16" s="196" t="s">
        <v>262</v>
      </c>
      <c r="C16" s="221">
        <v>6.5838105853306669E-2</v>
      </c>
      <c r="D16" s="578">
        <v>108470811.37253456</v>
      </c>
      <c r="E16" s="669"/>
      <c r="F16" s="669"/>
    </row>
    <row r="17" spans="1:6" s="199" customFormat="1">
      <c r="A17" s="210" t="s">
        <v>261</v>
      </c>
      <c r="B17" s="196" t="s">
        <v>299</v>
      </c>
      <c r="C17" s="221">
        <v>8.1890672446704879E-2</v>
      </c>
      <c r="D17" s="578">
        <v>134918032.17923847</v>
      </c>
      <c r="E17" s="669"/>
      <c r="F17" s="669"/>
    </row>
    <row r="18" spans="1:6" s="27" customFormat="1">
      <c r="A18" s="711" t="s">
        <v>300</v>
      </c>
      <c r="B18" s="712"/>
      <c r="C18" s="223" t="s">
        <v>240</v>
      </c>
      <c r="D18" s="217" t="s">
        <v>241</v>
      </c>
      <c r="E18" s="669"/>
      <c r="F18" s="669"/>
    </row>
    <row r="19" spans="1:6" s="199" customFormat="1">
      <c r="A19" s="197">
        <v>4</v>
      </c>
      <c r="B19" s="196" t="s">
        <v>22</v>
      </c>
      <c r="C19" s="221">
        <v>0.13113815524232406</v>
      </c>
      <c r="D19" s="576">
        <v>216055154.02776223</v>
      </c>
      <c r="E19" s="669"/>
      <c r="F19" s="669"/>
    </row>
    <row r="20" spans="1:6" s="199" customFormat="1">
      <c r="A20" s="197">
        <v>5</v>
      </c>
      <c r="B20" s="196" t="s">
        <v>75</v>
      </c>
      <c r="C20" s="221">
        <v>0.15833810585330665</v>
      </c>
      <c r="D20" s="576">
        <v>260868118.70569378</v>
      </c>
      <c r="E20" s="669"/>
      <c r="F20" s="669"/>
    </row>
    <row r="21" spans="1:6" s="199" customFormat="1" ht="14.4" thickBot="1">
      <c r="A21" s="201" t="s">
        <v>257</v>
      </c>
      <c r="B21" s="202" t="s">
        <v>74</v>
      </c>
      <c r="C21" s="224">
        <v>0.19439067244670488</v>
      </c>
      <c r="D21" s="579">
        <v>320266108.66551322</v>
      </c>
      <c r="E21" s="669"/>
      <c r="F21" s="669"/>
    </row>
    <row r="23" spans="1:6">
      <c r="B23" s="14"/>
    </row>
  </sheetData>
  <mergeCells count="2">
    <mergeCell ref="A5:B5"/>
    <mergeCell ref="A18:B18"/>
  </mergeCells>
  <conditionalFormatting sqref="C21">
    <cfRule type="cellIs" dxfId="19" priority="1" operator="lessThan">
      <formula>#REF!</formula>
    </cfRule>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Normal="100" workbookViewId="0">
      <selection activeCell="C23" sqref="C23"/>
    </sheetView>
  </sheetViews>
  <sheetFormatPr defaultRowHeight="14.4"/>
  <cols>
    <col min="1" max="1" width="107.109375" bestFit="1" customWidth="1"/>
    <col min="2" max="2" width="50.88671875" bestFit="1" customWidth="1"/>
    <col min="3" max="3" width="28.109375" bestFit="1" customWidth="1"/>
    <col min="4" max="7" width="28.109375" customWidth="1"/>
  </cols>
  <sheetData>
    <row r="1" spans="1:2">
      <c r="A1" s="468" t="s">
        <v>97</v>
      </c>
      <c r="B1" s="9" t="str">
        <f>Info!C2</f>
        <v>სს პროკრედიტ ბანკი</v>
      </c>
    </row>
    <row r="2" spans="1:2">
      <c r="A2" s="468" t="s">
        <v>98</v>
      </c>
      <c r="B2" s="261">
        <f>'1. key ratios'!B2</f>
        <v>46203</v>
      </c>
    </row>
    <row r="3" spans="1:2">
      <c r="A3" s="469" t="s">
        <v>701</v>
      </c>
      <c r="B3" s="464" t="s">
        <v>672</v>
      </c>
    </row>
    <row r="4" spans="1:2" ht="15" thickBot="1"/>
    <row r="5" spans="1:2">
      <c r="A5" s="474"/>
      <c r="B5" s="475" t="s">
        <v>673</v>
      </c>
    </row>
    <row r="6" spans="1:2">
      <c r="A6" s="470" t="s">
        <v>674</v>
      </c>
      <c r="B6" s="476"/>
    </row>
    <row r="7" spans="1:2" ht="15.6">
      <c r="A7" s="470" t="s">
        <v>705</v>
      </c>
      <c r="B7" s="476"/>
    </row>
    <row r="8" spans="1:2">
      <c r="A8" s="471" t="s">
        <v>675</v>
      </c>
      <c r="B8" s="477"/>
    </row>
    <row r="9" spans="1:2">
      <c r="A9" s="471" t="s">
        <v>676</v>
      </c>
      <c r="B9" s="477"/>
    </row>
    <row r="10" spans="1:2">
      <c r="A10" s="471" t="s">
        <v>677</v>
      </c>
      <c r="B10" s="477"/>
    </row>
    <row r="11" spans="1:2">
      <c r="A11" s="470" t="s">
        <v>678</v>
      </c>
      <c r="B11" s="476"/>
    </row>
    <row r="12" spans="1:2" ht="15.6">
      <c r="A12" s="471" t="s">
        <v>706</v>
      </c>
      <c r="B12" s="477"/>
    </row>
    <row r="13" spans="1:2" ht="15.6">
      <c r="A13" s="471" t="s">
        <v>707</v>
      </c>
      <c r="B13" s="477"/>
    </row>
    <row r="14" spans="1:2">
      <c r="A14" s="470" t="s">
        <v>679</v>
      </c>
      <c r="B14" s="476"/>
    </row>
    <row r="15" spans="1:2">
      <c r="A15" s="472" t="s">
        <v>680</v>
      </c>
      <c r="B15" s="477"/>
    </row>
    <row r="16" spans="1:2">
      <c r="A16" s="472" t="s">
        <v>74</v>
      </c>
      <c r="B16" s="477"/>
    </row>
    <row r="17" spans="1:5">
      <c r="A17" s="470" t="s">
        <v>681</v>
      </c>
      <c r="B17" s="476"/>
    </row>
    <row r="18" spans="1:5">
      <c r="A18" s="472" t="s">
        <v>682</v>
      </c>
      <c r="B18" s="477"/>
    </row>
    <row r="19" spans="1:5">
      <c r="A19" s="472" t="s">
        <v>683</v>
      </c>
      <c r="B19" s="477"/>
    </row>
    <row r="20" spans="1:5">
      <c r="A20" s="470" t="s">
        <v>684</v>
      </c>
      <c r="B20" s="476"/>
    </row>
    <row r="21" spans="1:5">
      <c r="A21" s="473" t="s">
        <v>685</v>
      </c>
      <c r="B21" s="478"/>
    </row>
    <row r="22" spans="1:5">
      <c r="A22" s="473" t="s">
        <v>686</v>
      </c>
      <c r="B22" s="478"/>
    </row>
    <row r="23" spans="1:5" ht="15" thickBot="1">
      <c r="A23" s="479" t="s">
        <v>687</v>
      </c>
      <c r="B23" s="480"/>
    </row>
    <row r="24" spans="1:5" ht="16.5" customHeight="1">
      <c r="A24" s="467" t="s">
        <v>708</v>
      </c>
      <c r="B24" s="465"/>
      <c r="C24" s="465"/>
      <c r="D24" s="465"/>
      <c r="E24" s="465"/>
    </row>
    <row r="25" spans="1:5" ht="25.5" customHeight="1">
      <c r="A25" s="467" t="s">
        <v>709</v>
      </c>
    </row>
    <row r="26" spans="1:5" ht="57" customHeight="1">
      <c r="A26" s="467" t="s">
        <v>710</v>
      </c>
    </row>
    <row r="27" spans="1:5">
      <c r="A27" s="466"/>
    </row>
  </sheetData>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Normal="100" workbookViewId="0">
      <selection activeCell="F17" sqref="F17"/>
    </sheetView>
  </sheetViews>
  <sheetFormatPr defaultRowHeight="14.4"/>
  <cols>
    <col min="1" max="1" width="82" customWidth="1"/>
    <col min="2" max="2" width="28.109375" bestFit="1" customWidth="1"/>
    <col min="3" max="6" width="28.109375" customWidth="1"/>
  </cols>
  <sheetData>
    <row r="1" spans="1:6">
      <c r="A1" s="468" t="s">
        <v>97</v>
      </c>
      <c r="B1" s="9" t="str">
        <f>Info!C2</f>
        <v>სს პროკრედიტ ბანკი</v>
      </c>
      <c r="C1" s="1"/>
    </row>
    <row r="2" spans="1:6">
      <c r="A2" s="468" t="s">
        <v>98</v>
      </c>
      <c r="B2" s="261">
        <f>'1. key ratios'!B2</f>
        <v>46203</v>
      </c>
      <c r="C2" s="1"/>
    </row>
    <row r="3" spans="1:6">
      <c r="A3" s="469" t="s">
        <v>702</v>
      </c>
      <c r="B3" s="464" t="s">
        <v>672</v>
      </c>
      <c r="C3" s="1"/>
    </row>
    <row r="5" spans="1:6">
      <c r="A5" s="466"/>
    </row>
    <row r="6" spans="1:6" ht="15" thickBot="1">
      <c r="A6" s="481"/>
      <c r="B6" s="481"/>
      <c r="C6" s="481"/>
      <c r="D6" s="481"/>
      <c r="E6" s="481"/>
      <c r="F6" s="481"/>
    </row>
    <row r="7" spans="1:6">
      <c r="A7" s="713"/>
      <c r="B7" s="715" t="s">
        <v>688</v>
      </c>
      <c r="C7" s="715"/>
      <c r="D7" s="715"/>
      <c r="E7" s="715"/>
      <c r="F7" s="716" t="s">
        <v>689</v>
      </c>
    </row>
    <row r="8" spans="1:6" ht="27.6">
      <c r="A8" s="714"/>
      <c r="B8" s="482" t="s">
        <v>690</v>
      </c>
      <c r="C8" s="482" t="s">
        <v>691</v>
      </c>
      <c r="D8" s="482" t="s">
        <v>692</v>
      </c>
      <c r="E8" s="482" t="s">
        <v>693</v>
      </c>
      <c r="F8" s="717"/>
    </row>
    <row r="9" spans="1:6">
      <c r="A9" s="483" t="s">
        <v>694</v>
      </c>
      <c r="B9" s="484"/>
      <c r="C9" s="484"/>
      <c r="D9" s="484"/>
      <c r="E9" s="484"/>
      <c r="F9" s="485"/>
    </row>
    <row r="10" spans="1:6">
      <c r="A10" s="486" t="s">
        <v>695</v>
      </c>
      <c r="B10" s="487"/>
      <c r="C10" s="487"/>
      <c r="D10" s="487"/>
      <c r="E10" s="487"/>
      <c r="F10" s="485"/>
    </row>
    <row r="11" spans="1:6">
      <c r="A11" s="486" t="s">
        <v>696</v>
      </c>
      <c r="B11" s="487"/>
      <c r="C11" s="487"/>
      <c r="D11" s="487"/>
      <c r="E11" s="487"/>
      <c r="F11" s="485"/>
    </row>
    <row r="12" spans="1:6">
      <c r="A12" s="488" t="s">
        <v>697</v>
      </c>
      <c r="B12" s="487"/>
      <c r="C12" s="487"/>
      <c r="D12" s="487"/>
      <c r="E12" s="487"/>
      <c r="F12" s="485"/>
    </row>
    <row r="13" spans="1:6">
      <c r="A13" s="489" t="s">
        <v>698</v>
      </c>
      <c r="B13" s="490"/>
      <c r="C13" s="490"/>
      <c r="D13" s="490"/>
      <c r="E13" s="490"/>
      <c r="F13" s="491"/>
    </row>
    <row r="14" spans="1:6">
      <c r="A14" s="486" t="s">
        <v>695</v>
      </c>
      <c r="B14" s="492"/>
      <c r="C14" s="492"/>
      <c r="D14" s="492"/>
      <c r="E14" s="492"/>
      <c r="F14" s="493"/>
    </row>
    <row r="15" spans="1:6">
      <c r="A15" s="486" t="s">
        <v>696</v>
      </c>
      <c r="B15" s="492"/>
      <c r="C15" s="492"/>
      <c r="D15" s="492"/>
      <c r="E15" s="492"/>
      <c r="F15" s="493"/>
    </row>
    <row r="16" spans="1:6">
      <c r="A16" s="488" t="s">
        <v>697</v>
      </c>
      <c r="B16" s="492"/>
      <c r="C16" s="492"/>
      <c r="D16" s="492"/>
      <c r="E16" s="492"/>
      <c r="F16" s="493"/>
    </row>
    <row r="17" spans="1:6">
      <c r="A17" s="489" t="s">
        <v>678</v>
      </c>
      <c r="B17" s="490"/>
      <c r="C17" s="490"/>
      <c r="D17" s="490"/>
      <c r="E17" s="490"/>
      <c r="F17" s="493"/>
    </row>
    <row r="18" spans="1:6">
      <c r="A18" s="486" t="s">
        <v>695</v>
      </c>
      <c r="B18" s="492"/>
      <c r="C18" s="492"/>
      <c r="D18" s="492"/>
      <c r="E18" s="492"/>
      <c r="F18" s="493"/>
    </row>
    <row r="19" spans="1:6">
      <c r="A19" s="486" t="s">
        <v>696</v>
      </c>
      <c r="B19" s="492"/>
      <c r="C19" s="492"/>
      <c r="D19" s="492"/>
      <c r="E19" s="492"/>
      <c r="F19" s="493"/>
    </row>
    <row r="20" spans="1:6" ht="15" thickBot="1">
      <c r="A20" s="494" t="s">
        <v>697</v>
      </c>
      <c r="B20" s="495"/>
      <c r="C20" s="495"/>
      <c r="D20" s="495"/>
      <c r="E20" s="495"/>
      <c r="F20" s="496"/>
    </row>
  </sheetData>
  <mergeCells count="3">
    <mergeCell ref="A7:A8"/>
    <mergeCell ref="B7:E7"/>
    <mergeCell ref="F7:F8"/>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F68"/>
  <sheetViews>
    <sheetView zoomScale="80" zoomScaleNormal="80" workbookViewId="0">
      <pane xSplit="1" ySplit="5" topLeftCell="B43" activePane="bottomRight" state="frozen"/>
      <selection pane="topRight" activeCell="B1" sqref="B1"/>
      <selection pane="bottomLeft" activeCell="A5" sqref="A5"/>
      <selection pane="bottomRight" activeCell="K18" sqref="K18"/>
    </sheetView>
  </sheetViews>
  <sheetFormatPr defaultRowHeight="14.4"/>
  <cols>
    <col min="1" max="1" width="10.88671875" style="28" customWidth="1"/>
    <col min="2" max="2" width="91.88671875" style="28" customWidth="1"/>
    <col min="3" max="3" width="53.109375" style="28" customWidth="1"/>
    <col min="4" max="4" width="32.109375" style="28" customWidth="1"/>
    <col min="5" max="5" width="9.44140625" customWidth="1"/>
  </cols>
  <sheetData>
    <row r="1" spans="1:6">
      <c r="A1" s="10" t="s">
        <v>97</v>
      </c>
      <c r="B1" s="11" t="str">
        <f>Info!C2</f>
        <v>სს პროკრედიტ ბანკი</v>
      </c>
      <c r="E1" s="1"/>
      <c r="F1" s="1"/>
    </row>
    <row r="2" spans="1:6" s="10" customFormat="1" ht="15.75" customHeight="1">
      <c r="A2" s="10" t="s">
        <v>98</v>
      </c>
      <c r="B2" s="261">
        <f>'1. key ratios'!B2</f>
        <v>46203</v>
      </c>
    </row>
    <row r="3" spans="1:6" s="10" customFormat="1" ht="15.75" customHeight="1">
      <c r="A3" s="16"/>
    </row>
    <row r="4" spans="1:6" s="10" customFormat="1" ht="15.75" customHeight="1" thickBot="1">
      <c r="A4" s="10" t="s">
        <v>184</v>
      </c>
      <c r="B4" s="109" t="s">
        <v>161</v>
      </c>
      <c r="D4" s="111" t="s">
        <v>76</v>
      </c>
    </row>
    <row r="5" spans="1:6" ht="27.6">
      <c r="A5" s="74" t="s">
        <v>25</v>
      </c>
      <c r="B5" s="75" t="s">
        <v>133</v>
      </c>
      <c r="C5" s="76" t="s">
        <v>609</v>
      </c>
      <c r="D5" s="110" t="s">
        <v>162</v>
      </c>
    </row>
    <row r="6" spans="1:6">
      <c r="A6" s="357">
        <v>1</v>
      </c>
      <c r="B6" s="318" t="s">
        <v>607</v>
      </c>
      <c r="C6" s="580">
        <v>558247380.82425117</v>
      </c>
      <c r="D6" s="69"/>
      <c r="E6" s="3"/>
    </row>
    <row r="7" spans="1:6">
      <c r="A7" s="357">
        <v>1.1000000000000001</v>
      </c>
      <c r="B7" s="319" t="s">
        <v>85</v>
      </c>
      <c r="C7" s="581">
        <v>54730766.977499999</v>
      </c>
      <c r="D7" s="70"/>
      <c r="E7" s="3"/>
    </row>
    <row r="8" spans="1:6">
      <c r="A8" s="357">
        <v>1.2</v>
      </c>
      <c r="B8" s="319" t="s">
        <v>86</v>
      </c>
      <c r="C8" s="581">
        <v>314998598.163508</v>
      </c>
      <c r="D8" s="70"/>
      <c r="E8" s="3"/>
    </row>
    <row r="9" spans="1:6">
      <c r="A9" s="357">
        <v>1.3</v>
      </c>
      <c r="B9" s="319" t="s">
        <v>87</v>
      </c>
      <c r="C9" s="581">
        <v>188518015.6832431</v>
      </c>
      <c r="D9" s="70"/>
      <c r="E9" s="3"/>
    </row>
    <row r="10" spans="1:6">
      <c r="A10" s="357">
        <v>2</v>
      </c>
      <c r="B10" s="320" t="s">
        <v>494</v>
      </c>
      <c r="C10" s="582">
        <v>0</v>
      </c>
      <c r="D10" s="70"/>
      <c r="E10" s="3"/>
    </row>
    <row r="11" spans="1:6">
      <c r="A11" s="357">
        <v>2.1</v>
      </c>
      <c r="B11" s="321" t="s">
        <v>495</v>
      </c>
      <c r="C11" s="583">
        <v>0</v>
      </c>
      <c r="D11" s="71"/>
      <c r="E11" s="3"/>
    </row>
    <row r="12" spans="1:6" ht="23.4" customHeight="1">
      <c r="A12" s="357">
        <v>3</v>
      </c>
      <c r="B12" s="322" t="s">
        <v>496</v>
      </c>
      <c r="C12" s="584">
        <v>0</v>
      </c>
      <c r="D12" s="71"/>
      <c r="E12" s="3"/>
    </row>
    <row r="13" spans="1:6" ht="23.1" customHeight="1">
      <c r="A13" s="357">
        <v>4</v>
      </c>
      <c r="B13" s="323" t="s">
        <v>497</v>
      </c>
      <c r="C13" s="584">
        <v>0</v>
      </c>
      <c r="D13" s="71"/>
      <c r="E13" s="3"/>
    </row>
    <row r="14" spans="1:6">
      <c r="A14" s="357">
        <v>5</v>
      </c>
      <c r="B14" s="323" t="s">
        <v>498</v>
      </c>
      <c r="C14" s="584">
        <v>669250.60533084907</v>
      </c>
      <c r="D14" s="71"/>
      <c r="E14" s="3"/>
    </row>
    <row r="15" spans="1:6">
      <c r="A15" s="357">
        <v>5.0999999999999996</v>
      </c>
      <c r="B15" s="324" t="s">
        <v>499</v>
      </c>
      <c r="C15" s="581">
        <v>669250.60533084907</v>
      </c>
      <c r="D15" s="71"/>
      <c r="E15" s="3"/>
    </row>
    <row r="16" spans="1:6">
      <c r="A16" s="357">
        <v>5.2</v>
      </c>
      <c r="B16" s="324" t="s">
        <v>426</v>
      </c>
      <c r="C16" s="581">
        <v>0</v>
      </c>
      <c r="D16" s="70"/>
      <c r="E16" s="3"/>
    </row>
    <row r="17" spans="1:5">
      <c r="A17" s="357">
        <v>5.3</v>
      </c>
      <c r="B17" s="324" t="s">
        <v>500</v>
      </c>
      <c r="C17" s="581">
        <v>0</v>
      </c>
      <c r="D17" s="70"/>
      <c r="E17" s="3"/>
    </row>
    <row r="18" spans="1:5">
      <c r="A18" s="357">
        <v>6</v>
      </c>
      <c r="B18" s="322" t="s">
        <v>501</v>
      </c>
      <c r="C18" s="582">
        <v>1645190834.2084327</v>
      </c>
      <c r="D18" s="70"/>
      <c r="E18" s="3"/>
    </row>
    <row r="19" spans="1:5">
      <c r="A19" s="357">
        <v>6.1</v>
      </c>
      <c r="B19" s="324" t="s">
        <v>426</v>
      </c>
      <c r="C19" s="583">
        <v>140869615.13</v>
      </c>
      <c r="D19" s="70"/>
      <c r="E19" s="3"/>
    </row>
    <row r="20" spans="1:5">
      <c r="A20" s="357">
        <v>6.2</v>
      </c>
      <c r="B20" s="324" t="s">
        <v>500</v>
      </c>
      <c r="C20" s="583">
        <v>1504321219.0784328</v>
      </c>
      <c r="D20" s="70"/>
      <c r="E20" s="3"/>
    </row>
    <row r="21" spans="1:5">
      <c r="A21" s="357">
        <v>7</v>
      </c>
      <c r="B21" s="325" t="s">
        <v>502</v>
      </c>
      <c r="C21" s="584">
        <v>9378316.1600000001</v>
      </c>
      <c r="D21" s="70" t="s">
        <v>759</v>
      </c>
      <c r="E21" s="3"/>
    </row>
    <row r="22" spans="1:5">
      <c r="A22" s="357">
        <v>8</v>
      </c>
      <c r="B22" s="326" t="s">
        <v>503</v>
      </c>
      <c r="C22" s="582">
        <v>0</v>
      </c>
      <c r="D22" s="70"/>
      <c r="E22" s="3"/>
    </row>
    <row r="23" spans="1:5">
      <c r="A23" s="357">
        <v>9</v>
      </c>
      <c r="B23" s="323" t="s">
        <v>504</v>
      </c>
      <c r="C23" s="582">
        <v>47602493.980000012</v>
      </c>
      <c r="D23" s="380"/>
      <c r="E23" s="3"/>
    </row>
    <row r="24" spans="1:5">
      <c r="A24" s="357">
        <v>9.1</v>
      </c>
      <c r="B24" s="327" t="s">
        <v>505</v>
      </c>
      <c r="C24" s="585">
        <v>43684117.510000013</v>
      </c>
      <c r="D24" s="72"/>
      <c r="E24" s="3"/>
    </row>
    <row r="25" spans="1:5">
      <c r="A25" s="357">
        <v>9.1999999999999993</v>
      </c>
      <c r="B25" s="327" t="s">
        <v>506</v>
      </c>
      <c r="C25" s="586">
        <v>3918376.4699999997</v>
      </c>
      <c r="D25" s="379"/>
      <c r="E25" s="3"/>
    </row>
    <row r="26" spans="1:5">
      <c r="A26" s="357">
        <v>10</v>
      </c>
      <c r="B26" s="323" t="s">
        <v>36</v>
      </c>
      <c r="C26" s="587">
        <v>5857388.3499999996</v>
      </c>
      <c r="D26" s="462" t="s">
        <v>658</v>
      </c>
      <c r="E26" s="3"/>
    </row>
    <row r="27" spans="1:5">
      <c r="A27" s="357">
        <v>10.1</v>
      </c>
      <c r="B27" s="327" t="s">
        <v>507</v>
      </c>
      <c r="C27" s="581">
        <v>0</v>
      </c>
      <c r="D27" s="70"/>
      <c r="E27" s="3"/>
    </row>
    <row r="28" spans="1:5">
      <c r="A28" s="357">
        <v>10.199999999999999</v>
      </c>
      <c r="B28" s="327" t="s">
        <v>508</v>
      </c>
      <c r="C28" s="581">
        <v>5857388.3499999996</v>
      </c>
      <c r="D28" s="70"/>
      <c r="E28" s="3"/>
    </row>
    <row r="29" spans="1:5">
      <c r="A29" s="357">
        <v>11</v>
      </c>
      <c r="B29" s="323" t="s">
        <v>509</v>
      </c>
      <c r="C29" s="582">
        <v>0</v>
      </c>
      <c r="D29" s="70"/>
      <c r="E29" s="3"/>
    </row>
    <row r="30" spans="1:5">
      <c r="A30" s="357">
        <v>11.1</v>
      </c>
      <c r="B30" s="327" t="s">
        <v>510</v>
      </c>
      <c r="C30" s="581">
        <v>0</v>
      </c>
      <c r="D30" s="70"/>
      <c r="E30" s="3"/>
    </row>
    <row r="31" spans="1:5">
      <c r="A31" s="357">
        <v>11.2</v>
      </c>
      <c r="B31" s="327" t="s">
        <v>511</v>
      </c>
      <c r="C31" s="581">
        <v>0</v>
      </c>
      <c r="D31" s="70"/>
      <c r="E31" s="3"/>
    </row>
    <row r="32" spans="1:5">
      <c r="A32" s="357">
        <v>13</v>
      </c>
      <c r="B32" s="323" t="s">
        <v>88</v>
      </c>
      <c r="C32" s="582">
        <v>24422653.315605007</v>
      </c>
      <c r="D32" s="70"/>
      <c r="E32" s="3"/>
    </row>
    <row r="33" spans="1:5">
      <c r="A33" s="357">
        <v>13.1</v>
      </c>
      <c r="B33" s="328" t="s">
        <v>512</v>
      </c>
      <c r="C33" s="581">
        <v>0</v>
      </c>
      <c r="D33" s="70"/>
      <c r="E33" s="3"/>
    </row>
    <row r="34" spans="1:5">
      <c r="A34" s="357">
        <v>13.2</v>
      </c>
      <c r="B34" s="328" t="s">
        <v>513</v>
      </c>
      <c r="C34" s="585">
        <v>0</v>
      </c>
      <c r="D34" s="72"/>
      <c r="E34" s="3"/>
    </row>
    <row r="35" spans="1:5">
      <c r="A35" s="357">
        <v>14</v>
      </c>
      <c r="B35" s="329" t="s">
        <v>514</v>
      </c>
      <c r="C35" s="588">
        <v>2291368317.4436197</v>
      </c>
      <c r="D35" s="72"/>
      <c r="E35" s="3"/>
    </row>
    <row r="36" spans="1:5">
      <c r="A36" s="357"/>
      <c r="B36" s="330" t="s">
        <v>93</v>
      </c>
      <c r="C36" s="589"/>
      <c r="D36" s="73"/>
      <c r="E36" s="3"/>
    </row>
    <row r="37" spans="1:5">
      <c r="A37" s="357">
        <v>15</v>
      </c>
      <c r="B37" s="331" t="s">
        <v>515</v>
      </c>
      <c r="C37" s="586">
        <v>0</v>
      </c>
      <c r="D37" s="379"/>
      <c r="E37" s="3"/>
    </row>
    <row r="38" spans="1:5">
      <c r="A38" s="357">
        <v>15.1</v>
      </c>
      <c r="B38" s="332" t="s">
        <v>495</v>
      </c>
      <c r="C38" s="581">
        <v>0</v>
      </c>
      <c r="D38" s="70"/>
      <c r="E38" s="3"/>
    </row>
    <row r="39" spans="1:5" ht="20.399999999999999">
      <c r="A39" s="357">
        <v>16</v>
      </c>
      <c r="B39" s="325" t="s">
        <v>516</v>
      </c>
      <c r="C39" s="582">
        <v>0</v>
      </c>
      <c r="D39" s="70"/>
      <c r="E39" s="3"/>
    </row>
    <row r="40" spans="1:5">
      <c r="A40" s="357">
        <v>17</v>
      </c>
      <c r="B40" s="325" t="s">
        <v>517</v>
      </c>
      <c r="C40" s="582">
        <v>1881234883.418566</v>
      </c>
      <c r="D40" s="70"/>
      <c r="E40" s="3"/>
    </row>
    <row r="41" spans="1:5">
      <c r="A41" s="357">
        <v>17.100000000000001</v>
      </c>
      <c r="B41" s="333" t="s">
        <v>518</v>
      </c>
      <c r="C41" s="581">
        <v>1551203330.2155659</v>
      </c>
      <c r="D41" s="70"/>
      <c r="E41" s="3"/>
    </row>
    <row r="42" spans="1:5">
      <c r="A42" s="371">
        <v>17.2</v>
      </c>
      <c r="B42" s="372" t="s">
        <v>89</v>
      </c>
      <c r="C42" s="585">
        <v>306587883.48894012</v>
      </c>
      <c r="D42" s="72"/>
      <c r="E42" s="3"/>
    </row>
    <row r="43" spans="1:5">
      <c r="A43" s="357">
        <v>17.3</v>
      </c>
      <c r="B43" s="373" t="s">
        <v>519</v>
      </c>
      <c r="C43" s="590">
        <v>0</v>
      </c>
      <c r="D43" s="374"/>
      <c r="E43" s="3"/>
    </row>
    <row r="44" spans="1:5">
      <c r="A44" s="357">
        <v>17.399999999999999</v>
      </c>
      <c r="B44" s="373" t="s">
        <v>520</v>
      </c>
      <c r="C44" s="590">
        <v>23443669.714060001</v>
      </c>
      <c r="D44" s="374"/>
      <c r="E44" s="3"/>
    </row>
    <row r="45" spans="1:5">
      <c r="A45" s="357">
        <v>18</v>
      </c>
      <c r="B45" s="341" t="s">
        <v>521</v>
      </c>
      <c r="C45" s="591">
        <v>4729209.3618800007</v>
      </c>
      <c r="D45" s="374"/>
      <c r="E45" s="3"/>
    </row>
    <row r="46" spans="1:5">
      <c r="A46" s="357">
        <v>19</v>
      </c>
      <c r="B46" s="341" t="s">
        <v>522</v>
      </c>
      <c r="C46" s="592">
        <v>3350392.8210661686</v>
      </c>
      <c r="D46" s="375"/>
      <c r="E46" s="3"/>
    </row>
    <row r="47" spans="1:5">
      <c r="A47" s="357">
        <v>19.100000000000001</v>
      </c>
      <c r="B47" s="376" t="s">
        <v>523</v>
      </c>
      <c r="C47" s="593">
        <v>1206519.3899999997</v>
      </c>
      <c r="D47" s="375"/>
      <c r="E47" s="3"/>
    </row>
    <row r="48" spans="1:5">
      <c r="A48" s="357">
        <v>19.2</v>
      </c>
      <c r="B48" s="376" t="s">
        <v>524</v>
      </c>
      <c r="C48" s="593">
        <v>2143873.4310661689</v>
      </c>
      <c r="D48" s="375"/>
      <c r="E48" s="3"/>
    </row>
    <row r="49" spans="1:5">
      <c r="A49" s="357">
        <v>20</v>
      </c>
      <c r="B49" s="337" t="s">
        <v>90</v>
      </c>
      <c r="C49" s="592">
        <v>58563608.251848005</v>
      </c>
      <c r="D49" s="375"/>
      <c r="E49" s="3"/>
    </row>
    <row r="50" spans="1:5">
      <c r="A50" s="357">
        <v>21</v>
      </c>
      <c r="B50" s="338" t="s">
        <v>78</v>
      </c>
      <c r="C50" s="592">
        <v>101408.01171500009</v>
      </c>
      <c r="D50" s="375"/>
      <c r="E50" s="3"/>
    </row>
    <row r="51" spans="1:5">
      <c r="A51" s="357">
        <v>21.1</v>
      </c>
      <c r="B51" s="334" t="s">
        <v>525</v>
      </c>
      <c r="C51" s="593">
        <v>0</v>
      </c>
      <c r="D51" s="375"/>
      <c r="E51" s="3"/>
    </row>
    <row r="52" spans="1:5">
      <c r="A52" s="357">
        <v>22</v>
      </c>
      <c r="B52" s="337" t="s">
        <v>526</v>
      </c>
      <c r="C52" s="592">
        <v>1947979501.8650751</v>
      </c>
      <c r="D52" s="375"/>
      <c r="E52" s="3"/>
    </row>
    <row r="53" spans="1:5">
      <c r="A53" s="357"/>
      <c r="B53" s="339" t="s">
        <v>527</v>
      </c>
      <c r="C53" s="594"/>
      <c r="D53" s="375"/>
      <c r="E53" s="3"/>
    </row>
    <row r="54" spans="1:5">
      <c r="A54" s="357">
        <v>23</v>
      </c>
      <c r="B54" s="337" t="s">
        <v>94</v>
      </c>
      <c r="C54" s="591">
        <v>112482804.99000001</v>
      </c>
      <c r="D54" s="375"/>
      <c r="E54" s="3"/>
    </row>
    <row r="55" spans="1:5">
      <c r="A55" s="357">
        <v>24</v>
      </c>
      <c r="B55" s="337" t="s">
        <v>528</v>
      </c>
      <c r="C55" s="591">
        <v>0</v>
      </c>
      <c r="D55" s="375"/>
      <c r="E55" s="3"/>
    </row>
    <row r="56" spans="1:5">
      <c r="A56" s="357">
        <v>25</v>
      </c>
      <c r="B56" s="337" t="s">
        <v>91</v>
      </c>
      <c r="C56" s="591">
        <v>72117569.839999989</v>
      </c>
      <c r="D56" s="375"/>
      <c r="E56" s="3"/>
    </row>
    <row r="57" spans="1:5">
      <c r="A57" s="357">
        <v>26</v>
      </c>
      <c r="B57" s="341" t="s">
        <v>529</v>
      </c>
      <c r="C57" s="591">
        <v>0</v>
      </c>
      <c r="D57" s="375"/>
      <c r="E57" s="3"/>
    </row>
    <row r="58" spans="1:5">
      <c r="A58" s="357">
        <v>27</v>
      </c>
      <c r="B58" s="341" t="s">
        <v>530</v>
      </c>
      <c r="C58" s="591">
        <v>0</v>
      </c>
      <c r="D58" s="375"/>
      <c r="E58" s="3"/>
    </row>
    <row r="59" spans="1:5">
      <c r="A59" s="357">
        <v>27.1</v>
      </c>
      <c r="B59" s="376" t="s">
        <v>531</v>
      </c>
      <c r="C59" s="590">
        <v>0</v>
      </c>
      <c r="D59" s="375"/>
      <c r="E59" s="3"/>
    </row>
    <row r="60" spans="1:5">
      <c r="A60" s="357">
        <v>27.2</v>
      </c>
      <c r="B60" s="373" t="s">
        <v>532</v>
      </c>
      <c r="C60" s="590">
        <v>0</v>
      </c>
      <c r="D60" s="375"/>
      <c r="E60" s="3"/>
    </row>
    <row r="61" spans="1:5">
      <c r="A61" s="357">
        <v>28</v>
      </c>
      <c r="B61" s="338" t="s">
        <v>533</v>
      </c>
      <c r="C61" s="591">
        <v>0</v>
      </c>
      <c r="D61" s="375"/>
      <c r="E61" s="3"/>
    </row>
    <row r="62" spans="1:5">
      <c r="A62" s="357">
        <v>29</v>
      </c>
      <c r="B62" s="341" t="s">
        <v>534</v>
      </c>
      <c r="C62" s="591">
        <v>423778.23955887905</v>
      </c>
      <c r="D62" s="375"/>
      <c r="E62" s="3"/>
    </row>
    <row r="63" spans="1:5">
      <c r="A63" s="357">
        <v>29.1</v>
      </c>
      <c r="B63" s="377" t="s">
        <v>535</v>
      </c>
      <c r="C63" s="590">
        <v>0</v>
      </c>
      <c r="D63" s="375"/>
      <c r="E63" s="3"/>
    </row>
    <row r="64" spans="1:5" ht="24" customHeight="1">
      <c r="A64" s="357">
        <v>29.2</v>
      </c>
      <c r="B64" s="376" t="s">
        <v>536</v>
      </c>
      <c r="C64" s="590">
        <v>423778.23955887905</v>
      </c>
      <c r="D64" s="375" t="s">
        <v>762</v>
      </c>
      <c r="E64" s="3"/>
    </row>
    <row r="65" spans="1:5" ht="21.9" customHeight="1">
      <c r="A65" s="357">
        <v>29.3</v>
      </c>
      <c r="B65" s="378" t="s">
        <v>537</v>
      </c>
      <c r="C65" s="590">
        <v>0</v>
      </c>
      <c r="D65" s="375"/>
      <c r="E65" s="3"/>
    </row>
    <row r="66" spans="1:5">
      <c r="A66" s="357">
        <v>30</v>
      </c>
      <c r="B66" s="341" t="s">
        <v>92</v>
      </c>
      <c r="C66" s="591">
        <v>158364662.4442142</v>
      </c>
      <c r="D66" s="375"/>
      <c r="E66" s="3"/>
    </row>
    <row r="67" spans="1:5">
      <c r="A67" s="357">
        <v>31</v>
      </c>
      <c r="B67" s="340" t="s">
        <v>538</v>
      </c>
      <c r="C67" s="591">
        <v>343388815.51377308</v>
      </c>
      <c r="D67" s="375"/>
      <c r="E67" s="3"/>
    </row>
    <row r="68" spans="1:5">
      <c r="A68" s="357">
        <v>32</v>
      </c>
      <c r="B68" s="341" t="s">
        <v>539</v>
      </c>
      <c r="C68" s="591">
        <v>2291368317.3788481</v>
      </c>
      <c r="D68" s="375"/>
      <c r="E68" s="3"/>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41"/>
  <sheetViews>
    <sheetView zoomScale="80" zoomScaleNormal="80" workbookViewId="0">
      <pane xSplit="2" ySplit="7" topLeftCell="F8" activePane="bottomRight" state="frozen"/>
      <selection pane="topRight" activeCell="C1" sqref="C1"/>
      <selection pane="bottomLeft" activeCell="A8" sqref="A8"/>
      <selection pane="bottomRight" activeCell="R29" sqref="R29"/>
    </sheetView>
  </sheetViews>
  <sheetFormatPr defaultColWidth="9.109375" defaultRowHeight="13.8"/>
  <cols>
    <col min="1" max="1" width="10.5546875" style="1" bestFit="1" customWidth="1"/>
    <col min="2" max="2" width="97" style="1" bestFit="1" customWidth="1"/>
    <col min="3" max="18" width="14.5546875" style="1" customWidth="1"/>
    <col min="19" max="19" width="31.5546875" style="1" bestFit="1" customWidth="1"/>
    <col min="20" max="16384" width="9.109375" style="6"/>
  </cols>
  <sheetData>
    <row r="1" spans="1:19">
      <c r="A1" s="1" t="s">
        <v>97</v>
      </c>
      <c r="B1" s="1" t="str">
        <f>Info!C2</f>
        <v>სს პროკრედიტ ბანკი</v>
      </c>
    </row>
    <row r="2" spans="1:19">
      <c r="A2" s="1" t="s">
        <v>98</v>
      </c>
      <c r="B2" s="261">
        <f>'1. key ratios'!B2</f>
        <v>46203</v>
      </c>
    </row>
    <row r="4" spans="1:19" ht="28.2" thickBot="1">
      <c r="A4" s="27" t="s">
        <v>185</v>
      </c>
      <c r="B4" s="146" t="s">
        <v>203</v>
      </c>
    </row>
    <row r="5" spans="1:19">
      <c r="A5" s="59"/>
      <c r="B5" s="61"/>
      <c r="C5" s="53" t="s">
        <v>0</v>
      </c>
      <c r="D5" s="53" t="s">
        <v>1</v>
      </c>
      <c r="E5" s="53" t="s">
        <v>2</v>
      </c>
      <c r="F5" s="53" t="s">
        <v>3</v>
      </c>
      <c r="G5" s="53" t="s">
        <v>4</v>
      </c>
      <c r="H5" s="53" t="s">
        <v>5</v>
      </c>
      <c r="I5" s="53" t="s">
        <v>134</v>
      </c>
      <c r="J5" s="53" t="s">
        <v>135</v>
      </c>
      <c r="K5" s="53" t="s">
        <v>136</v>
      </c>
      <c r="L5" s="53" t="s">
        <v>137</v>
      </c>
      <c r="M5" s="53" t="s">
        <v>138</v>
      </c>
      <c r="N5" s="53" t="s">
        <v>139</v>
      </c>
      <c r="O5" s="53" t="s">
        <v>190</v>
      </c>
      <c r="P5" s="53" t="s">
        <v>191</v>
      </c>
      <c r="Q5" s="53" t="s">
        <v>192</v>
      </c>
      <c r="R5" s="141" t="s">
        <v>193</v>
      </c>
      <c r="S5" s="54" t="s">
        <v>194</v>
      </c>
    </row>
    <row r="6" spans="1:19" ht="46.5" customHeight="1">
      <c r="A6" s="77"/>
      <c r="B6" s="722" t="s">
        <v>195</v>
      </c>
      <c r="C6" s="720">
        <v>0</v>
      </c>
      <c r="D6" s="721"/>
      <c r="E6" s="720">
        <v>0.2</v>
      </c>
      <c r="F6" s="721"/>
      <c r="G6" s="720">
        <v>0.35</v>
      </c>
      <c r="H6" s="721"/>
      <c r="I6" s="720">
        <v>0.5</v>
      </c>
      <c r="J6" s="721"/>
      <c r="K6" s="720">
        <v>0.75</v>
      </c>
      <c r="L6" s="721"/>
      <c r="M6" s="720">
        <v>1</v>
      </c>
      <c r="N6" s="721"/>
      <c r="O6" s="720">
        <v>1.5</v>
      </c>
      <c r="P6" s="721"/>
      <c r="Q6" s="720">
        <v>2.5</v>
      </c>
      <c r="R6" s="721"/>
      <c r="S6" s="718" t="s">
        <v>145</v>
      </c>
    </row>
    <row r="7" spans="1:19">
      <c r="A7" s="77"/>
      <c r="B7" s="723"/>
      <c r="C7" s="145" t="s">
        <v>188</v>
      </c>
      <c r="D7" s="145" t="s">
        <v>189</v>
      </c>
      <c r="E7" s="145" t="s">
        <v>188</v>
      </c>
      <c r="F7" s="145" t="s">
        <v>189</v>
      </c>
      <c r="G7" s="145" t="s">
        <v>188</v>
      </c>
      <c r="H7" s="145" t="s">
        <v>189</v>
      </c>
      <c r="I7" s="145" t="s">
        <v>188</v>
      </c>
      <c r="J7" s="145" t="s">
        <v>189</v>
      </c>
      <c r="K7" s="145" t="s">
        <v>188</v>
      </c>
      <c r="L7" s="145" t="s">
        <v>189</v>
      </c>
      <c r="M7" s="145" t="s">
        <v>188</v>
      </c>
      <c r="N7" s="145" t="s">
        <v>189</v>
      </c>
      <c r="O7" s="145" t="s">
        <v>188</v>
      </c>
      <c r="P7" s="145" t="s">
        <v>189</v>
      </c>
      <c r="Q7" s="145" t="s">
        <v>188</v>
      </c>
      <c r="R7" s="145" t="s">
        <v>189</v>
      </c>
      <c r="S7" s="719"/>
    </row>
    <row r="8" spans="1:19">
      <c r="A8" s="57">
        <v>1</v>
      </c>
      <c r="B8" s="85" t="s">
        <v>123</v>
      </c>
      <c r="C8" s="595">
        <v>255844139.40000004</v>
      </c>
      <c r="D8" s="595"/>
      <c r="E8" s="595">
        <v>0</v>
      </c>
      <c r="F8" s="596"/>
      <c r="G8" s="595">
        <v>0</v>
      </c>
      <c r="H8" s="595"/>
      <c r="I8" s="595">
        <v>0</v>
      </c>
      <c r="J8" s="595"/>
      <c r="K8" s="595">
        <v>0</v>
      </c>
      <c r="L8" s="595"/>
      <c r="M8" s="595">
        <v>217981769.89370799</v>
      </c>
      <c r="N8" s="595"/>
      <c r="O8" s="595">
        <v>0</v>
      </c>
      <c r="P8" s="595"/>
      <c r="Q8" s="595">
        <v>0</v>
      </c>
      <c r="R8" s="596"/>
      <c r="S8" s="597">
        <v>217981769.89370799</v>
      </c>
    </row>
    <row r="9" spans="1:19">
      <c r="A9" s="57">
        <v>2</v>
      </c>
      <c r="B9" s="85" t="s">
        <v>124</v>
      </c>
      <c r="C9" s="595">
        <v>0</v>
      </c>
      <c r="D9" s="595"/>
      <c r="E9" s="595">
        <v>0</v>
      </c>
      <c r="F9" s="595"/>
      <c r="G9" s="595">
        <v>0</v>
      </c>
      <c r="H9" s="595"/>
      <c r="I9" s="595">
        <v>0</v>
      </c>
      <c r="J9" s="595"/>
      <c r="K9" s="595">
        <v>0</v>
      </c>
      <c r="L9" s="595"/>
      <c r="M9" s="595">
        <v>0</v>
      </c>
      <c r="N9" s="595"/>
      <c r="O9" s="595">
        <v>0</v>
      </c>
      <c r="P9" s="595"/>
      <c r="Q9" s="595">
        <v>0</v>
      </c>
      <c r="R9" s="596"/>
      <c r="S9" s="597">
        <v>0</v>
      </c>
    </row>
    <row r="10" spans="1:19">
      <c r="A10" s="57">
        <v>3</v>
      </c>
      <c r="B10" s="85" t="s">
        <v>125</v>
      </c>
      <c r="C10" s="595">
        <v>0</v>
      </c>
      <c r="D10" s="595"/>
      <c r="E10" s="595">
        <v>0</v>
      </c>
      <c r="F10" s="595"/>
      <c r="G10" s="595">
        <v>0</v>
      </c>
      <c r="H10" s="595"/>
      <c r="I10" s="595">
        <v>0</v>
      </c>
      <c r="J10" s="595"/>
      <c r="K10" s="595">
        <v>0</v>
      </c>
      <c r="L10" s="595"/>
      <c r="M10" s="595">
        <v>0</v>
      </c>
      <c r="N10" s="595"/>
      <c r="O10" s="595">
        <v>0</v>
      </c>
      <c r="P10" s="595"/>
      <c r="Q10" s="595">
        <v>0</v>
      </c>
      <c r="R10" s="596"/>
      <c r="S10" s="597">
        <v>0</v>
      </c>
    </row>
    <row r="11" spans="1:19">
      <c r="A11" s="57">
        <v>4</v>
      </c>
      <c r="B11" s="85" t="s">
        <v>126</v>
      </c>
      <c r="C11" s="595">
        <v>0</v>
      </c>
      <c r="D11" s="595"/>
      <c r="E11" s="595">
        <v>0</v>
      </c>
      <c r="F11" s="595"/>
      <c r="G11" s="595">
        <v>0</v>
      </c>
      <c r="H11" s="595"/>
      <c r="I11" s="595">
        <v>0</v>
      </c>
      <c r="J11" s="595"/>
      <c r="K11" s="595">
        <v>0</v>
      </c>
      <c r="L11" s="595"/>
      <c r="M11" s="595">
        <v>0</v>
      </c>
      <c r="N11" s="595"/>
      <c r="O11" s="595">
        <v>0</v>
      </c>
      <c r="P11" s="595"/>
      <c r="Q11" s="595">
        <v>0</v>
      </c>
      <c r="R11" s="596"/>
      <c r="S11" s="597">
        <v>0</v>
      </c>
    </row>
    <row r="12" spans="1:19">
      <c r="A12" s="57">
        <v>5</v>
      </c>
      <c r="B12" s="85" t="s">
        <v>667</v>
      </c>
      <c r="C12" s="595">
        <v>0</v>
      </c>
      <c r="D12" s="595"/>
      <c r="E12" s="595">
        <v>0</v>
      </c>
      <c r="F12" s="595"/>
      <c r="G12" s="595">
        <v>0</v>
      </c>
      <c r="H12" s="595"/>
      <c r="I12" s="595">
        <v>0</v>
      </c>
      <c r="J12" s="595"/>
      <c r="K12" s="595">
        <v>0</v>
      </c>
      <c r="L12" s="595"/>
      <c r="M12" s="595">
        <v>0</v>
      </c>
      <c r="N12" s="595"/>
      <c r="O12" s="595">
        <v>0</v>
      </c>
      <c r="P12" s="595"/>
      <c r="Q12" s="595">
        <v>0</v>
      </c>
      <c r="R12" s="596"/>
      <c r="S12" s="597">
        <v>0</v>
      </c>
    </row>
    <row r="13" spans="1:19">
      <c r="A13" s="57">
        <v>6</v>
      </c>
      <c r="B13" s="85" t="s">
        <v>127</v>
      </c>
      <c r="C13" s="595">
        <v>0</v>
      </c>
      <c r="D13" s="595"/>
      <c r="E13" s="595">
        <v>179864351.25725648</v>
      </c>
      <c r="F13" s="595"/>
      <c r="G13" s="595">
        <v>0</v>
      </c>
      <c r="H13" s="595"/>
      <c r="I13" s="595">
        <v>8689144.0055520013</v>
      </c>
      <c r="J13" s="595"/>
      <c r="K13" s="595">
        <v>0</v>
      </c>
      <c r="L13" s="595"/>
      <c r="M13" s="595">
        <v>1524406.9300859217</v>
      </c>
      <c r="N13" s="595"/>
      <c r="O13" s="595">
        <v>659097.60401899018</v>
      </c>
      <c r="P13" s="595"/>
      <c r="Q13" s="595">
        <v>0</v>
      </c>
      <c r="R13" s="596"/>
      <c r="S13" s="597">
        <v>42830495.590341702</v>
      </c>
    </row>
    <row r="14" spans="1:19">
      <c r="A14" s="57">
        <v>7</v>
      </c>
      <c r="B14" s="85" t="s">
        <v>71</v>
      </c>
      <c r="C14" s="595">
        <v>0</v>
      </c>
      <c r="D14" s="595"/>
      <c r="E14" s="595">
        <v>0</v>
      </c>
      <c r="F14" s="595"/>
      <c r="G14" s="595">
        <v>0</v>
      </c>
      <c r="H14" s="595"/>
      <c r="I14" s="595">
        <v>0</v>
      </c>
      <c r="J14" s="595"/>
      <c r="K14" s="595">
        <v>0</v>
      </c>
      <c r="L14" s="595"/>
      <c r="M14" s="595">
        <v>913079346.5553</v>
      </c>
      <c r="N14" s="595">
        <v>94517715.924800009</v>
      </c>
      <c r="O14" s="595">
        <v>0</v>
      </c>
      <c r="P14" s="595"/>
      <c r="Q14" s="595">
        <v>0</v>
      </c>
      <c r="R14" s="596"/>
      <c r="S14" s="597">
        <v>1007597062.4801</v>
      </c>
    </row>
    <row r="15" spans="1:19">
      <c r="A15" s="57">
        <v>8</v>
      </c>
      <c r="B15" s="85" t="s">
        <v>72</v>
      </c>
      <c r="C15" s="595">
        <v>0</v>
      </c>
      <c r="D15" s="595"/>
      <c r="E15" s="595">
        <v>0</v>
      </c>
      <c r="F15" s="595"/>
      <c r="G15" s="595">
        <v>0</v>
      </c>
      <c r="H15" s="595"/>
      <c r="I15" s="595">
        <v>0</v>
      </c>
      <c r="J15" s="595"/>
      <c r="K15" s="595">
        <v>460265510.35439998</v>
      </c>
      <c r="L15" s="595"/>
      <c r="M15" s="595">
        <v>0</v>
      </c>
      <c r="N15" s="595"/>
      <c r="O15" s="595">
        <v>0</v>
      </c>
      <c r="P15" s="595"/>
      <c r="Q15" s="595">
        <v>0</v>
      </c>
      <c r="R15" s="596"/>
      <c r="S15" s="597">
        <v>345199132.7658</v>
      </c>
    </row>
    <row r="16" spans="1:19">
      <c r="A16" s="57">
        <v>9</v>
      </c>
      <c r="B16" s="85" t="s">
        <v>668</v>
      </c>
      <c r="C16" s="595">
        <v>0</v>
      </c>
      <c r="D16" s="595"/>
      <c r="E16" s="595">
        <v>0</v>
      </c>
      <c r="F16" s="595"/>
      <c r="G16" s="595">
        <v>114763470.786</v>
      </c>
      <c r="H16" s="595"/>
      <c r="I16" s="595">
        <v>0</v>
      </c>
      <c r="J16" s="595"/>
      <c r="K16" s="595">
        <v>0</v>
      </c>
      <c r="L16" s="595"/>
      <c r="M16" s="595">
        <v>0</v>
      </c>
      <c r="N16" s="595"/>
      <c r="O16" s="595">
        <v>0</v>
      </c>
      <c r="P16" s="595"/>
      <c r="Q16" s="595">
        <v>0</v>
      </c>
      <c r="R16" s="596"/>
      <c r="S16" s="597">
        <v>40167214.7751</v>
      </c>
    </row>
    <row r="17" spans="1:19">
      <c r="A17" s="57">
        <v>10</v>
      </c>
      <c r="B17" s="85" t="s">
        <v>67</v>
      </c>
      <c r="C17" s="595">
        <v>0</v>
      </c>
      <c r="D17" s="595"/>
      <c r="E17" s="595">
        <v>0</v>
      </c>
      <c r="F17" s="595"/>
      <c r="G17" s="595">
        <v>0</v>
      </c>
      <c r="H17" s="595"/>
      <c r="I17" s="595">
        <v>869613.50730000006</v>
      </c>
      <c r="J17" s="595"/>
      <c r="K17" s="595">
        <v>0</v>
      </c>
      <c r="L17" s="595"/>
      <c r="M17" s="595">
        <v>3852875.6919</v>
      </c>
      <c r="N17" s="595"/>
      <c r="O17" s="595">
        <v>4593858.0749000004</v>
      </c>
      <c r="P17" s="595"/>
      <c r="Q17" s="595">
        <v>0</v>
      </c>
      <c r="R17" s="596"/>
      <c r="S17" s="597">
        <v>11178469.5579</v>
      </c>
    </row>
    <row r="18" spans="1:19">
      <c r="A18" s="57">
        <v>11</v>
      </c>
      <c r="B18" s="85" t="s">
        <v>68</v>
      </c>
      <c r="C18" s="595">
        <v>0</v>
      </c>
      <c r="D18" s="595"/>
      <c r="E18" s="595">
        <v>0</v>
      </c>
      <c r="F18" s="595"/>
      <c r="G18" s="595">
        <v>0</v>
      </c>
      <c r="H18" s="595"/>
      <c r="I18" s="595">
        <v>0</v>
      </c>
      <c r="J18" s="595"/>
      <c r="K18" s="595">
        <v>0</v>
      </c>
      <c r="L18" s="595"/>
      <c r="M18" s="595">
        <v>0</v>
      </c>
      <c r="N18" s="595"/>
      <c r="O18" s="595">
        <v>0</v>
      </c>
      <c r="P18" s="595"/>
      <c r="Q18" s="595">
        <v>3918376.47</v>
      </c>
      <c r="R18" s="596"/>
      <c r="S18" s="597">
        <v>9795941.1750000007</v>
      </c>
    </row>
    <row r="19" spans="1:19">
      <c r="A19" s="57">
        <v>12</v>
      </c>
      <c r="B19" s="85" t="s">
        <v>69</v>
      </c>
      <c r="C19" s="595">
        <v>0</v>
      </c>
      <c r="D19" s="595"/>
      <c r="E19" s="595">
        <v>0</v>
      </c>
      <c r="F19" s="595"/>
      <c r="G19" s="595">
        <v>0</v>
      </c>
      <c r="H19" s="595"/>
      <c r="I19" s="595">
        <v>0</v>
      </c>
      <c r="J19" s="595"/>
      <c r="K19" s="595">
        <v>0</v>
      </c>
      <c r="L19" s="595"/>
      <c r="M19" s="595">
        <v>0</v>
      </c>
      <c r="N19" s="595"/>
      <c r="O19" s="595">
        <v>0</v>
      </c>
      <c r="P19" s="595"/>
      <c r="Q19" s="595">
        <v>0</v>
      </c>
      <c r="R19" s="596"/>
      <c r="S19" s="597">
        <v>0</v>
      </c>
    </row>
    <row r="20" spans="1:19">
      <c r="A20" s="57">
        <v>13</v>
      </c>
      <c r="B20" s="85" t="s">
        <v>70</v>
      </c>
      <c r="C20" s="595">
        <v>0</v>
      </c>
      <c r="D20" s="595"/>
      <c r="E20" s="595">
        <v>0</v>
      </c>
      <c r="F20" s="595"/>
      <c r="G20" s="595">
        <v>0</v>
      </c>
      <c r="H20" s="595"/>
      <c r="I20" s="595">
        <v>0</v>
      </c>
      <c r="J20" s="595"/>
      <c r="K20" s="595">
        <v>0</v>
      </c>
      <c r="L20" s="595"/>
      <c r="M20" s="595">
        <v>0</v>
      </c>
      <c r="N20" s="595"/>
      <c r="O20" s="595">
        <v>0</v>
      </c>
      <c r="P20" s="595"/>
      <c r="Q20" s="595">
        <v>0</v>
      </c>
      <c r="R20" s="596"/>
      <c r="S20" s="597">
        <v>0</v>
      </c>
    </row>
    <row r="21" spans="1:19">
      <c r="A21" s="57">
        <v>14</v>
      </c>
      <c r="B21" s="85" t="s">
        <v>143</v>
      </c>
      <c r="C21" s="595">
        <v>54730766.979999997</v>
      </c>
      <c r="D21" s="595"/>
      <c r="E21" s="595">
        <v>0</v>
      </c>
      <c r="F21" s="595"/>
      <c r="G21" s="595">
        <v>0</v>
      </c>
      <c r="H21" s="595"/>
      <c r="I21" s="595">
        <v>0</v>
      </c>
      <c r="J21" s="595"/>
      <c r="K21" s="595">
        <v>0</v>
      </c>
      <c r="L21" s="595"/>
      <c r="M21" s="595">
        <v>55495885.324069604</v>
      </c>
      <c r="N21" s="595"/>
      <c r="O21" s="595">
        <v>0</v>
      </c>
      <c r="P21" s="595"/>
      <c r="Q21" s="595">
        <v>0</v>
      </c>
      <c r="R21" s="596"/>
      <c r="S21" s="597">
        <v>55495885.324069604</v>
      </c>
    </row>
    <row r="22" spans="1:19" ht="14.4" thickBot="1">
      <c r="A22" s="51"/>
      <c r="B22" s="81" t="s">
        <v>66</v>
      </c>
      <c r="C22" s="598">
        <v>310574906.38000005</v>
      </c>
      <c r="D22" s="598">
        <v>0</v>
      </c>
      <c r="E22" s="598">
        <v>179864351.25725648</v>
      </c>
      <c r="F22" s="598">
        <v>0</v>
      </c>
      <c r="G22" s="598">
        <v>114763470.786</v>
      </c>
      <c r="H22" s="598">
        <v>0</v>
      </c>
      <c r="I22" s="598">
        <v>9558757.5128520019</v>
      </c>
      <c r="J22" s="598">
        <v>0</v>
      </c>
      <c r="K22" s="598">
        <v>460265510.35439998</v>
      </c>
      <c r="L22" s="598">
        <v>0</v>
      </c>
      <c r="M22" s="598">
        <v>1191934284.3950634</v>
      </c>
      <c r="N22" s="598">
        <v>94517715.924800009</v>
      </c>
      <c r="O22" s="598">
        <v>5252955.6789189903</v>
      </c>
      <c r="P22" s="598">
        <v>0</v>
      </c>
      <c r="Q22" s="598">
        <v>3918376.47</v>
      </c>
      <c r="R22" s="598">
        <v>0</v>
      </c>
      <c r="S22" s="599">
        <v>1730245971.5620191</v>
      </c>
    </row>
    <row r="25" spans="1:19">
      <c r="C25" s="670"/>
      <c r="D25" s="670"/>
      <c r="E25" s="670"/>
      <c r="F25" s="670"/>
      <c r="G25" s="670"/>
      <c r="H25" s="670"/>
      <c r="I25" s="670"/>
      <c r="J25" s="670"/>
      <c r="K25" s="670"/>
      <c r="L25" s="670"/>
      <c r="M25" s="670"/>
      <c r="N25" s="670"/>
      <c r="O25" s="670"/>
      <c r="P25" s="670"/>
      <c r="Q25" s="670"/>
      <c r="R25" s="670"/>
      <c r="S25" s="670"/>
    </row>
    <row r="26" spans="1:19">
      <c r="C26" s="670"/>
      <c r="D26" s="670"/>
      <c r="E26" s="670"/>
      <c r="F26" s="670"/>
      <c r="G26" s="670"/>
      <c r="H26" s="670"/>
      <c r="I26" s="670"/>
      <c r="J26" s="670"/>
      <c r="K26" s="670"/>
      <c r="L26" s="670"/>
      <c r="M26" s="670"/>
      <c r="N26" s="670"/>
      <c r="O26" s="670"/>
      <c r="P26" s="670"/>
      <c r="Q26" s="670"/>
      <c r="R26" s="670"/>
      <c r="S26" s="670"/>
    </row>
    <row r="27" spans="1:19">
      <c r="C27" s="670"/>
      <c r="D27" s="670"/>
      <c r="E27" s="670"/>
      <c r="F27" s="670"/>
      <c r="G27" s="670"/>
      <c r="H27" s="670"/>
      <c r="I27" s="670"/>
      <c r="J27" s="670"/>
      <c r="K27" s="670"/>
      <c r="L27" s="670"/>
      <c r="M27" s="670"/>
      <c r="N27" s="670"/>
      <c r="O27" s="670"/>
      <c r="P27" s="670"/>
      <c r="Q27" s="670"/>
      <c r="R27" s="670"/>
      <c r="S27" s="670"/>
    </row>
    <row r="28" spans="1:19">
      <c r="C28" s="670"/>
      <c r="D28" s="670"/>
      <c r="E28" s="670"/>
      <c r="F28" s="670"/>
      <c r="G28" s="670"/>
      <c r="H28" s="670"/>
      <c r="I28" s="670"/>
      <c r="J28" s="670"/>
      <c r="K28" s="670"/>
      <c r="L28" s="670"/>
      <c r="M28" s="670"/>
      <c r="N28" s="670"/>
      <c r="O28" s="670"/>
      <c r="P28" s="670"/>
      <c r="Q28" s="670"/>
      <c r="R28" s="670"/>
      <c r="S28" s="670"/>
    </row>
    <row r="29" spans="1:19">
      <c r="C29" s="670"/>
      <c r="D29" s="670"/>
      <c r="E29" s="670"/>
      <c r="F29" s="670"/>
      <c r="G29" s="670"/>
      <c r="H29" s="670"/>
      <c r="I29" s="670"/>
      <c r="J29" s="670"/>
      <c r="K29" s="670"/>
      <c r="L29" s="670"/>
      <c r="M29" s="670"/>
      <c r="N29" s="670"/>
      <c r="O29" s="670"/>
      <c r="P29" s="670"/>
      <c r="Q29" s="670"/>
      <c r="R29" s="670"/>
      <c r="S29" s="670"/>
    </row>
    <row r="30" spans="1:19">
      <c r="C30" s="670"/>
      <c r="D30" s="670"/>
      <c r="E30" s="670"/>
      <c r="F30" s="670"/>
      <c r="G30" s="670"/>
      <c r="H30" s="670"/>
      <c r="I30" s="670"/>
      <c r="J30" s="670"/>
      <c r="K30" s="670"/>
      <c r="L30" s="670"/>
      <c r="M30" s="670"/>
      <c r="N30" s="670"/>
      <c r="O30" s="670"/>
      <c r="P30" s="670"/>
      <c r="Q30" s="670"/>
      <c r="R30" s="670"/>
      <c r="S30" s="670"/>
    </row>
    <row r="31" spans="1:19">
      <c r="C31" s="670"/>
      <c r="D31" s="670"/>
      <c r="E31" s="670"/>
      <c r="F31" s="670"/>
      <c r="G31" s="670"/>
      <c r="H31" s="670"/>
      <c r="I31" s="670"/>
      <c r="J31" s="670"/>
      <c r="K31" s="670"/>
      <c r="L31" s="670"/>
      <c r="M31" s="670"/>
      <c r="N31" s="670"/>
      <c r="O31" s="670"/>
      <c r="P31" s="670"/>
      <c r="Q31" s="670"/>
      <c r="R31" s="670"/>
      <c r="S31" s="670"/>
    </row>
    <row r="32" spans="1:19">
      <c r="C32" s="670"/>
      <c r="D32" s="670"/>
      <c r="E32" s="670"/>
      <c r="F32" s="670"/>
      <c r="G32" s="670"/>
      <c r="H32" s="670"/>
      <c r="I32" s="670"/>
      <c r="J32" s="670"/>
      <c r="K32" s="670"/>
      <c r="L32" s="670"/>
      <c r="M32" s="670"/>
      <c r="N32" s="670"/>
      <c r="O32" s="670"/>
      <c r="P32" s="670"/>
      <c r="Q32" s="670"/>
      <c r="R32" s="670"/>
      <c r="S32" s="670"/>
    </row>
    <row r="33" spans="3:19">
      <c r="C33" s="670"/>
      <c r="D33" s="670"/>
      <c r="E33" s="670"/>
      <c r="F33" s="670"/>
      <c r="G33" s="670"/>
      <c r="H33" s="670"/>
      <c r="I33" s="670"/>
      <c r="J33" s="670"/>
      <c r="K33" s="670"/>
      <c r="L33" s="670"/>
      <c r="M33" s="670"/>
      <c r="N33" s="670"/>
      <c r="O33" s="670"/>
      <c r="P33" s="670"/>
      <c r="Q33" s="670"/>
      <c r="R33" s="670"/>
      <c r="S33" s="670"/>
    </row>
    <row r="34" spans="3:19">
      <c r="C34" s="670"/>
      <c r="D34" s="670"/>
      <c r="E34" s="670"/>
      <c r="F34" s="670"/>
      <c r="G34" s="670"/>
      <c r="H34" s="670"/>
      <c r="I34" s="670"/>
      <c r="J34" s="670"/>
      <c r="K34" s="670"/>
      <c r="L34" s="670"/>
      <c r="M34" s="670"/>
      <c r="N34" s="670"/>
      <c r="O34" s="670"/>
      <c r="P34" s="670"/>
      <c r="Q34" s="670"/>
      <c r="R34" s="670"/>
      <c r="S34" s="670"/>
    </row>
    <row r="35" spans="3:19">
      <c r="C35" s="670"/>
      <c r="D35" s="670"/>
      <c r="E35" s="670"/>
      <c r="F35" s="670"/>
      <c r="G35" s="670"/>
      <c r="H35" s="670"/>
      <c r="I35" s="670"/>
      <c r="J35" s="670"/>
      <c r="K35" s="670"/>
      <c r="L35" s="670"/>
      <c r="M35" s="670"/>
      <c r="N35" s="670"/>
      <c r="O35" s="670"/>
      <c r="P35" s="670"/>
      <c r="Q35" s="670"/>
      <c r="R35" s="670"/>
      <c r="S35" s="670"/>
    </row>
    <row r="36" spans="3:19">
      <c r="C36" s="670"/>
      <c r="D36" s="670"/>
      <c r="E36" s="670"/>
      <c r="F36" s="670"/>
      <c r="G36" s="670"/>
      <c r="H36" s="670"/>
      <c r="I36" s="670"/>
      <c r="J36" s="670"/>
      <c r="K36" s="670"/>
      <c r="L36" s="670"/>
      <c r="M36" s="670"/>
      <c r="N36" s="670"/>
      <c r="O36" s="670"/>
      <c r="P36" s="670"/>
      <c r="Q36" s="670"/>
      <c r="R36" s="670"/>
      <c r="S36" s="670"/>
    </row>
    <row r="37" spans="3:19">
      <c r="C37" s="670"/>
      <c r="D37" s="670"/>
      <c r="E37" s="670"/>
      <c r="F37" s="670"/>
      <c r="G37" s="670"/>
      <c r="H37" s="670"/>
      <c r="I37" s="670"/>
      <c r="J37" s="670"/>
      <c r="K37" s="670"/>
      <c r="L37" s="670"/>
      <c r="M37" s="670"/>
      <c r="N37" s="670"/>
      <c r="O37" s="670"/>
      <c r="P37" s="670"/>
      <c r="Q37" s="670"/>
      <c r="R37" s="670"/>
      <c r="S37" s="670"/>
    </row>
    <row r="38" spans="3:19">
      <c r="C38" s="670"/>
      <c r="D38" s="670"/>
      <c r="E38" s="670"/>
      <c r="F38" s="670"/>
      <c r="G38" s="670"/>
      <c r="H38" s="670"/>
      <c r="I38" s="670"/>
      <c r="J38" s="670"/>
      <c r="K38" s="670"/>
      <c r="L38" s="670"/>
      <c r="M38" s="670"/>
      <c r="N38" s="670"/>
      <c r="O38" s="670"/>
      <c r="P38" s="670"/>
      <c r="Q38" s="670"/>
      <c r="R38" s="670"/>
      <c r="S38" s="670"/>
    </row>
    <row r="39" spans="3:19">
      <c r="C39" s="670"/>
      <c r="D39" s="670"/>
      <c r="E39" s="670"/>
      <c r="F39" s="670"/>
      <c r="G39" s="670"/>
      <c r="H39" s="670"/>
      <c r="I39" s="670"/>
      <c r="J39" s="670"/>
      <c r="K39" s="670"/>
      <c r="L39" s="670"/>
      <c r="M39" s="670"/>
      <c r="N39" s="670"/>
      <c r="O39" s="670"/>
      <c r="P39" s="670"/>
      <c r="Q39" s="670"/>
      <c r="R39" s="670"/>
      <c r="S39" s="670"/>
    </row>
    <row r="40" spans="3:19">
      <c r="C40" s="670"/>
      <c r="D40" s="670"/>
      <c r="E40" s="670"/>
      <c r="F40" s="670"/>
      <c r="G40" s="670"/>
      <c r="H40" s="670"/>
      <c r="I40" s="670"/>
      <c r="J40" s="670"/>
      <c r="K40" s="670"/>
      <c r="L40" s="670"/>
      <c r="M40" s="670"/>
      <c r="N40" s="670"/>
      <c r="O40" s="670"/>
      <c r="P40" s="670"/>
      <c r="Q40" s="670"/>
      <c r="R40" s="670"/>
      <c r="S40" s="670"/>
    </row>
    <row r="41" spans="3:19">
      <c r="C41" s="670"/>
      <c r="D41" s="670"/>
      <c r="E41" s="670"/>
      <c r="F41" s="670"/>
      <c r="G41" s="670"/>
      <c r="H41" s="670"/>
      <c r="I41" s="670"/>
      <c r="J41" s="670"/>
      <c r="K41" s="670"/>
      <c r="L41" s="670"/>
      <c r="M41" s="670"/>
      <c r="N41" s="670"/>
      <c r="O41" s="670"/>
      <c r="P41" s="670"/>
      <c r="Q41" s="670"/>
      <c r="R41" s="670"/>
      <c r="S41" s="670"/>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headerFooter>
    <oddHeader>&amp;C&amp;"Calibri"&amp;10&amp;K0078D7 Classification: Restricted to Partners&amp;1#_x000D_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39"/>
  <sheetViews>
    <sheetView zoomScale="80" zoomScaleNormal="80" workbookViewId="0">
      <pane xSplit="2" ySplit="6" topLeftCell="L7" activePane="bottomRight" state="frozen"/>
      <selection pane="topRight" activeCell="C1" sqref="C1"/>
      <selection pane="bottomLeft" activeCell="A6" sqref="A6"/>
      <selection pane="bottomRight" activeCell="A7" sqref="A7"/>
    </sheetView>
  </sheetViews>
  <sheetFormatPr defaultColWidth="9.109375" defaultRowHeight="13.8"/>
  <cols>
    <col min="1" max="1" width="10.5546875" style="1" bestFit="1" customWidth="1"/>
    <col min="2" max="2" width="97" style="1" bestFit="1" customWidth="1"/>
    <col min="3" max="3" width="19" style="1" customWidth="1"/>
    <col min="4" max="4" width="19.5546875" style="1" customWidth="1"/>
    <col min="5" max="5" width="31.109375" style="1" customWidth="1"/>
    <col min="6" max="6" width="29.109375" style="1" customWidth="1"/>
    <col min="7" max="7" width="28.5546875" style="1" customWidth="1"/>
    <col min="8" max="8" width="26.44140625" style="1" customWidth="1"/>
    <col min="9" max="9" width="23.88671875" style="1" customWidth="1"/>
    <col min="10" max="10" width="21.5546875" style="1" customWidth="1"/>
    <col min="11" max="11" width="15.88671875" style="1" customWidth="1"/>
    <col min="12" max="12" width="13.109375" style="1" customWidth="1"/>
    <col min="13" max="13" width="20.88671875" style="1" customWidth="1"/>
    <col min="14" max="14" width="19.109375" style="1" customWidth="1"/>
    <col min="15" max="15" width="18.44140625" style="1" customWidth="1"/>
    <col min="16" max="16" width="19" style="1" customWidth="1"/>
    <col min="17" max="17" width="20.109375" style="1" customWidth="1"/>
    <col min="18" max="18" width="18" style="1" customWidth="1"/>
    <col min="19" max="19" width="36" style="1" customWidth="1"/>
    <col min="20" max="20" width="19.44140625" style="1" customWidth="1"/>
    <col min="21" max="21" width="19.109375" style="1" customWidth="1"/>
    <col min="22" max="22" width="20" style="1" customWidth="1"/>
    <col min="23" max="16384" width="9.109375" style="6"/>
  </cols>
  <sheetData>
    <row r="1" spans="1:22">
      <c r="A1" s="1" t="s">
        <v>97</v>
      </c>
      <c r="B1" s="1" t="str">
        <f>Info!C2</f>
        <v>სს პროკრედიტ ბანკი</v>
      </c>
    </row>
    <row r="2" spans="1:22">
      <c r="A2" s="1" t="s">
        <v>98</v>
      </c>
      <c r="B2" s="261">
        <f>'1. key ratios'!B2</f>
        <v>46203</v>
      </c>
    </row>
    <row r="4" spans="1:22" ht="28.2" thickBot="1">
      <c r="A4" s="1" t="s">
        <v>186</v>
      </c>
      <c r="B4" s="146" t="s">
        <v>204</v>
      </c>
      <c r="V4" s="111" t="s">
        <v>76</v>
      </c>
    </row>
    <row r="5" spans="1:22">
      <c r="A5" s="49"/>
      <c r="B5" s="50"/>
      <c r="C5" s="724" t="s">
        <v>105</v>
      </c>
      <c r="D5" s="725"/>
      <c r="E5" s="725"/>
      <c r="F5" s="725"/>
      <c r="G5" s="725"/>
      <c r="H5" s="725"/>
      <c r="I5" s="725"/>
      <c r="J5" s="725"/>
      <c r="K5" s="725"/>
      <c r="L5" s="726"/>
      <c r="M5" s="724" t="s">
        <v>106</v>
      </c>
      <c r="N5" s="725"/>
      <c r="O5" s="725"/>
      <c r="P5" s="725"/>
      <c r="Q5" s="725"/>
      <c r="R5" s="725"/>
      <c r="S5" s="726"/>
      <c r="T5" s="729" t="s">
        <v>202</v>
      </c>
      <c r="U5" s="729" t="s">
        <v>201</v>
      </c>
      <c r="V5" s="727" t="s">
        <v>107</v>
      </c>
    </row>
    <row r="6" spans="1:22" s="27" customFormat="1" ht="138">
      <c r="A6" s="55"/>
      <c r="B6" s="87"/>
      <c r="C6" s="47" t="s">
        <v>108</v>
      </c>
      <c r="D6" s="46" t="s">
        <v>109</v>
      </c>
      <c r="E6" s="44" t="s">
        <v>110</v>
      </c>
      <c r="F6" s="44" t="s">
        <v>196</v>
      </c>
      <c r="G6" s="46" t="s">
        <v>111</v>
      </c>
      <c r="H6" s="46" t="s">
        <v>112</v>
      </c>
      <c r="I6" s="46" t="s">
        <v>113</v>
      </c>
      <c r="J6" s="46" t="s">
        <v>142</v>
      </c>
      <c r="K6" s="46" t="s">
        <v>114</v>
      </c>
      <c r="L6" s="48" t="s">
        <v>115</v>
      </c>
      <c r="M6" s="47" t="s">
        <v>116</v>
      </c>
      <c r="N6" s="46" t="s">
        <v>117</v>
      </c>
      <c r="O6" s="46" t="s">
        <v>118</v>
      </c>
      <c r="P6" s="46" t="s">
        <v>119</v>
      </c>
      <c r="Q6" s="46" t="s">
        <v>120</v>
      </c>
      <c r="R6" s="46" t="s">
        <v>121</v>
      </c>
      <c r="S6" s="48" t="s">
        <v>122</v>
      </c>
      <c r="T6" s="730"/>
      <c r="U6" s="730"/>
      <c r="V6" s="728"/>
    </row>
    <row r="7" spans="1:22">
      <c r="A7" s="80">
        <v>1</v>
      </c>
      <c r="B7" s="85" t="s">
        <v>123</v>
      </c>
      <c r="C7" s="600"/>
      <c r="D7" s="595"/>
      <c r="E7" s="595"/>
      <c r="F7" s="595"/>
      <c r="G7" s="595"/>
      <c r="H7" s="595"/>
      <c r="I7" s="595"/>
      <c r="J7" s="595"/>
      <c r="K7" s="595"/>
      <c r="L7" s="597"/>
      <c r="M7" s="600"/>
      <c r="N7" s="595"/>
      <c r="O7" s="595">
        <v>217981769.89370799</v>
      </c>
      <c r="P7" s="595"/>
      <c r="Q7" s="595"/>
      <c r="R7" s="595"/>
      <c r="S7" s="597"/>
      <c r="T7" s="601">
        <v>217981769.89370799</v>
      </c>
      <c r="U7" s="602"/>
      <c r="V7" s="603">
        <v>217981769.89370799</v>
      </c>
    </row>
    <row r="8" spans="1:22">
      <c r="A8" s="80">
        <v>2</v>
      </c>
      <c r="B8" s="85" t="s">
        <v>124</v>
      </c>
      <c r="C8" s="600"/>
      <c r="D8" s="595">
        <v>0</v>
      </c>
      <c r="E8" s="595"/>
      <c r="F8" s="595"/>
      <c r="G8" s="595"/>
      <c r="H8" s="595"/>
      <c r="I8" s="595"/>
      <c r="J8" s="595"/>
      <c r="K8" s="595"/>
      <c r="L8" s="597"/>
      <c r="M8" s="600"/>
      <c r="N8" s="595"/>
      <c r="O8" s="595">
        <v>0</v>
      </c>
      <c r="P8" s="595"/>
      <c r="Q8" s="595"/>
      <c r="R8" s="595"/>
      <c r="S8" s="597"/>
      <c r="T8" s="602">
        <v>0</v>
      </c>
      <c r="U8" s="602"/>
      <c r="V8" s="603">
        <v>0</v>
      </c>
    </row>
    <row r="9" spans="1:22">
      <c r="A9" s="80">
        <v>3</v>
      </c>
      <c r="B9" s="85" t="s">
        <v>125</v>
      </c>
      <c r="C9" s="600"/>
      <c r="D9" s="595">
        <v>0</v>
      </c>
      <c r="E9" s="595"/>
      <c r="F9" s="595"/>
      <c r="G9" s="595"/>
      <c r="H9" s="595"/>
      <c r="I9" s="595"/>
      <c r="J9" s="595"/>
      <c r="K9" s="595"/>
      <c r="L9" s="597"/>
      <c r="M9" s="600"/>
      <c r="N9" s="595"/>
      <c r="O9" s="595">
        <v>0</v>
      </c>
      <c r="P9" s="595"/>
      <c r="Q9" s="595"/>
      <c r="R9" s="595"/>
      <c r="S9" s="597"/>
      <c r="T9" s="602">
        <v>0</v>
      </c>
      <c r="U9" s="602"/>
      <c r="V9" s="603">
        <v>0</v>
      </c>
    </row>
    <row r="10" spans="1:22">
      <c r="A10" s="80">
        <v>4</v>
      </c>
      <c r="B10" s="85" t="s">
        <v>126</v>
      </c>
      <c r="C10" s="600"/>
      <c r="D10" s="595">
        <v>0</v>
      </c>
      <c r="E10" s="595"/>
      <c r="F10" s="595"/>
      <c r="G10" s="595"/>
      <c r="H10" s="595"/>
      <c r="I10" s="595"/>
      <c r="J10" s="595"/>
      <c r="K10" s="595"/>
      <c r="L10" s="597"/>
      <c r="M10" s="600"/>
      <c r="N10" s="595"/>
      <c r="O10" s="595">
        <v>0</v>
      </c>
      <c r="P10" s="595"/>
      <c r="Q10" s="595"/>
      <c r="R10" s="595"/>
      <c r="S10" s="597"/>
      <c r="T10" s="602">
        <v>0</v>
      </c>
      <c r="U10" s="602"/>
      <c r="V10" s="603">
        <v>0</v>
      </c>
    </row>
    <row r="11" spans="1:22">
      <c r="A11" s="80">
        <v>5</v>
      </c>
      <c r="B11" s="85" t="s">
        <v>667</v>
      </c>
      <c r="C11" s="600"/>
      <c r="D11" s="595">
        <v>0</v>
      </c>
      <c r="E11" s="595"/>
      <c r="F11" s="595"/>
      <c r="G11" s="595"/>
      <c r="H11" s="595"/>
      <c r="I11" s="595"/>
      <c r="J11" s="595"/>
      <c r="K11" s="595"/>
      <c r="L11" s="597"/>
      <c r="M11" s="600"/>
      <c r="N11" s="595"/>
      <c r="O11" s="595">
        <v>0</v>
      </c>
      <c r="P11" s="595"/>
      <c r="Q11" s="595"/>
      <c r="R11" s="595"/>
      <c r="S11" s="597"/>
      <c r="T11" s="602">
        <v>0</v>
      </c>
      <c r="U11" s="602"/>
      <c r="V11" s="603">
        <v>0</v>
      </c>
    </row>
    <row r="12" spans="1:22">
      <c r="A12" s="80">
        <v>6</v>
      </c>
      <c r="B12" s="85" t="s">
        <v>127</v>
      </c>
      <c r="C12" s="600"/>
      <c r="D12" s="595">
        <v>0</v>
      </c>
      <c r="E12" s="595"/>
      <c r="F12" s="595"/>
      <c r="G12" s="595"/>
      <c r="H12" s="595"/>
      <c r="I12" s="595"/>
      <c r="J12" s="595"/>
      <c r="K12" s="595"/>
      <c r="L12" s="597"/>
      <c r="M12" s="600"/>
      <c r="N12" s="595"/>
      <c r="O12" s="595">
        <v>0</v>
      </c>
      <c r="P12" s="595"/>
      <c r="Q12" s="595"/>
      <c r="R12" s="595"/>
      <c r="S12" s="597"/>
      <c r="T12" s="602">
        <v>0</v>
      </c>
      <c r="U12" s="602"/>
      <c r="V12" s="603">
        <v>0</v>
      </c>
    </row>
    <row r="13" spans="1:22">
      <c r="A13" s="80">
        <v>7</v>
      </c>
      <c r="B13" s="85" t="s">
        <v>71</v>
      </c>
      <c r="C13" s="600"/>
      <c r="D13" s="595">
        <v>17552189.0691</v>
      </c>
      <c r="E13" s="595"/>
      <c r="F13" s="595"/>
      <c r="G13" s="595"/>
      <c r="H13" s="595"/>
      <c r="I13" s="595"/>
      <c r="J13" s="595"/>
      <c r="K13" s="595"/>
      <c r="L13" s="597"/>
      <c r="M13" s="600"/>
      <c r="N13" s="595"/>
      <c r="O13" s="595">
        <v>23229771.1327</v>
      </c>
      <c r="P13" s="595"/>
      <c r="Q13" s="595"/>
      <c r="R13" s="595"/>
      <c r="S13" s="597"/>
      <c r="T13" s="602">
        <v>32074736.885600001</v>
      </c>
      <c r="U13" s="602">
        <v>8707223.3162000012</v>
      </c>
      <c r="V13" s="603">
        <v>40781960.201800004</v>
      </c>
    </row>
    <row r="14" spans="1:22">
      <c r="A14" s="80">
        <v>8</v>
      </c>
      <c r="B14" s="85" t="s">
        <v>72</v>
      </c>
      <c r="C14" s="600"/>
      <c r="D14" s="595">
        <v>3931071.9391999999</v>
      </c>
      <c r="E14" s="595"/>
      <c r="F14" s="595"/>
      <c r="G14" s="595"/>
      <c r="H14" s="595"/>
      <c r="I14" s="595"/>
      <c r="J14" s="595"/>
      <c r="K14" s="595"/>
      <c r="L14" s="597"/>
      <c r="M14" s="600"/>
      <c r="N14" s="595"/>
      <c r="O14" s="595">
        <v>2805248.8782000002</v>
      </c>
      <c r="P14" s="595"/>
      <c r="Q14" s="595"/>
      <c r="R14" s="595"/>
      <c r="S14" s="597"/>
      <c r="T14" s="602">
        <v>6736320.8174000001</v>
      </c>
      <c r="U14" s="602"/>
      <c r="V14" s="603">
        <v>6736320.8174000001</v>
      </c>
    </row>
    <row r="15" spans="1:22">
      <c r="A15" s="80">
        <v>9</v>
      </c>
      <c r="B15" s="85" t="s">
        <v>668</v>
      </c>
      <c r="C15" s="600"/>
      <c r="D15" s="595">
        <v>0</v>
      </c>
      <c r="E15" s="595"/>
      <c r="F15" s="595"/>
      <c r="G15" s="595"/>
      <c r="H15" s="595"/>
      <c r="I15" s="595"/>
      <c r="J15" s="595"/>
      <c r="K15" s="595"/>
      <c r="L15" s="597"/>
      <c r="M15" s="600"/>
      <c r="N15" s="595"/>
      <c r="O15" s="595">
        <v>0</v>
      </c>
      <c r="P15" s="595"/>
      <c r="Q15" s="595"/>
      <c r="R15" s="595"/>
      <c r="S15" s="597"/>
      <c r="T15" s="602">
        <v>0</v>
      </c>
      <c r="U15" s="602"/>
      <c r="V15" s="603">
        <v>0</v>
      </c>
    </row>
    <row r="16" spans="1:22">
      <c r="A16" s="80">
        <v>10</v>
      </c>
      <c r="B16" s="85" t="s">
        <v>67</v>
      </c>
      <c r="C16" s="600"/>
      <c r="D16" s="595">
        <v>499905.90899999999</v>
      </c>
      <c r="E16" s="595"/>
      <c r="F16" s="595"/>
      <c r="G16" s="595"/>
      <c r="H16" s="595"/>
      <c r="I16" s="595"/>
      <c r="J16" s="595"/>
      <c r="K16" s="595"/>
      <c r="L16" s="597"/>
      <c r="M16" s="600"/>
      <c r="N16" s="595"/>
      <c r="O16" s="595">
        <v>0</v>
      </c>
      <c r="P16" s="595"/>
      <c r="Q16" s="595"/>
      <c r="R16" s="595"/>
      <c r="S16" s="597"/>
      <c r="T16" s="602">
        <v>499905.90899999999</v>
      </c>
      <c r="U16" s="602"/>
      <c r="V16" s="603">
        <v>499905.90899999999</v>
      </c>
    </row>
    <row r="17" spans="1:22">
      <c r="A17" s="80">
        <v>11</v>
      </c>
      <c r="B17" s="85" t="s">
        <v>68</v>
      </c>
      <c r="C17" s="600"/>
      <c r="D17" s="595">
        <v>0</v>
      </c>
      <c r="E17" s="595"/>
      <c r="F17" s="595"/>
      <c r="G17" s="595"/>
      <c r="H17" s="595"/>
      <c r="I17" s="595"/>
      <c r="J17" s="595"/>
      <c r="K17" s="595"/>
      <c r="L17" s="597"/>
      <c r="M17" s="600"/>
      <c r="N17" s="595"/>
      <c r="O17" s="595">
        <v>0</v>
      </c>
      <c r="P17" s="595"/>
      <c r="Q17" s="595"/>
      <c r="R17" s="595"/>
      <c r="S17" s="597"/>
      <c r="T17" s="602">
        <v>0</v>
      </c>
      <c r="U17" s="602"/>
      <c r="V17" s="603">
        <v>0</v>
      </c>
    </row>
    <row r="18" spans="1:22">
      <c r="A18" s="80">
        <v>12</v>
      </c>
      <c r="B18" s="85" t="s">
        <v>69</v>
      </c>
      <c r="C18" s="600"/>
      <c r="D18" s="595">
        <v>0</v>
      </c>
      <c r="E18" s="595"/>
      <c r="F18" s="595"/>
      <c r="G18" s="595"/>
      <c r="H18" s="595"/>
      <c r="I18" s="595"/>
      <c r="J18" s="595"/>
      <c r="K18" s="595"/>
      <c r="L18" s="597"/>
      <c r="M18" s="600"/>
      <c r="N18" s="595"/>
      <c r="O18" s="595">
        <v>0</v>
      </c>
      <c r="P18" s="595"/>
      <c r="Q18" s="595"/>
      <c r="R18" s="595"/>
      <c r="S18" s="597"/>
      <c r="T18" s="602">
        <v>0</v>
      </c>
      <c r="U18" s="602"/>
      <c r="V18" s="603">
        <v>0</v>
      </c>
    </row>
    <row r="19" spans="1:22">
      <c r="A19" s="80">
        <v>13</v>
      </c>
      <c r="B19" s="85" t="s">
        <v>70</v>
      </c>
      <c r="C19" s="600"/>
      <c r="D19" s="595">
        <v>0</v>
      </c>
      <c r="E19" s="595"/>
      <c r="F19" s="595"/>
      <c r="G19" s="595"/>
      <c r="H19" s="595"/>
      <c r="I19" s="595"/>
      <c r="J19" s="595"/>
      <c r="K19" s="595"/>
      <c r="L19" s="597"/>
      <c r="M19" s="600"/>
      <c r="N19" s="595"/>
      <c r="O19" s="595">
        <v>0</v>
      </c>
      <c r="P19" s="595"/>
      <c r="Q19" s="595"/>
      <c r="R19" s="595"/>
      <c r="S19" s="597"/>
      <c r="T19" s="602">
        <v>0</v>
      </c>
      <c r="U19" s="602"/>
      <c r="V19" s="603">
        <v>0</v>
      </c>
    </row>
    <row r="20" spans="1:22">
      <c r="A20" s="80">
        <v>14</v>
      </c>
      <c r="B20" s="85" t="s">
        <v>143</v>
      </c>
      <c r="C20" s="600"/>
      <c r="D20" s="595">
        <v>0</v>
      </c>
      <c r="E20" s="595"/>
      <c r="F20" s="595"/>
      <c r="G20" s="595"/>
      <c r="H20" s="595"/>
      <c r="I20" s="595"/>
      <c r="J20" s="595"/>
      <c r="K20" s="595"/>
      <c r="L20" s="597"/>
      <c r="M20" s="600"/>
      <c r="N20" s="595"/>
      <c r="O20" s="595">
        <v>0</v>
      </c>
      <c r="P20" s="595"/>
      <c r="Q20" s="595"/>
      <c r="R20" s="595"/>
      <c r="S20" s="597"/>
      <c r="T20" s="602">
        <v>0</v>
      </c>
      <c r="U20" s="602"/>
      <c r="V20" s="603">
        <v>0</v>
      </c>
    </row>
    <row r="21" spans="1:22" ht="14.4" thickBot="1">
      <c r="A21" s="51"/>
      <c r="B21" s="52" t="s">
        <v>66</v>
      </c>
      <c r="C21" s="604">
        <v>0</v>
      </c>
      <c r="D21" s="598">
        <v>21983166.917300001</v>
      </c>
      <c r="E21" s="598">
        <v>0</v>
      </c>
      <c r="F21" s="598">
        <v>0</v>
      </c>
      <c r="G21" s="598">
        <v>0</v>
      </c>
      <c r="H21" s="598">
        <v>0</v>
      </c>
      <c r="I21" s="598">
        <v>0</v>
      </c>
      <c r="J21" s="598">
        <v>0</v>
      </c>
      <c r="K21" s="598">
        <v>0</v>
      </c>
      <c r="L21" s="599">
        <v>0</v>
      </c>
      <c r="M21" s="604">
        <v>0</v>
      </c>
      <c r="N21" s="598">
        <v>0</v>
      </c>
      <c r="O21" s="598">
        <v>244016789.90460798</v>
      </c>
      <c r="P21" s="598">
        <v>0</v>
      </c>
      <c r="Q21" s="598">
        <v>0</v>
      </c>
      <c r="R21" s="598">
        <v>0</v>
      </c>
      <c r="S21" s="599">
        <v>0</v>
      </c>
      <c r="T21" s="599">
        <v>257292733.50570801</v>
      </c>
      <c r="U21" s="599">
        <v>8707223.3162000012</v>
      </c>
      <c r="V21" s="605">
        <v>265999956.821908</v>
      </c>
    </row>
    <row r="24" spans="1:22">
      <c r="C24" s="30"/>
      <c r="D24" s="30"/>
      <c r="E24" s="30"/>
    </row>
    <row r="25" spans="1:22">
      <c r="A25" s="26"/>
      <c r="B25" s="26"/>
      <c r="C25" s="670"/>
      <c r="D25" s="670"/>
      <c r="E25" s="670"/>
      <c r="F25" s="670"/>
      <c r="G25" s="670"/>
      <c r="H25" s="670"/>
      <c r="I25" s="670"/>
      <c r="J25" s="670"/>
      <c r="K25" s="670"/>
      <c r="L25" s="670"/>
      <c r="M25" s="670"/>
      <c r="N25" s="670"/>
      <c r="O25" s="670"/>
      <c r="P25" s="670"/>
      <c r="Q25" s="670"/>
      <c r="R25" s="670"/>
      <c r="S25" s="670"/>
      <c r="T25" s="670"/>
      <c r="U25" s="670"/>
      <c r="V25" s="670"/>
    </row>
    <row r="26" spans="1:22">
      <c r="A26" s="26"/>
      <c r="B26" s="45"/>
      <c r="C26" s="670"/>
      <c r="D26" s="670"/>
      <c r="E26" s="670"/>
      <c r="F26" s="670"/>
      <c r="G26" s="670"/>
      <c r="H26" s="670"/>
      <c r="I26" s="670"/>
      <c r="J26" s="670"/>
      <c r="K26" s="670"/>
      <c r="L26" s="670"/>
      <c r="M26" s="670"/>
      <c r="N26" s="670"/>
      <c r="O26" s="670"/>
      <c r="P26" s="670"/>
      <c r="Q26" s="670"/>
      <c r="R26" s="670"/>
      <c r="S26" s="670"/>
      <c r="T26" s="670"/>
      <c r="U26" s="670"/>
      <c r="V26" s="670"/>
    </row>
    <row r="27" spans="1:22">
      <c r="A27" s="26"/>
      <c r="B27" s="26"/>
      <c r="C27" s="670"/>
      <c r="D27" s="670"/>
      <c r="E27" s="670"/>
      <c r="F27" s="670"/>
      <c r="G27" s="670"/>
      <c r="H27" s="670"/>
      <c r="I27" s="670"/>
      <c r="J27" s="670"/>
      <c r="K27" s="670"/>
      <c r="L27" s="670"/>
      <c r="M27" s="670"/>
      <c r="N27" s="670"/>
      <c r="O27" s="670"/>
      <c r="P27" s="670"/>
      <c r="Q27" s="670"/>
      <c r="R27" s="670"/>
      <c r="S27" s="670"/>
      <c r="T27" s="670"/>
      <c r="U27" s="670"/>
      <c r="V27" s="670"/>
    </row>
    <row r="28" spans="1:22">
      <c r="A28" s="26"/>
      <c r="B28" s="45"/>
      <c r="C28" s="670"/>
      <c r="D28" s="670"/>
      <c r="E28" s="670"/>
      <c r="F28" s="670"/>
      <c r="G28" s="670"/>
      <c r="H28" s="670"/>
      <c r="I28" s="670"/>
      <c r="J28" s="670"/>
      <c r="K28" s="670"/>
      <c r="L28" s="670"/>
      <c r="M28" s="670"/>
      <c r="N28" s="670"/>
      <c r="O28" s="670"/>
      <c r="P28" s="670"/>
      <c r="Q28" s="670"/>
      <c r="R28" s="670"/>
      <c r="S28" s="670"/>
      <c r="T28" s="670"/>
      <c r="U28" s="670"/>
      <c r="V28" s="670"/>
    </row>
    <row r="29" spans="1:22">
      <c r="C29" s="670"/>
      <c r="D29" s="670"/>
      <c r="E29" s="670"/>
      <c r="F29" s="670"/>
      <c r="G29" s="670"/>
      <c r="H29" s="670"/>
      <c r="I29" s="670"/>
      <c r="J29" s="670"/>
      <c r="K29" s="670"/>
      <c r="L29" s="670"/>
      <c r="M29" s="670"/>
      <c r="N29" s="670"/>
      <c r="O29" s="670"/>
      <c r="P29" s="670"/>
      <c r="Q29" s="670"/>
      <c r="R29" s="670"/>
      <c r="S29" s="670"/>
      <c r="T29" s="670"/>
      <c r="U29" s="670"/>
      <c r="V29" s="670"/>
    </row>
    <row r="30" spans="1:22">
      <c r="C30" s="670"/>
      <c r="D30" s="670"/>
      <c r="E30" s="670"/>
      <c r="F30" s="670"/>
      <c r="G30" s="670"/>
      <c r="H30" s="670"/>
      <c r="I30" s="670"/>
      <c r="J30" s="670"/>
      <c r="K30" s="670"/>
      <c r="L30" s="670"/>
      <c r="M30" s="670"/>
      <c r="N30" s="670"/>
      <c r="O30" s="670"/>
      <c r="P30" s="670"/>
      <c r="Q30" s="670"/>
      <c r="R30" s="670"/>
      <c r="S30" s="670"/>
      <c r="T30" s="670"/>
      <c r="U30" s="670"/>
      <c r="V30" s="670"/>
    </row>
    <row r="31" spans="1:22">
      <c r="C31" s="670"/>
      <c r="D31" s="670"/>
      <c r="E31" s="670"/>
      <c r="F31" s="670"/>
      <c r="G31" s="670"/>
      <c r="H31" s="670"/>
      <c r="I31" s="670"/>
      <c r="J31" s="670"/>
      <c r="K31" s="670"/>
      <c r="L31" s="670"/>
      <c r="M31" s="670"/>
      <c r="N31" s="670"/>
      <c r="O31" s="670"/>
      <c r="P31" s="670"/>
      <c r="Q31" s="670"/>
      <c r="R31" s="670"/>
      <c r="S31" s="670"/>
      <c r="T31" s="670"/>
      <c r="U31" s="670"/>
      <c r="V31" s="670"/>
    </row>
    <row r="32" spans="1:22">
      <c r="C32" s="670"/>
      <c r="D32" s="670"/>
      <c r="E32" s="670"/>
      <c r="F32" s="670"/>
      <c r="G32" s="670"/>
      <c r="H32" s="670"/>
      <c r="I32" s="670"/>
      <c r="J32" s="670"/>
      <c r="K32" s="670"/>
      <c r="L32" s="670"/>
      <c r="M32" s="670"/>
      <c r="N32" s="670"/>
      <c r="O32" s="670"/>
      <c r="P32" s="670"/>
      <c r="Q32" s="670"/>
      <c r="R32" s="670"/>
      <c r="S32" s="670"/>
      <c r="T32" s="670"/>
      <c r="U32" s="670"/>
      <c r="V32" s="670"/>
    </row>
    <row r="33" spans="3:22">
      <c r="C33" s="670"/>
      <c r="D33" s="670"/>
      <c r="E33" s="670"/>
      <c r="F33" s="670"/>
      <c r="G33" s="670"/>
      <c r="H33" s="670"/>
      <c r="I33" s="670"/>
      <c r="J33" s="670"/>
      <c r="K33" s="670"/>
      <c r="L33" s="670"/>
      <c r="M33" s="670"/>
      <c r="N33" s="670"/>
      <c r="O33" s="670"/>
      <c r="P33" s="670"/>
      <c r="Q33" s="670"/>
      <c r="R33" s="670"/>
      <c r="S33" s="670"/>
      <c r="T33" s="670"/>
      <c r="U33" s="670"/>
      <c r="V33" s="670"/>
    </row>
    <row r="34" spans="3:22">
      <c r="C34" s="670"/>
      <c r="D34" s="670"/>
      <c r="E34" s="670"/>
      <c r="F34" s="670"/>
      <c r="G34" s="670"/>
      <c r="H34" s="670"/>
      <c r="I34" s="670"/>
      <c r="J34" s="670"/>
      <c r="K34" s="670"/>
      <c r="L34" s="670"/>
      <c r="M34" s="670"/>
      <c r="N34" s="670"/>
      <c r="O34" s="670"/>
      <c r="P34" s="670"/>
      <c r="Q34" s="670"/>
      <c r="R34" s="670"/>
      <c r="S34" s="670"/>
      <c r="T34" s="670"/>
      <c r="U34" s="670"/>
      <c r="V34" s="670"/>
    </row>
    <row r="35" spans="3:22">
      <c r="C35" s="670"/>
      <c r="D35" s="670"/>
      <c r="E35" s="670"/>
      <c r="F35" s="670"/>
      <c r="G35" s="670"/>
      <c r="H35" s="670"/>
      <c r="I35" s="670"/>
      <c r="J35" s="670"/>
      <c r="K35" s="670"/>
      <c r="L35" s="670"/>
      <c r="M35" s="670"/>
      <c r="N35" s="670"/>
      <c r="O35" s="670"/>
      <c r="P35" s="670"/>
      <c r="Q35" s="670"/>
      <c r="R35" s="670"/>
      <c r="S35" s="670"/>
      <c r="T35" s="670"/>
      <c r="U35" s="670"/>
      <c r="V35" s="670"/>
    </row>
    <row r="36" spans="3:22">
      <c r="C36" s="670"/>
      <c r="D36" s="670"/>
      <c r="E36" s="670"/>
      <c r="F36" s="670"/>
      <c r="G36" s="670"/>
      <c r="H36" s="670"/>
      <c r="I36" s="670"/>
      <c r="J36" s="670"/>
      <c r="K36" s="670"/>
      <c r="L36" s="670"/>
      <c r="M36" s="670"/>
      <c r="N36" s="670"/>
      <c r="O36" s="670"/>
      <c r="P36" s="670"/>
      <c r="Q36" s="670"/>
      <c r="R36" s="670"/>
      <c r="S36" s="670"/>
      <c r="T36" s="670"/>
      <c r="U36" s="670"/>
      <c r="V36" s="670"/>
    </row>
    <row r="37" spans="3:22">
      <c r="C37" s="670"/>
      <c r="D37" s="670"/>
      <c r="E37" s="670"/>
      <c r="F37" s="670"/>
      <c r="G37" s="670"/>
      <c r="H37" s="670"/>
      <c r="I37" s="670"/>
      <c r="J37" s="670"/>
      <c r="K37" s="670"/>
      <c r="L37" s="670"/>
      <c r="M37" s="670"/>
      <c r="N37" s="670"/>
      <c r="O37" s="670"/>
      <c r="P37" s="670"/>
      <c r="Q37" s="670"/>
      <c r="R37" s="670"/>
      <c r="S37" s="670"/>
      <c r="T37" s="670"/>
      <c r="U37" s="670"/>
      <c r="V37" s="670"/>
    </row>
    <row r="38" spans="3:22">
      <c r="C38" s="670"/>
      <c r="D38" s="670"/>
      <c r="E38" s="670"/>
      <c r="F38" s="670"/>
      <c r="G38" s="670"/>
      <c r="H38" s="670"/>
      <c r="I38" s="670"/>
      <c r="J38" s="670"/>
      <c r="K38" s="670"/>
      <c r="L38" s="670"/>
      <c r="M38" s="670"/>
      <c r="N38" s="670"/>
      <c r="O38" s="670"/>
      <c r="P38" s="670"/>
      <c r="Q38" s="670"/>
      <c r="R38" s="670"/>
      <c r="S38" s="670"/>
      <c r="T38" s="670"/>
      <c r="U38" s="670"/>
      <c r="V38" s="670"/>
    </row>
    <row r="39" spans="3:22">
      <c r="C39" s="670"/>
      <c r="D39" s="670"/>
      <c r="E39" s="670"/>
      <c r="F39" s="670"/>
      <c r="G39" s="670"/>
      <c r="H39" s="670"/>
      <c r="I39" s="670"/>
      <c r="J39" s="670"/>
      <c r="K39" s="670"/>
      <c r="L39" s="670"/>
      <c r="M39" s="670"/>
      <c r="N39" s="670"/>
      <c r="O39" s="670"/>
      <c r="P39" s="670"/>
      <c r="Q39" s="670"/>
      <c r="R39" s="670"/>
      <c r="S39" s="670"/>
      <c r="T39" s="670"/>
      <c r="U39" s="670"/>
      <c r="V39" s="670"/>
    </row>
  </sheetData>
  <mergeCells count="5">
    <mergeCell ref="C5:L5"/>
    <mergeCell ref="M5:S5"/>
    <mergeCell ref="V5:V6"/>
    <mergeCell ref="T5:T6"/>
    <mergeCell ref="U5:U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O28"/>
  <sheetViews>
    <sheetView zoomScale="80" zoomScaleNormal="80" workbookViewId="0">
      <pane xSplit="1" ySplit="7" topLeftCell="B8" activePane="bottomRight" state="frozen"/>
      <selection activeCell="L18" sqref="L18"/>
      <selection pane="topRight" activeCell="L18" sqref="L18"/>
      <selection pane="bottomLeft" activeCell="L18" sqref="L18"/>
      <selection pane="bottomRight" activeCell="F37" sqref="F37"/>
    </sheetView>
  </sheetViews>
  <sheetFormatPr defaultColWidth="9.109375" defaultRowHeight="13.8"/>
  <cols>
    <col min="1" max="1" width="10.5546875" style="1" bestFit="1" customWidth="1"/>
    <col min="2" max="2" width="101.88671875" style="1" customWidth="1"/>
    <col min="3" max="3" width="13.88671875" style="1" customWidth="1"/>
    <col min="4" max="4" width="14.88671875" style="1" bestFit="1" customWidth="1"/>
    <col min="5" max="5" width="17.88671875" style="1" customWidth="1"/>
    <col min="6" max="6" width="15.88671875" style="1" customWidth="1"/>
    <col min="7" max="7" width="17.44140625" style="1" customWidth="1"/>
    <col min="8" max="8" width="15.109375" style="1" customWidth="1"/>
    <col min="9" max="16384" width="9.109375" style="6"/>
  </cols>
  <sheetData>
    <row r="1" spans="1:15">
      <c r="A1" s="1" t="s">
        <v>97</v>
      </c>
      <c r="B1" s="1" t="str">
        <f>Info!C2</f>
        <v>სს პროკრედიტ ბანკი</v>
      </c>
    </row>
    <row r="2" spans="1:15">
      <c r="A2" s="1" t="s">
        <v>98</v>
      </c>
      <c r="B2" s="261">
        <f>'1. key ratios'!B2</f>
        <v>46203</v>
      </c>
    </row>
    <row r="4" spans="1:15" ht="14.4" thickBot="1">
      <c r="A4" s="1" t="s">
        <v>187</v>
      </c>
      <c r="B4" s="19" t="s">
        <v>205</v>
      </c>
    </row>
    <row r="5" spans="1:15">
      <c r="A5" s="49"/>
      <c r="B5" s="78"/>
      <c r="C5" s="82" t="s">
        <v>0</v>
      </c>
      <c r="D5" s="82" t="s">
        <v>1</v>
      </c>
      <c r="E5" s="82" t="s">
        <v>2</v>
      </c>
      <c r="F5" s="82" t="s">
        <v>3</v>
      </c>
      <c r="G5" s="143" t="s">
        <v>4</v>
      </c>
      <c r="H5" s="83" t="s">
        <v>5</v>
      </c>
      <c r="I5" s="15"/>
    </row>
    <row r="6" spans="1:15" ht="15" customHeight="1">
      <c r="A6" s="77"/>
      <c r="B6" s="13"/>
      <c r="C6" s="722" t="s">
        <v>197</v>
      </c>
      <c r="D6" s="733" t="s">
        <v>207</v>
      </c>
      <c r="E6" s="734"/>
      <c r="F6" s="722" t="s">
        <v>208</v>
      </c>
      <c r="G6" s="722" t="s">
        <v>209</v>
      </c>
      <c r="H6" s="731" t="s">
        <v>199</v>
      </c>
      <c r="I6" s="15"/>
    </row>
    <row r="7" spans="1:15" ht="69">
      <c r="A7" s="77"/>
      <c r="B7" s="13"/>
      <c r="C7" s="723"/>
      <c r="D7" s="144" t="s">
        <v>200</v>
      </c>
      <c r="E7" s="144" t="s">
        <v>198</v>
      </c>
      <c r="F7" s="723"/>
      <c r="G7" s="723"/>
      <c r="H7" s="732"/>
      <c r="I7" s="15"/>
    </row>
    <row r="8" spans="1:15">
      <c r="A8" s="42">
        <v>1</v>
      </c>
      <c r="B8" s="85" t="s">
        <v>123</v>
      </c>
      <c r="C8" s="139">
        <v>473825909.29370803</v>
      </c>
      <c r="D8" s="139"/>
      <c r="E8" s="139"/>
      <c r="F8" s="139">
        <v>217981769.89370799</v>
      </c>
      <c r="G8" s="142">
        <v>0</v>
      </c>
      <c r="H8" s="147">
        <v>0</v>
      </c>
      <c r="I8" s="671"/>
      <c r="J8" s="671"/>
      <c r="K8" s="671"/>
      <c r="L8" s="671"/>
      <c r="M8" s="671"/>
      <c r="N8" s="671"/>
      <c r="O8" s="671"/>
    </row>
    <row r="9" spans="1:15" ht="15" customHeight="1">
      <c r="A9" s="42">
        <v>2</v>
      </c>
      <c r="B9" s="85" t="s">
        <v>124</v>
      </c>
      <c r="C9" s="139">
        <v>0</v>
      </c>
      <c r="D9" s="139"/>
      <c r="E9" s="139"/>
      <c r="F9" s="139">
        <v>0</v>
      </c>
      <c r="G9" s="142">
        <v>0</v>
      </c>
      <c r="H9" s="147"/>
      <c r="I9" s="671"/>
      <c r="J9" s="671"/>
      <c r="K9" s="671"/>
      <c r="L9" s="671"/>
      <c r="M9" s="671"/>
      <c r="N9" s="671"/>
      <c r="O9" s="671"/>
    </row>
    <row r="10" spans="1:15">
      <c r="A10" s="42">
        <v>3</v>
      </c>
      <c r="B10" s="85" t="s">
        <v>125</v>
      </c>
      <c r="C10" s="139">
        <v>0</v>
      </c>
      <c r="D10" s="139"/>
      <c r="E10" s="139"/>
      <c r="F10" s="139">
        <v>0</v>
      </c>
      <c r="G10" s="142">
        <v>0</v>
      </c>
      <c r="H10" s="147"/>
      <c r="I10" s="671"/>
      <c r="J10" s="671"/>
      <c r="K10" s="671"/>
      <c r="L10" s="671"/>
      <c r="M10" s="671"/>
      <c r="N10" s="671"/>
      <c r="O10" s="671"/>
    </row>
    <row r="11" spans="1:15">
      <c r="A11" s="42">
        <v>4</v>
      </c>
      <c r="B11" s="85" t="s">
        <v>126</v>
      </c>
      <c r="C11" s="139">
        <v>0</v>
      </c>
      <c r="D11" s="139"/>
      <c r="E11" s="139"/>
      <c r="F11" s="139">
        <v>0</v>
      </c>
      <c r="G11" s="142">
        <v>0</v>
      </c>
      <c r="H11" s="147"/>
      <c r="I11" s="671"/>
      <c r="J11" s="671"/>
      <c r="K11" s="671"/>
      <c r="L11" s="671"/>
      <c r="M11" s="671"/>
      <c r="N11" s="671"/>
      <c r="O11" s="671"/>
    </row>
    <row r="12" spans="1:15">
      <c r="A12" s="42">
        <v>5</v>
      </c>
      <c r="B12" s="85" t="s">
        <v>667</v>
      </c>
      <c r="C12" s="139">
        <v>0</v>
      </c>
      <c r="D12" s="139"/>
      <c r="E12" s="139"/>
      <c r="F12" s="139">
        <v>0</v>
      </c>
      <c r="G12" s="142">
        <v>0</v>
      </c>
      <c r="H12" s="147"/>
      <c r="I12" s="671"/>
      <c r="J12" s="671"/>
      <c r="K12" s="671"/>
      <c r="L12" s="671"/>
      <c r="M12" s="671"/>
      <c r="N12" s="671"/>
      <c r="O12" s="671"/>
    </row>
    <row r="13" spans="1:15">
      <c r="A13" s="42">
        <v>6</v>
      </c>
      <c r="B13" s="85" t="s">
        <v>127</v>
      </c>
      <c r="C13" s="139">
        <v>190736999.79691339</v>
      </c>
      <c r="D13" s="139"/>
      <c r="E13" s="139"/>
      <c r="F13" s="139">
        <v>42830495.590341702</v>
      </c>
      <c r="G13" s="142">
        <v>42830495.590341702</v>
      </c>
      <c r="H13" s="147">
        <v>0.22455263339543632</v>
      </c>
      <c r="I13" s="671"/>
      <c r="J13" s="671"/>
      <c r="K13" s="671"/>
      <c r="L13" s="671"/>
      <c r="M13" s="671"/>
      <c r="N13" s="671"/>
      <c r="O13" s="671"/>
    </row>
    <row r="14" spans="1:15">
      <c r="A14" s="42">
        <v>7</v>
      </c>
      <c r="B14" s="85" t="s">
        <v>71</v>
      </c>
      <c r="C14" s="139">
        <v>913079346.5553</v>
      </c>
      <c r="D14" s="139">
        <v>186647621.41369998</v>
      </c>
      <c r="E14" s="139">
        <v>94517715.924800009</v>
      </c>
      <c r="F14" s="139">
        <v>1007597062.4801</v>
      </c>
      <c r="G14" s="142">
        <v>966815102.27830005</v>
      </c>
      <c r="H14" s="147">
        <v>0.9595255268991959</v>
      </c>
      <c r="I14" s="671"/>
      <c r="J14" s="671"/>
      <c r="K14" s="671"/>
      <c r="L14" s="671"/>
      <c r="M14" s="671"/>
      <c r="N14" s="671"/>
      <c r="O14" s="671"/>
    </row>
    <row r="15" spans="1:15">
      <c r="A15" s="42">
        <v>8</v>
      </c>
      <c r="B15" s="85" t="s">
        <v>72</v>
      </c>
      <c r="C15" s="139">
        <v>460265510.35439998</v>
      </c>
      <c r="D15" s="139"/>
      <c r="E15" s="139"/>
      <c r="F15" s="139">
        <v>345199132.7658</v>
      </c>
      <c r="G15" s="142">
        <v>338462811.94840002</v>
      </c>
      <c r="H15" s="147">
        <v>0.735364271999844</v>
      </c>
      <c r="I15" s="671"/>
      <c r="J15" s="671"/>
      <c r="K15" s="671"/>
      <c r="L15" s="671"/>
      <c r="M15" s="671"/>
      <c r="N15" s="671"/>
      <c r="O15" s="671"/>
    </row>
    <row r="16" spans="1:15">
      <c r="A16" s="42">
        <v>9</v>
      </c>
      <c r="B16" s="85" t="s">
        <v>668</v>
      </c>
      <c r="C16" s="139">
        <v>114763470.786</v>
      </c>
      <c r="D16" s="139"/>
      <c r="E16" s="139"/>
      <c r="F16" s="139">
        <v>40167214.7751</v>
      </c>
      <c r="G16" s="142">
        <v>40167214.7751</v>
      </c>
      <c r="H16" s="147">
        <v>0.35000000000000003</v>
      </c>
      <c r="I16" s="671"/>
      <c r="J16" s="671"/>
      <c r="K16" s="671"/>
      <c r="L16" s="671"/>
      <c r="M16" s="671"/>
      <c r="N16" s="671"/>
      <c r="O16" s="671"/>
    </row>
    <row r="17" spans="1:15">
      <c r="A17" s="42">
        <v>10</v>
      </c>
      <c r="B17" s="85" t="s">
        <v>67</v>
      </c>
      <c r="C17" s="139">
        <v>9316347.2741</v>
      </c>
      <c r="D17" s="139"/>
      <c r="E17" s="139"/>
      <c r="F17" s="139">
        <v>11178469.5579</v>
      </c>
      <c r="G17" s="142">
        <v>10678563.6489</v>
      </c>
      <c r="H17" s="147">
        <v>1.1462178614344962</v>
      </c>
      <c r="I17" s="671"/>
      <c r="J17" s="671"/>
      <c r="K17" s="671"/>
      <c r="L17" s="671"/>
      <c r="M17" s="671"/>
      <c r="N17" s="671"/>
      <c r="O17" s="671"/>
    </row>
    <row r="18" spans="1:15">
      <c r="A18" s="42">
        <v>11</v>
      </c>
      <c r="B18" s="85" t="s">
        <v>68</v>
      </c>
      <c r="C18" s="139">
        <v>3918376.47</v>
      </c>
      <c r="D18" s="139"/>
      <c r="E18" s="139"/>
      <c r="F18" s="139">
        <v>9795941.1750000007</v>
      </c>
      <c r="G18" s="142">
        <v>9795941.1750000007</v>
      </c>
      <c r="H18" s="147">
        <v>2.5</v>
      </c>
      <c r="I18" s="671"/>
      <c r="J18" s="671"/>
      <c r="K18" s="671"/>
      <c r="L18" s="671"/>
      <c r="M18" s="671"/>
      <c r="N18" s="671"/>
      <c r="O18" s="671"/>
    </row>
    <row r="19" spans="1:15">
      <c r="A19" s="42">
        <v>12</v>
      </c>
      <c r="B19" s="85" t="s">
        <v>69</v>
      </c>
      <c r="C19" s="139">
        <v>0</v>
      </c>
      <c r="D19" s="139"/>
      <c r="E19" s="139"/>
      <c r="F19" s="139">
        <v>0</v>
      </c>
      <c r="G19" s="142">
        <v>0</v>
      </c>
      <c r="H19" s="147"/>
      <c r="I19" s="671"/>
      <c r="J19" s="671"/>
      <c r="K19" s="671"/>
      <c r="L19" s="671"/>
      <c r="M19" s="671"/>
      <c r="N19" s="671"/>
      <c r="O19" s="671"/>
    </row>
    <row r="20" spans="1:15">
      <c r="A20" s="42">
        <v>13</v>
      </c>
      <c r="B20" s="85" t="s">
        <v>70</v>
      </c>
      <c r="C20" s="139">
        <v>0</v>
      </c>
      <c r="D20" s="139"/>
      <c r="E20" s="139"/>
      <c r="F20" s="139">
        <v>0</v>
      </c>
      <c r="G20" s="142">
        <v>0</v>
      </c>
      <c r="H20" s="147"/>
      <c r="I20" s="671"/>
      <c r="J20" s="671"/>
      <c r="K20" s="671"/>
      <c r="L20" s="671"/>
      <c r="M20" s="671"/>
      <c r="N20" s="671"/>
      <c r="O20" s="671"/>
    </row>
    <row r="21" spans="1:15">
      <c r="A21" s="42">
        <v>14</v>
      </c>
      <c r="B21" s="85" t="s">
        <v>143</v>
      </c>
      <c r="C21" s="139">
        <v>110226652.30406961</v>
      </c>
      <c r="D21" s="139"/>
      <c r="E21" s="139"/>
      <c r="F21" s="139">
        <v>55495885.324069604</v>
      </c>
      <c r="G21" s="142">
        <v>55495885.324069604</v>
      </c>
      <c r="H21" s="147">
        <v>0.50347065944613356</v>
      </c>
      <c r="I21" s="671"/>
      <c r="J21" s="671"/>
      <c r="K21" s="671"/>
      <c r="L21" s="671"/>
      <c r="M21" s="671"/>
      <c r="N21" s="671"/>
      <c r="O21" s="671"/>
    </row>
    <row r="22" spans="1:15" ht="14.4" thickBot="1">
      <c r="A22" s="79"/>
      <c r="B22" s="84" t="s">
        <v>66</v>
      </c>
      <c r="C22" s="140">
        <v>2276132612.8344903</v>
      </c>
      <c r="D22" s="140">
        <v>186647621.41369998</v>
      </c>
      <c r="E22" s="140">
        <v>94517715.924800009</v>
      </c>
      <c r="F22" s="140">
        <v>1730245971.5620191</v>
      </c>
      <c r="G22" s="140">
        <v>1464246014.7401114</v>
      </c>
      <c r="H22" s="148">
        <v>0.61765583771540145</v>
      </c>
      <c r="I22" s="671"/>
      <c r="J22" s="671"/>
      <c r="K22" s="671"/>
      <c r="L22" s="671"/>
      <c r="M22" s="671"/>
      <c r="N22" s="671"/>
      <c r="O22" s="671"/>
    </row>
    <row r="28" spans="1:15" ht="10.5" customHeight="1"/>
  </sheetData>
  <mergeCells count="5">
    <mergeCell ref="C6:C7"/>
    <mergeCell ref="F6:F7"/>
    <mergeCell ref="G6:G7"/>
    <mergeCell ref="H6:H7"/>
    <mergeCell ref="D6:E6"/>
  </mergeCells>
  <pageMargins left="0.7" right="0.7" top="0.75" bottom="0.75" header="0.3" footer="0.3"/>
  <headerFooter>
    <oddHeader>&amp;C&amp;"Calibri"&amp;10&amp;K0078D7 Classification: Restricted to Partners&amp;1#_x000D_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T28"/>
  <sheetViews>
    <sheetView zoomScale="80" zoomScaleNormal="80" workbookViewId="0">
      <pane xSplit="2" ySplit="6" topLeftCell="C7" activePane="bottomRight" state="frozen"/>
      <selection pane="topRight" activeCell="C1" sqref="C1"/>
      <selection pane="bottomLeft" activeCell="A6" sqref="A6"/>
      <selection pane="bottomRight" activeCell="L29" sqref="L29"/>
    </sheetView>
  </sheetViews>
  <sheetFormatPr defaultColWidth="9.109375" defaultRowHeight="13.8"/>
  <cols>
    <col min="1" max="1" width="10.5546875" style="1" bestFit="1" customWidth="1"/>
    <col min="2" max="2" width="104.109375" style="1" customWidth="1"/>
    <col min="3" max="11" width="15.44140625" style="1" customWidth="1"/>
    <col min="12" max="16384" width="9.109375" style="1"/>
  </cols>
  <sheetData>
    <row r="1" spans="1:20">
      <c r="A1" s="1" t="s">
        <v>97</v>
      </c>
      <c r="B1" s="1" t="str">
        <f>Info!C2</f>
        <v>სს პროკრედიტ ბანკი</v>
      </c>
    </row>
    <row r="2" spans="1:20">
      <c r="A2" s="1" t="s">
        <v>98</v>
      </c>
      <c r="B2" s="261">
        <f>'1. key ratios'!B2</f>
        <v>46203</v>
      </c>
    </row>
    <row r="4" spans="1:20" ht="14.4" thickBot="1">
      <c r="A4" s="1" t="s">
        <v>233</v>
      </c>
      <c r="B4" s="19" t="s">
        <v>232</v>
      </c>
    </row>
    <row r="5" spans="1:20" ht="30" customHeight="1">
      <c r="A5" s="738"/>
      <c r="B5" s="739"/>
      <c r="C5" s="736" t="s">
        <v>264</v>
      </c>
      <c r="D5" s="736"/>
      <c r="E5" s="736"/>
      <c r="F5" s="736" t="s">
        <v>265</v>
      </c>
      <c r="G5" s="736"/>
      <c r="H5" s="736"/>
      <c r="I5" s="736" t="s">
        <v>266</v>
      </c>
      <c r="J5" s="736"/>
      <c r="K5" s="737"/>
    </row>
    <row r="6" spans="1:20">
      <c r="A6" s="170"/>
      <c r="B6" s="171"/>
      <c r="C6" s="172" t="s">
        <v>26</v>
      </c>
      <c r="D6" s="172" t="s">
        <v>79</v>
      </c>
      <c r="E6" s="172" t="s">
        <v>66</v>
      </c>
      <c r="F6" s="172" t="s">
        <v>26</v>
      </c>
      <c r="G6" s="172" t="s">
        <v>79</v>
      </c>
      <c r="H6" s="172" t="s">
        <v>66</v>
      </c>
      <c r="I6" s="172" t="s">
        <v>26</v>
      </c>
      <c r="J6" s="172" t="s">
        <v>79</v>
      </c>
      <c r="K6" s="173" t="s">
        <v>66</v>
      </c>
    </row>
    <row r="7" spans="1:20">
      <c r="A7" s="174" t="s">
        <v>212</v>
      </c>
      <c r="B7" s="169"/>
      <c r="C7" s="169"/>
      <c r="D7" s="169"/>
      <c r="E7" s="169"/>
      <c r="F7" s="169"/>
      <c r="G7" s="169"/>
      <c r="H7" s="169"/>
      <c r="I7" s="169"/>
      <c r="J7" s="169"/>
      <c r="K7" s="175"/>
    </row>
    <row r="8" spans="1:20">
      <c r="A8" s="168">
        <v>1</v>
      </c>
      <c r="B8" s="154" t="s">
        <v>212</v>
      </c>
      <c r="C8" s="606"/>
      <c r="D8" s="606"/>
      <c r="E8" s="606"/>
      <c r="F8" s="607">
        <v>264167966.23538467</v>
      </c>
      <c r="G8" s="607">
        <v>455890923.76944435</v>
      </c>
      <c r="H8" s="607">
        <v>720058890.00482905</v>
      </c>
      <c r="I8" s="607">
        <v>228919702.11692312</v>
      </c>
      <c r="J8" s="607">
        <v>312573432.53379589</v>
      </c>
      <c r="K8" s="608">
        <v>541493134.65071905</v>
      </c>
      <c r="L8" s="670"/>
      <c r="M8" s="670"/>
      <c r="N8" s="670"/>
      <c r="O8" s="670"/>
      <c r="P8" s="670"/>
      <c r="Q8" s="670"/>
      <c r="R8" s="670"/>
      <c r="S8" s="670"/>
      <c r="T8" s="670"/>
    </row>
    <row r="9" spans="1:20">
      <c r="A9" s="174" t="s">
        <v>213</v>
      </c>
      <c r="B9" s="169"/>
      <c r="C9" s="609"/>
      <c r="D9" s="609"/>
      <c r="E9" s="609"/>
      <c r="F9" s="609"/>
      <c r="G9" s="609"/>
      <c r="H9" s="609"/>
      <c r="I9" s="609"/>
      <c r="J9" s="609"/>
      <c r="K9" s="610"/>
      <c r="L9" s="670"/>
      <c r="M9" s="670"/>
      <c r="N9" s="670"/>
      <c r="O9" s="670"/>
      <c r="P9" s="670"/>
      <c r="Q9" s="670"/>
      <c r="R9" s="670"/>
      <c r="S9" s="670"/>
      <c r="T9" s="670"/>
    </row>
    <row r="10" spans="1:20">
      <c r="A10" s="176">
        <v>2</v>
      </c>
      <c r="B10" s="155" t="s">
        <v>214</v>
      </c>
      <c r="C10" s="611">
        <v>85211672.689846143</v>
      </c>
      <c r="D10" s="612">
        <v>506850273.1392715</v>
      </c>
      <c r="E10" s="612">
        <v>592061945.82911766</v>
      </c>
      <c r="F10" s="612">
        <v>16192580.081344707</v>
      </c>
      <c r="G10" s="612">
        <v>76884940.016292959</v>
      </c>
      <c r="H10" s="612">
        <v>93077520.097637668</v>
      </c>
      <c r="I10" s="612">
        <v>3730950.0011071977</v>
      </c>
      <c r="J10" s="612">
        <v>16300503.950431591</v>
      </c>
      <c r="K10" s="613">
        <v>20031453.95153879</v>
      </c>
      <c r="L10" s="670"/>
      <c r="M10" s="670"/>
      <c r="N10" s="670"/>
      <c r="O10" s="670"/>
      <c r="P10" s="670"/>
      <c r="Q10" s="670"/>
      <c r="R10" s="670"/>
      <c r="S10" s="670"/>
      <c r="T10" s="670"/>
    </row>
    <row r="11" spans="1:20">
      <c r="A11" s="176">
        <v>3</v>
      </c>
      <c r="B11" s="155" t="s">
        <v>215</v>
      </c>
      <c r="C11" s="611">
        <v>407545046.71383518</v>
      </c>
      <c r="D11" s="612">
        <v>822808691.66308522</v>
      </c>
      <c r="E11" s="612">
        <v>1230353738.3769205</v>
      </c>
      <c r="F11" s="612">
        <v>104196378.52512804</v>
      </c>
      <c r="G11" s="612">
        <v>131312485.95168325</v>
      </c>
      <c r="H11" s="612">
        <v>235508864.47681129</v>
      </c>
      <c r="I11" s="612">
        <v>97475147.427420437</v>
      </c>
      <c r="J11" s="612">
        <v>120950113.7374768</v>
      </c>
      <c r="K11" s="613">
        <v>218425261.16489723</v>
      </c>
      <c r="L11" s="670"/>
      <c r="M11" s="670"/>
      <c r="N11" s="670"/>
      <c r="O11" s="670"/>
      <c r="P11" s="670"/>
      <c r="Q11" s="670"/>
      <c r="R11" s="670"/>
      <c r="S11" s="670"/>
      <c r="T11" s="670"/>
    </row>
    <row r="12" spans="1:20">
      <c r="A12" s="176">
        <v>4</v>
      </c>
      <c r="B12" s="155" t="s">
        <v>216</v>
      </c>
      <c r="C12" s="611">
        <v>1098.901098901099</v>
      </c>
      <c r="D12" s="612">
        <v>0</v>
      </c>
      <c r="E12" s="612">
        <v>1098.901098901099</v>
      </c>
      <c r="F12" s="612">
        <v>0</v>
      </c>
      <c r="G12" s="612">
        <v>0</v>
      </c>
      <c r="H12" s="612">
        <v>0</v>
      </c>
      <c r="I12" s="612">
        <v>0</v>
      </c>
      <c r="J12" s="612">
        <v>0</v>
      </c>
      <c r="K12" s="613">
        <v>0</v>
      </c>
      <c r="L12" s="670"/>
      <c r="M12" s="670"/>
      <c r="N12" s="670"/>
      <c r="O12" s="670"/>
      <c r="P12" s="670"/>
      <c r="Q12" s="670"/>
      <c r="R12" s="670"/>
      <c r="S12" s="670"/>
      <c r="T12" s="670"/>
    </row>
    <row r="13" spans="1:20">
      <c r="A13" s="176">
        <v>5</v>
      </c>
      <c r="B13" s="155" t="s">
        <v>217</v>
      </c>
      <c r="C13" s="611">
        <v>105705835.0720879</v>
      </c>
      <c r="D13" s="612">
        <v>65661780.940879121</v>
      </c>
      <c r="E13" s="612">
        <v>171367616.01296702</v>
      </c>
      <c r="F13" s="612">
        <v>19309472.584220327</v>
      </c>
      <c r="G13" s="612">
        <v>18901467.97828022</v>
      </c>
      <c r="H13" s="612">
        <v>38210940.562500551</v>
      </c>
      <c r="I13" s="612">
        <v>7303024.0156978033</v>
      </c>
      <c r="J13" s="612">
        <v>6205544.2542637363</v>
      </c>
      <c r="K13" s="613">
        <v>13508568.26996154</v>
      </c>
      <c r="L13" s="670"/>
      <c r="M13" s="670"/>
      <c r="N13" s="670"/>
      <c r="O13" s="670"/>
      <c r="P13" s="670"/>
      <c r="Q13" s="670"/>
      <c r="R13" s="670"/>
      <c r="S13" s="670"/>
      <c r="T13" s="670"/>
    </row>
    <row r="14" spans="1:20">
      <c r="A14" s="176">
        <v>6</v>
      </c>
      <c r="B14" s="155" t="s">
        <v>231</v>
      </c>
      <c r="C14" s="611">
        <v>0</v>
      </c>
      <c r="D14" s="612">
        <v>0</v>
      </c>
      <c r="E14" s="612">
        <v>0</v>
      </c>
      <c r="F14" s="612">
        <v>0</v>
      </c>
      <c r="G14" s="612">
        <v>0</v>
      </c>
      <c r="H14" s="612">
        <v>0</v>
      </c>
      <c r="I14" s="612">
        <v>0</v>
      </c>
      <c r="J14" s="612">
        <v>0</v>
      </c>
      <c r="K14" s="613">
        <v>0</v>
      </c>
      <c r="L14" s="670"/>
      <c r="M14" s="670"/>
      <c r="N14" s="670"/>
      <c r="O14" s="670"/>
      <c r="P14" s="670"/>
      <c r="Q14" s="670"/>
      <c r="R14" s="670"/>
      <c r="S14" s="670"/>
      <c r="T14" s="670"/>
    </row>
    <row r="15" spans="1:20">
      <c r="A15" s="176">
        <v>7</v>
      </c>
      <c r="B15" s="155" t="s">
        <v>218</v>
      </c>
      <c r="C15" s="611">
        <v>15954863.87978022</v>
      </c>
      <c r="D15" s="612">
        <v>28910975.088918507</v>
      </c>
      <c r="E15" s="612">
        <v>44865838.968698725</v>
      </c>
      <c r="F15" s="612">
        <v>4156886.1821978027</v>
      </c>
      <c r="G15" s="612">
        <v>15020248.686923074</v>
      </c>
      <c r="H15" s="612">
        <v>19177134.869120877</v>
      </c>
      <c r="I15" s="612">
        <v>4156886.1821978027</v>
      </c>
      <c r="J15" s="612">
        <v>15020248.686923074</v>
      </c>
      <c r="K15" s="613">
        <v>19177134.869120877</v>
      </c>
      <c r="L15" s="670"/>
      <c r="M15" s="670"/>
      <c r="N15" s="670"/>
      <c r="O15" s="670"/>
      <c r="P15" s="670"/>
      <c r="Q15" s="670"/>
      <c r="R15" s="670"/>
      <c r="S15" s="670"/>
      <c r="T15" s="670"/>
    </row>
    <row r="16" spans="1:20">
      <c r="A16" s="176">
        <v>8</v>
      </c>
      <c r="B16" s="156" t="s">
        <v>219</v>
      </c>
      <c r="C16" s="611">
        <v>614418517.2566483</v>
      </c>
      <c r="D16" s="612">
        <v>1424231720.8321543</v>
      </c>
      <c r="E16" s="612">
        <v>2038650238.0888026</v>
      </c>
      <c r="F16" s="612">
        <v>143855317.37289089</v>
      </c>
      <c r="G16" s="612">
        <v>242119142.63317952</v>
      </c>
      <c r="H16" s="612">
        <v>385974460.00607038</v>
      </c>
      <c r="I16" s="612">
        <v>112666007.62642325</v>
      </c>
      <c r="J16" s="612">
        <v>158476410.6290952</v>
      </c>
      <c r="K16" s="613">
        <v>271142418.25551844</v>
      </c>
      <c r="L16" s="670"/>
      <c r="M16" s="670"/>
      <c r="N16" s="670"/>
      <c r="O16" s="670"/>
      <c r="P16" s="670"/>
      <c r="Q16" s="670"/>
      <c r="R16" s="670"/>
      <c r="S16" s="670"/>
      <c r="T16" s="670"/>
    </row>
    <row r="17" spans="1:20">
      <c r="A17" s="174" t="s">
        <v>220</v>
      </c>
      <c r="B17" s="169"/>
      <c r="C17" s="609"/>
      <c r="D17" s="609"/>
      <c r="E17" s="609"/>
      <c r="F17" s="609"/>
      <c r="G17" s="609"/>
      <c r="H17" s="609"/>
      <c r="I17" s="609"/>
      <c r="J17" s="609"/>
      <c r="K17" s="610"/>
      <c r="L17" s="670"/>
      <c r="M17" s="670"/>
      <c r="N17" s="670"/>
      <c r="O17" s="670"/>
      <c r="P17" s="670"/>
      <c r="Q17" s="670"/>
      <c r="R17" s="670"/>
      <c r="S17" s="670"/>
      <c r="T17" s="670"/>
    </row>
    <row r="18" spans="1:20">
      <c r="A18" s="176">
        <v>9</v>
      </c>
      <c r="B18" s="155" t="s">
        <v>221</v>
      </c>
      <c r="C18" s="611">
        <v>0</v>
      </c>
      <c r="D18" s="612">
        <v>0</v>
      </c>
      <c r="E18" s="612">
        <v>0</v>
      </c>
      <c r="F18" s="612">
        <v>0</v>
      </c>
      <c r="G18" s="612">
        <v>0</v>
      </c>
      <c r="H18" s="612">
        <v>0</v>
      </c>
      <c r="I18" s="612">
        <v>0</v>
      </c>
      <c r="J18" s="612">
        <v>0</v>
      </c>
      <c r="K18" s="613">
        <v>0</v>
      </c>
      <c r="L18" s="670"/>
      <c r="M18" s="670"/>
      <c r="N18" s="670"/>
      <c r="O18" s="670"/>
      <c r="P18" s="670"/>
      <c r="Q18" s="670"/>
      <c r="R18" s="670"/>
      <c r="S18" s="670"/>
      <c r="T18" s="670"/>
    </row>
    <row r="19" spans="1:20">
      <c r="A19" s="176">
        <v>10</v>
      </c>
      <c r="B19" s="155" t="s">
        <v>222</v>
      </c>
      <c r="C19" s="611">
        <v>508617402.40896696</v>
      </c>
      <c r="D19" s="612">
        <v>1029391726.0066046</v>
      </c>
      <c r="E19" s="612">
        <v>1538009128.4155715</v>
      </c>
      <c r="F19" s="612">
        <v>7865143.5165164825</v>
      </c>
      <c r="G19" s="612">
        <v>12271905.779838463</v>
      </c>
      <c r="H19" s="612">
        <v>20137049.296354946</v>
      </c>
      <c r="I19" s="612">
        <v>43113407.634978026</v>
      </c>
      <c r="J19" s="612">
        <v>155589397.01548687</v>
      </c>
      <c r="K19" s="613">
        <v>198702804.65046489</v>
      </c>
      <c r="L19" s="670"/>
      <c r="M19" s="670"/>
      <c r="N19" s="670"/>
      <c r="O19" s="670"/>
      <c r="P19" s="670"/>
      <c r="Q19" s="670"/>
      <c r="R19" s="670"/>
      <c r="S19" s="670"/>
      <c r="T19" s="670"/>
    </row>
    <row r="20" spans="1:20">
      <c r="A20" s="176">
        <v>11</v>
      </c>
      <c r="B20" s="155" t="s">
        <v>223</v>
      </c>
      <c r="C20" s="611">
        <v>9138865.3525274824</v>
      </c>
      <c r="D20" s="612">
        <v>42626544.395604394</v>
      </c>
      <c r="E20" s="612">
        <v>51765409.748131879</v>
      </c>
      <c r="F20" s="612">
        <v>3059796.057032967</v>
      </c>
      <c r="G20" s="612">
        <v>0</v>
      </c>
      <c r="H20" s="612">
        <v>3059796.057032967</v>
      </c>
      <c r="I20" s="612">
        <v>3059796.057032967</v>
      </c>
      <c r="J20" s="612">
        <v>0</v>
      </c>
      <c r="K20" s="613">
        <v>3059796.057032967</v>
      </c>
      <c r="L20" s="670"/>
      <c r="M20" s="670"/>
      <c r="N20" s="670"/>
      <c r="O20" s="670"/>
      <c r="P20" s="670"/>
      <c r="Q20" s="670"/>
      <c r="R20" s="670"/>
      <c r="S20" s="670"/>
      <c r="T20" s="670"/>
    </row>
    <row r="21" spans="1:20" ht="14.4" thickBot="1">
      <c r="A21" s="119">
        <v>12</v>
      </c>
      <c r="B21" s="177" t="s">
        <v>224</v>
      </c>
      <c r="C21" s="614">
        <v>517756267.76149446</v>
      </c>
      <c r="D21" s="615">
        <v>1072018270.4022089</v>
      </c>
      <c r="E21" s="614">
        <v>1589774538.1637034</v>
      </c>
      <c r="F21" s="615">
        <v>10924939.573549449</v>
      </c>
      <c r="G21" s="615">
        <v>12271905.779838463</v>
      </c>
      <c r="H21" s="615">
        <v>23196845.353387915</v>
      </c>
      <c r="I21" s="615">
        <v>46173203.692010991</v>
      </c>
      <c r="J21" s="615">
        <v>155589397.01548687</v>
      </c>
      <c r="K21" s="616">
        <v>201762600.70749786</v>
      </c>
      <c r="L21" s="670"/>
      <c r="M21" s="670"/>
      <c r="N21" s="670"/>
      <c r="O21" s="670"/>
      <c r="P21" s="670"/>
      <c r="Q21" s="670"/>
      <c r="R21" s="670"/>
      <c r="S21" s="670"/>
      <c r="T21" s="670"/>
    </row>
    <row r="22" spans="1:20" ht="38.25" customHeight="1" thickBot="1">
      <c r="A22" s="166"/>
      <c r="B22" s="167"/>
      <c r="C22" s="167"/>
      <c r="D22" s="167"/>
      <c r="E22" s="167"/>
      <c r="F22" s="735" t="s">
        <v>225</v>
      </c>
      <c r="G22" s="736"/>
      <c r="H22" s="736"/>
      <c r="I22" s="735" t="s">
        <v>226</v>
      </c>
      <c r="J22" s="736"/>
      <c r="K22" s="737"/>
      <c r="L22" s="670"/>
      <c r="M22" s="670"/>
      <c r="N22" s="670"/>
      <c r="O22" s="670"/>
      <c r="P22" s="670"/>
      <c r="Q22" s="670"/>
      <c r="R22" s="670"/>
      <c r="S22" s="670"/>
      <c r="T22" s="670"/>
    </row>
    <row r="23" spans="1:20">
      <c r="A23" s="160">
        <v>13</v>
      </c>
      <c r="B23" s="157" t="s">
        <v>212</v>
      </c>
      <c r="C23" s="165"/>
      <c r="D23" s="165"/>
      <c r="E23" s="165"/>
      <c r="F23" s="617">
        <v>264167966.23538467</v>
      </c>
      <c r="G23" s="617">
        <v>455890923.76944435</v>
      </c>
      <c r="H23" s="617">
        <v>720058890.00482893</v>
      </c>
      <c r="I23" s="617">
        <v>228919702.11692312</v>
      </c>
      <c r="J23" s="617">
        <v>312573432.53379589</v>
      </c>
      <c r="K23" s="618">
        <v>541493134.65071893</v>
      </c>
      <c r="L23" s="670"/>
      <c r="M23" s="670"/>
      <c r="N23" s="670"/>
      <c r="O23" s="670"/>
      <c r="P23" s="670"/>
      <c r="Q23" s="670"/>
      <c r="R23" s="670"/>
      <c r="S23" s="670"/>
      <c r="T23" s="670"/>
    </row>
    <row r="24" spans="1:20" ht="14.4" thickBot="1">
      <c r="A24" s="161">
        <v>14</v>
      </c>
      <c r="B24" s="158" t="s">
        <v>227</v>
      </c>
      <c r="C24" s="178"/>
      <c r="D24" s="164"/>
      <c r="E24" s="296"/>
      <c r="F24" s="619">
        <v>132930377.79934144</v>
      </c>
      <c r="G24" s="619">
        <v>229847236.85334104</v>
      </c>
      <c r="H24" s="619">
        <v>362777614.65268248</v>
      </c>
      <c r="I24" s="619">
        <v>66492803.934412241</v>
      </c>
      <c r="J24" s="619">
        <v>39619102.657273799</v>
      </c>
      <c r="K24" s="620">
        <v>69379817.548020571</v>
      </c>
      <c r="L24" s="670"/>
      <c r="M24" s="670"/>
      <c r="N24" s="670"/>
      <c r="O24" s="670"/>
      <c r="P24" s="670"/>
      <c r="Q24" s="670"/>
      <c r="R24" s="670"/>
      <c r="S24" s="670"/>
      <c r="T24" s="670"/>
    </row>
    <row r="25" spans="1:20" ht="14.4" thickBot="1">
      <c r="A25" s="162">
        <v>15</v>
      </c>
      <c r="B25" s="159" t="s">
        <v>228</v>
      </c>
      <c r="C25" s="163"/>
      <c r="D25" s="163"/>
      <c r="E25" s="163"/>
      <c r="F25" s="621">
        <v>1.9872655942808386</v>
      </c>
      <c r="G25" s="621">
        <v>1.9834518352741186</v>
      </c>
      <c r="H25" s="621">
        <v>1.9848492876116457</v>
      </c>
      <c r="I25" s="621">
        <v>3.4427740833839247</v>
      </c>
      <c r="J25" s="621">
        <v>7.8894626977728768</v>
      </c>
      <c r="K25" s="622">
        <v>7.804764465918776</v>
      </c>
      <c r="L25" s="670"/>
      <c r="M25" s="670"/>
      <c r="N25" s="670"/>
      <c r="O25" s="670"/>
      <c r="P25" s="670"/>
      <c r="Q25" s="670"/>
      <c r="R25" s="670"/>
      <c r="S25" s="670"/>
      <c r="T25" s="670"/>
    </row>
    <row r="28" spans="1:20" ht="41.4">
      <c r="B28" s="14" t="s">
        <v>263</v>
      </c>
    </row>
  </sheetData>
  <mergeCells count="6">
    <mergeCell ref="F22:H22"/>
    <mergeCell ref="I22:K22"/>
    <mergeCell ref="A5:B5"/>
    <mergeCell ref="C5:E5"/>
    <mergeCell ref="F5:H5"/>
    <mergeCell ref="I5:K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B16" activePane="bottomRight" state="frozen"/>
      <selection pane="topRight" activeCell="B1" sqref="B1"/>
      <selection pane="bottomLeft" activeCell="A5" sqref="A5"/>
      <selection pane="bottomRight" activeCell="B2" sqref="B2"/>
    </sheetView>
  </sheetViews>
  <sheetFormatPr defaultColWidth="9.109375" defaultRowHeight="13.8"/>
  <cols>
    <col min="1" max="1" width="10.5546875" style="28" bestFit="1" customWidth="1"/>
    <col min="2" max="2" width="95" style="28" customWidth="1"/>
    <col min="3" max="9" width="15" style="28" customWidth="1"/>
    <col min="10" max="14" width="18.5546875" style="28" customWidth="1"/>
    <col min="15" max="17" width="18.5546875" style="6" customWidth="1"/>
    <col min="18" max="16384" width="9.109375" style="6"/>
  </cols>
  <sheetData>
    <row r="1" spans="1:17">
      <c r="A1" s="9" t="s">
        <v>97</v>
      </c>
      <c r="B1" s="28" t="str">
        <f>'1. key ratios'!B1</f>
        <v>სს პროკრედიტ ბანკი</v>
      </c>
    </row>
    <row r="2" spans="1:17">
      <c r="A2" s="28" t="s">
        <v>98</v>
      </c>
      <c r="B2" s="261">
        <f>'1. key ratios'!B2</f>
        <v>46203</v>
      </c>
    </row>
    <row r="3" spans="1:17">
      <c r="B3" s="6"/>
      <c r="C3" s="6"/>
      <c r="D3" s="6"/>
      <c r="E3" s="6"/>
      <c r="F3" s="6"/>
      <c r="G3" s="6"/>
      <c r="H3" s="6"/>
      <c r="I3" s="6"/>
      <c r="J3" s="6"/>
      <c r="K3" s="6"/>
      <c r="L3" s="6"/>
      <c r="M3" s="6"/>
      <c r="N3" s="6"/>
    </row>
    <row r="4" spans="1:17" ht="14.4">
      <c r="B4" s="533" t="s">
        <v>723</v>
      </c>
      <c r="C4" s="6"/>
      <c r="D4" s="6"/>
      <c r="E4" s="6"/>
      <c r="F4" s="6"/>
      <c r="G4" s="6"/>
      <c r="H4" s="6"/>
      <c r="I4" s="6"/>
      <c r="J4" s="6"/>
      <c r="K4" s="6"/>
      <c r="L4" s="6"/>
      <c r="M4" s="6"/>
      <c r="N4" s="6"/>
    </row>
    <row r="5" spans="1:17" ht="86.4">
      <c r="B5" s="534" t="s">
        <v>724</v>
      </c>
      <c r="C5" s="535" t="s">
        <v>725</v>
      </c>
      <c r="D5" s="535" t="s">
        <v>726</v>
      </c>
      <c r="E5" s="535" t="s">
        <v>727</v>
      </c>
      <c r="F5" s="535" t="s">
        <v>728</v>
      </c>
      <c r="G5" s="535" t="s">
        <v>729</v>
      </c>
      <c r="H5" s="535" t="s">
        <v>730</v>
      </c>
      <c r="I5" s="536" t="s">
        <v>731</v>
      </c>
      <c r="J5" s="537">
        <v>0.02</v>
      </c>
      <c r="K5" s="537">
        <v>0.2</v>
      </c>
      <c r="L5" s="537">
        <v>0.35</v>
      </c>
      <c r="M5" s="537">
        <v>0.5</v>
      </c>
      <c r="N5" s="537">
        <v>0.75</v>
      </c>
      <c r="O5" s="537">
        <v>1</v>
      </c>
      <c r="P5" s="537">
        <v>1.5</v>
      </c>
      <c r="Q5" s="538" t="s">
        <v>73</v>
      </c>
    </row>
    <row r="6" spans="1:17" ht="14.4">
      <c r="B6" s="539"/>
      <c r="C6" s="505">
        <f>C9</f>
        <v>0</v>
      </c>
      <c r="D6" s="505">
        <f t="shared" ref="D6:G6" si="0">D9</f>
        <v>0</v>
      </c>
      <c r="E6" s="505">
        <f t="shared" si="0"/>
        <v>0</v>
      </c>
      <c r="F6" s="505">
        <f t="shared" si="0"/>
        <v>0</v>
      </c>
      <c r="G6" s="505">
        <f t="shared" si="0"/>
        <v>0</v>
      </c>
      <c r="H6" s="505"/>
      <c r="I6" s="505" t="b">
        <f t="shared" ref="I6:Q6" si="1">IF(I7&gt;0,I7,IF(I8&gt;0,I8,IF(I9&gt;0,I9)))</f>
        <v>0</v>
      </c>
      <c r="J6" s="505">
        <f t="shared" ref="J6:P6" si="2">J9</f>
        <v>0</v>
      </c>
      <c r="K6" s="505">
        <f t="shared" si="2"/>
        <v>0</v>
      </c>
      <c r="L6" s="505">
        <f t="shared" si="2"/>
        <v>0</v>
      </c>
      <c r="M6" s="505">
        <f t="shared" si="2"/>
        <v>0</v>
      </c>
      <c r="N6" s="505">
        <f t="shared" si="2"/>
        <v>0</v>
      </c>
      <c r="O6" s="505">
        <f t="shared" si="2"/>
        <v>0</v>
      </c>
      <c r="P6" s="505">
        <f t="shared" si="2"/>
        <v>0</v>
      </c>
      <c r="Q6" s="505" t="b">
        <f t="shared" si="1"/>
        <v>0</v>
      </c>
    </row>
    <row r="7" spans="1:17" ht="14.4">
      <c r="B7" s="540" t="s">
        <v>719</v>
      </c>
      <c r="C7" s="505">
        <f>C11+C15+C19+C23+C27+C31</f>
        <v>0</v>
      </c>
      <c r="D7" s="505"/>
      <c r="E7" s="505"/>
      <c r="F7" s="505">
        <f t="shared" ref="F7:G9" si="3">F11+F15+F19+F23+F27+F31</f>
        <v>0</v>
      </c>
      <c r="G7" s="505">
        <f t="shared" si="3"/>
        <v>0</v>
      </c>
      <c r="H7" s="541">
        <v>1.4</v>
      </c>
      <c r="I7" s="542">
        <f t="shared" ref="I7:I9" si="4">(F7+G7)*H7</f>
        <v>0</v>
      </c>
      <c r="J7" s="505">
        <f>J11+J15+J19+J23+J27+J31</f>
        <v>0</v>
      </c>
      <c r="K7" s="505">
        <f t="shared" ref="J7:Q9" si="5">K11+K15+K19+K23+K27+K31</f>
        <v>0</v>
      </c>
      <c r="L7" s="505">
        <f t="shared" si="5"/>
        <v>0</v>
      </c>
      <c r="M7" s="505">
        <f t="shared" si="5"/>
        <v>0</v>
      </c>
      <c r="N7" s="505">
        <f t="shared" si="5"/>
        <v>0</v>
      </c>
      <c r="O7" s="505">
        <f t="shared" si="5"/>
        <v>0</v>
      </c>
      <c r="P7" s="505">
        <f t="shared" si="5"/>
        <v>0</v>
      </c>
      <c r="Q7" s="505">
        <f>Q11+Q15+Q19+Q23+Q27+Q31</f>
        <v>0</v>
      </c>
    </row>
    <row r="8" spans="1:17" ht="14.4">
      <c r="B8" s="540" t="s">
        <v>720</v>
      </c>
      <c r="C8" s="505">
        <f>C12+C16+C20+C24+C28+C32</f>
        <v>0</v>
      </c>
      <c r="D8" s="505"/>
      <c r="E8" s="505"/>
      <c r="F8" s="505">
        <f t="shared" si="3"/>
        <v>0</v>
      </c>
      <c r="G8" s="505">
        <f t="shared" si="3"/>
        <v>0</v>
      </c>
      <c r="H8" s="541">
        <v>1.4</v>
      </c>
      <c r="I8" s="542">
        <f t="shared" si="4"/>
        <v>0</v>
      </c>
      <c r="J8" s="505">
        <f t="shared" si="5"/>
        <v>0</v>
      </c>
      <c r="K8" s="505">
        <f t="shared" si="5"/>
        <v>0</v>
      </c>
      <c r="L8" s="505">
        <f t="shared" si="5"/>
        <v>0</v>
      </c>
      <c r="M8" s="505">
        <f t="shared" si="5"/>
        <v>0</v>
      </c>
      <c r="N8" s="505">
        <f t="shared" si="5"/>
        <v>0</v>
      </c>
      <c r="O8" s="505">
        <f t="shared" si="5"/>
        <v>0</v>
      </c>
      <c r="P8" s="505">
        <f t="shared" si="5"/>
        <v>0</v>
      </c>
      <c r="Q8" s="505">
        <f>Q12+Q16+Q20+Q24+Q28+Q32</f>
        <v>0</v>
      </c>
    </row>
    <row r="9" spans="1:17" ht="14.4">
      <c r="B9" s="540" t="s">
        <v>721</v>
      </c>
      <c r="C9" s="505">
        <f>C13+C17+C21+C25+C29+C33</f>
        <v>0</v>
      </c>
      <c r="D9" s="505"/>
      <c r="E9" s="505"/>
      <c r="F9" s="505">
        <f t="shared" si="3"/>
        <v>0</v>
      </c>
      <c r="G9" s="505">
        <f t="shared" si="3"/>
        <v>0</v>
      </c>
      <c r="H9" s="541">
        <v>1.4</v>
      </c>
      <c r="I9" s="542">
        <f t="shared" si="4"/>
        <v>0</v>
      </c>
      <c r="J9" s="505">
        <f t="shared" si="5"/>
        <v>0</v>
      </c>
      <c r="K9" s="505">
        <f t="shared" si="5"/>
        <v>0</v>
      </c>
      <c r="L9" s="505">
        <f t="shared" si="5"/>
        <v>0</v>
      </c>
      <c r="M9" s="505">
        <f t="shared" si="5"/>
        <v>0</v>
      </c>
      <c r="N9" s="505">
        <f t="shared" si="5"/>
        <v>0</v>
      </c>
      <c r="O9" s="505">
        <f t="shared" si="5"/>
        <v>0</v>
      </c>
      <c r="P9" s="505">
        <f t="shared" si="5"/>
        <v>0</v>
      </c>
      <c r="Q9" s="505">
        <f t="shared" si="5"/>
        <v>0</v>
      </c>
    </row>
    <row r="10" spans="1:17" ht="14.4">
      <c r="B10" s="543" t="s">
        <v>732</v>
      </c>
      <c r="C10" s="544"/>
      <c r="D10" s="544"/>
      <c r="E10" s="544"/>
      <c r="F10" s="544"/>
      <c r="G10" s="544"/>
      <c r="H10" s="541">
        <v>1.4</v>
      </c>
      <c r="I10" s="542">
        <v>0</v>
      </c>
      <c r="J10" s="502"/>
      <c r="K10" s="502"/>
      <c r="L10" s="502"/>
      <c r="M10" s="502"/>
      <c r="N10" s="502"/>
      <c r="O10" s="502"/>
      <c r="P10" s="502"/>
      <c r="Q10" s="505">
        <f>SUM(Q11:Q13)</f>
        <v>0</v>
      </c>
    </row>
    <row r="11" spans="1:17" ht="14.4">
      <c r="B11" s="545" t="s">
        <v>719</v>
      </c>
      <c r="C11" s="544"/>
      <c r="D11" s="544"/>
      <c r="E11" s="544"/>
      <c r="F11" s="544"/>
      <c r="G11" s="544"/>
      <c r="H11" s="541">
        <v>1.4</v>
      </c>
      <c r="I11" s="542">
        <v>0</v>
      </c>
      <c r="J11" s="502"/>
      <c r="K11" s="502"/>
      <c r="L11" s="502"/>
      <c r="M11" s="502"/>
      <c r="N11" s="502"/>
      <c r="O11" s="502"/>
      <c r="P11" s="502"/>
      <c r="Q11" s="505">
        <f>SUMPRODUCT($J$5:$P$5,J11:P11)</f>
        <v>0</v>
      </c>
    </row>
    <row r="12" spans="1:17" ht="14.4">
      <c r="B12" s="545" t="s">
        <v>720</v>
      </c>
      <c r="C12" s="544"/>
      <c r="D12" s="544"/>
      <c r="E12" s="544"/>
      <c r="F12" s="544"/>
      <c r="G12" s="544"/>
      <c r="H12" s="541">
        <v>1.4</v>
      </c>
      <c r="I12" s="542">
        <v>0</v>
      </c>
      <c r="J12" s="502"/>
      <c r="K12" s="502"/>
      <c r="L12" s="502"/>
      <c r="M12" s="502"/>
      <c r="N12" s="502"/>
      <c r="O12" s="502"/>
      <c r="P12" s="502"/>
      <c r="Q12" s="505">
        <f t="shared" ref="Q12:Q13" si="6">SUMPRODUCT($J$5:$P$5,J12:P12)</f>
        <v>0</v>
      </c>
    </row>
    <row r="13" spans="1:17" ht="14.4">
      <c r="B13" s="545" t="s">
        <v>721</v>
      </c>
      <c r="C13" s="544"/>
      <c r="D13" s="544"/>
      <c r="E13" s="544"/>
      <c r="F13" s="544"/>
      <c r="G13" s="544"/>
      <c r="H13" s="541">
        <v>1.4</v>
      </c>
      <c r="I13" s="542">
        <v>0</v>
      </c>
      <c r="J13" s="502"/>
      <c r="K13" s="502"/>
      <c r="L13" s="502"/>
      <c r="M13" s="502"/>
      <c r="N13" s="502"/>
      <c r="O13" s="502"/>
      <c r="P13" s="502"/>
      <c r="Q13" s="505">
        <f t="shared" si="6"/>
        <v>0</v>
      </c>
    </row>
    <row r="14" spans="1:17" ht="14.4">
      <c r="B14" s="543" t="s">
        <v>733</v>
      </c>
      <c r="C14" s="544"/>
      <c r="D14" s="544"/>
      <c r="E14" s="544"/>
      <c r="F14" s="544"/>
      <c r="G14" s="544"/>
      <c r="H14" s="541">
        <v>1.4</v>
      </c>
      <c r="I14" s="542">
        <v>0</v>
      </c>
      <c r="J14" s="502"/>
      <c r="K14" s="502"/>
      <c r="L14" s="502"/>
      <c r="M14" s="502"/>
      <c r="N14" s="502"/>
      <c r="O14" s="502"/>
      <c r="P14" s="502"/>
      <c r="Q14" s="505">
        <f>SUM(Q15:Q17)</f>
        <v>0</v>
      </c>
    </row>
    <row r="15" spans="1:17" ht="14.4">
      <c r="B15" s="545" t="s">
        <v>719</v>
      </c>
      <c r="C15" s="544"/>
      <c r="D15" s="544"/>
      <c r="E15" s="544"/>
      <c r="F15" s="544"/>
      <c r="G15" s="544"/>
      <c r="H15" s="541">
        <v>1.4</v>
      </c>
      <c r="I15" s="542">
        <v>0</v>
      </c>
      <c r="J15" s="502"/>
      <c r="K15" s="502"/>
      <c r="L15" s="502"/>
      <c r="M15" s="502"/>
      <c r="N15" s="502"/>
      <c r="O15" s="502"/>
      <c r="P15" s="502"/>
      <c r="Q15" s="505">
        <f>SUMPRODUCT($J$5:$P$5,J15:P15)</f>
        <v>0</v>
      </c>
    </row>
    <row r="16" spans="1:17" ht="14.4">
      <c r="B16" s="545" t="s">
        <v>720</v>
      </c>
      <c r="C16" s="544"/>
      <c r="D16" s="544"/>
      <c r="E16" s="544"/>
      <c r="F16" s="544"/>
      <c r="G16" s="544"/>
      <c r="H16" s="541">
        <v>1.4</v>
      </c>
      <c r="I16" s="542">
        <v>0</v>
      </c>
      <c r="J16" s="502"/>
      <c r="K16" s="502"/>
      <c r="L16" s="502"/>
      <c r="M16" s="502"/>
      <c r="N16" s="502"/>
      <c r="O16" s="502"/>
      <c r="P16" s="502"/>
      <c r="Q16" s="505">
        <f t="shared" ref="Q16:Q17" si="7">SUMPRODUCT($J$5:$P$5,J16:P16)</f>
        <v>0</v>
      </c>
    </row>
    <row r="17" spans="2:17" ht="14.4">
      <c r="B17" s="545" t="s">
        <v>721</v>
      </c>
      <c r="C17" s="544"/>
      <c r="D17" s="544"/>
      <c r="E17" s="544"/>
      <c r="F17" s="544"/>
      <c r="G17" s="544"/>
      <c r="H17" s="541">
        <v>1.4</v>
      </c>
      <c r="I17" s="542">
        <v>0</v>
      </c>
      <c r="J17" s="502"/>
      <c r="K17" s="502"/>
      <c r="L17" s="502"/>
      <c r="M17" s="502"/>
      <c r="N17" s="502"/>
      <c r="O17" s="502"/>
      <c r="P17" s="502"/>
      <c r="Q17" s="505">
        <f t="shared" si="7"/>
        <v>0</v>
      </c>
    </row>
    <row r="18" spans="2:17" ht="14.4">
      <c r="B18" s="543" t="s">
        <v>734</v>
      </c>
      <c r="C18" s="544">
        <v>0</v>
      </c>
      <c r="D18" s="544">
        <v>0</v>
      </c>
      <c r="E18" s="544">
        <v>0</v>
      </c>
      <c r="F18" s="544">
        <v>0</v>
      </c>
      <c r="G18" s="544">
        <v>0</v>
      </c>
      <c r="H18" s="541">
        <v>1.4</v>
      </c>
      <c r="I18" s="542">
        <v>0</v>
      </c>
      <c r="J18" s="502">
        <v>0</v>
      </c>
      <c r="K18" s="502">
        <v>0</v>
      </c>
      <c r="L18" s="502">
        <v>0</v>
      </c>
      <c r="M18" s="502">
        <v>0</v>
      </c>
      <c r="N18" s="502">
        <v>0</v>
      </c>
      <c r="O18" s="502">
        <v>0</v>
      </c>
      <c r="P18" s="502">
        <v>0</v>
      </c>
      <c r="Q18" s="505">
        <f>SUM(Q19:Q21)</f>
        <v>0</v>
      </c>
    </row>
    <row r="19" spans="2:17" ht="14.4">
      <c r="B19" s="545" t="s">
        <v>719</v>
      </c>
      <c r="C19" s="544"/>
      <c r="D19" s="544"/>
      <c r="E19" s="544"/>
      <c r="F19" s="544"/>
      <c r="G19" s="544"/>
      <c r="H19" s="541">
        <v>1.4</v>
      </c>
      <c r="I19" s="542">
        <v>0</v>
      </c>
      <c r="J19" s="502"/>
      <c r="K19" s="502"/>
      <c r="L19" s="502"/>
      <c r="M19" s="502"/>
      <c r="N19" s="502"/>
      <c r="O19" s="502"/>
      <c r="P19" s="502"/>
      <c r="Q19" s="505">
        <f>SUMPRODUCT($J$5:$P$5,J19:P19)</f>
        <v>0</v>
      </c>
    </row>
    <row r="20" spans="2:17" ht="14.4">
      <c r="B20" s="545" t="s">
        <v>720</v>
      </c>
      <c r="C20" s="544"/>
      <c r="D20" s="544"/>
      <c r="E20" s="544"/>
      <c r="F20" s="544"/>
      <c r="G20" s="544"/>
      <c r="H20" s="541">
        <v>1.4</v>
      </c>
      <c r="I20" s="542">
        <v>0</v>
      </c>
      <c r="J20" s="502"/>
      <c r="K20" s="502"/>
      <c r="L20" s="502"/>
      <c r="M20" s="502"/>
      <c r="N20" s="502"/>
      <c r="O20" s="502"/>
      <c r="P20" s="502"/>
      <c r="Q20" s="505">
        <f t="shared" ref="Q20:Q21" si="8">SUMPRODUCT($J$5:$P$5,J20:P20)</f>
        <v>0</v>
      </c>
    </row>
    <row r="21" spans="2:17" ht="14.4">
      <c r="B21" s="545" t="s">
        <v>721</v>
      </c>
      <c r="C21" s="544">
        <v>0</v>
      </c>
      <c r="D21" s="544">
        <v>0</v>
      </c>
      <c r="E21" s="544">
        <v>0</v>
      </c>
      <c r="F21" s="544">
        <v>0</v>
      </c>
      <c r="G21" s="544">
        <v>0</v>
      </c>
      <c r="H21" s="541">
        <v>1.4</v>
      </c>
      <c r="I21" s="542">
        <v>0</v>
      </c>
      <c r="J21" s="502">
        <v>0</v>
      </c>
      <c r="K21" s="502">
        <v>0</v>
      </c>
      <c r="L21" s="502"/>
      <c r="M21" s="502">
        <v>0</v>
      </c>
      <c r="N21" s="502"/>
      <c r="O21" s="502">
        <v>0</v>
      </c>
      <c r="P21" s="502"/>
      <c r="Q21" s="505">
        <f t="shared" si="8"/>
        <v>0</v>
      </c>
    </row>
    <row r="22" spans="2:17" ht="14.4">
      <c r="B22" s="543" t="s">
        <v>735</v>
      </c>
      <c r="C22" s="544"/>
      <c r="D22" s="544"/>
      <c r="E22" s="544"/>
      <c r="F22" s="544"/>
      <c r="G22" s="544"/>
      <c r="H22" s="541">
        <v>1.4</v>
      </c>
      <c r="I22" s="542">
        <v>0</v>
      </c>
      <c r="J22" s="502"/>
      <c r="K22" s="502"/>
      <c r="L22" s="502"/>
      <c r="M22" s="502"/>
      <c r="N22" s="502"/>
      <c r="O22" s="502"/>
      <c r="P22" s="502"/>
      <c r="Q22" s="505">
        <f>SUM(Q23:Q25)</f>
        <v>0</v>
      </c>
    </row>
    <row r="23" spans="2:17" ht="14.4">
      <c r="B23" s="545" t="s">
        <v>719</v>
      </c>
      <c r="C23" s="544"/>
      <c r="D23" s="544"/>
      <c r="E23" s="544"/>
      <c r="F23" s="544"/>
      <c r="G23" s="544"/>
      <c r="H23" s="541">
        <v>1.4</v>
      </c>
      <c r="I23" s="542">
        <v>0</v>
      </c>
      <c r="J23" s="502"/>
      <c r="K23" s="502"/>
      <c r="L23" s="502"/>
      <c r="M23" s="502"/>
      <c r="N23" s="502"/>
      <c r="O23" s="502"/>
      <c r="P23" s="502"/>
      <c r="Q23" s="505">
        <f>SUMPRODUCT($J$5:$P$5,J23:P23)</f>
        <v>0</v>
      </c>
    </row>
    <row r="24" spans="2:17" ht="14.4">
      <c r="B24" s="545" t="s">
        <v>720</v>
      </c>
      <c r="C24" s="544"/>
      <c r="D24" s="544"/>
      <c r="E24" s="544"/>
      <c r="F24" s="544"/>
      <c r="G24" s="544"/>
      <c r="H24" s="541">
        <v>1.4</v>
      </c>
      <c r="I24" s="542">
        <v>0</v>
      </c>
      <c r="J24" s="502"/>
      <c r="K24" s="502"/>
      <c r="L24" s="502"/>
      <c r="M24" s="502"/>
      <c r="N24" s="502"/>
      <c r="O24" s="502"/>
      <c r="P24" s="502"/>
      <c r="Q24" s="505">
        <f t="shared" ref="Q24:Q25" si="9">SUMPRODUCT($J$5:$P$5,J24:P24)</f>
        <v>0</v>
      </c>
    </row>
    <row r="25" spans="2:17" ht="14.4">
      <c r="B25" s="545" t="s">
        <v>721</v>
      </c>
      <c r="C25" s="544"/>
      <c r="D25" s="544"/>
      <c r="E25" s="544"/>
      <c r="F25" s="544"/>
      <c r="G25" s="544"/>
      <c r="H25" s="541">
        <v>1.4</v>
      </c>
      <c r="I25" s="542">
        <v>0</v>
      </c>
      <c r="J25" s="502"/>
      <c r="K25" s="502"/>
      <c r="L25" s="502"/>
      <c r="M25" s="502"/>
      <c r="N25" s="502"/>
      <c r="O25" s="502"/>
      <c r="P25" s="502"/>
      <c r="Q25" s="505">
        <f t="shared" si="9"/>
        <v>0</v>
      </c>
    </row>
    <row r="26" spans="2:17" ht="14.4">
      <c r="B26" s="543" t="s">
        <v>736</v>
      </c>
      <c r="C26" s="544"/>
      <c r="D26" s="544"/>
      <c r="E26" s="544"/>
      <c r="F26" s="544"/>
      <c r="G26" s="544"/>
      <c r="H26" s="541">
        <v>1.4</v>
      </c>
      <c r="I26" s="542">
        <v>0</v>
      </c>
      <c r="J26" s="502"/>
      <c r="K26" s="502"/>
      <c r="L26" s="502"/>
      <c r="M26" s="502"/>
      <c r="N26" s="502"/>
      <c r="O26" s="502"/>
      <c r="P26" s="502"/>
      <c r="Q26" s="505">
        <f>SUM(Q27:Q29)</f>
        <v>0</v>
      </c>
    </row>
    <row r="27" spans="2:17" ht="14.4">
      <c r="B27" s="545" t="s">
        <v>719</v>
      </c>
      <c r="C27" s="544"/>
      <c r="D27" s="544"/>
      <c r="E27" s="544"/>
      <c r="F27" s="544"/>
      <c r="G27" s="544"/>
      <c r="H27" s="541">
        <v>1.4</v>
      </c>
      <c r="I27" s="542">
        <v>0</v>
      </c>
      <c r="J27" s="502"/>
      <c r="K27" s="502"/>
      <c r="L27" s="502"/>
      <c r="M27" s="502"/>
      <c r="N27" s="502"/>
      <c r="O27" s="502"/>
      <c r="P27" s="502"/>
      <c r="Q27" s="505">
        <f>SUMPRODUCT($J$5:$P$5,J27:P27)</f>
        <v>0</v>
      </c>
    </row>
    <row r="28" spans="2:17" ht="14.4">
      <c r="B28" s="545" t="s">
        <v>720</v>
      </c>
      <c r="C28" s="544"/>
      <c r="D28" s="544"/>
      <c r="E28" s="544"/>
      <c r="F28" s="544"/>
      <c r="G28" s="544"/>
      <c r="H28" s="541">
        <v>1.4</v>
      </c>
      <c r="I28" s="542">
        <v>0</v>
      </c>
      <c r="J28" s="502"/>
      <c r="K28" s="502"/>
      <c r="L28" s="502"/>
      <c r="M28" s="502"/>
      <c r="N28" s="502"/>
      <c r="O28" s="502"/>
      <c r="P28" s="502"/>
      <c r="Q28" s="505">
        <f t="shared" ref="Q28:Q29" si="10">SUMPRODUCT($J$5:$P$5,J28:P28)</f>
        <v>0</v>
      </c>
    </row>
    <row r="29" spans="2:17" ht="14.4">
      <c r="B29" s="545" t="s">
        <v>721</v>
      </c>
      <c r="C29" s="544"/>
      <c r="D29" s="544"/>
      <c r="E29" s="544"/>
      <c r="F29" s="544"/>
      <c r="G29" s="544"/>
      <c r="H29" s="541">
        <v>1.4</v>
      </c>
      <c r="I29" s="542">
        <v>0</v>
      </c>
      <c r="J29" s="502"/>
      <c r="K29" s="502"/>
      <c r="L29" s="502"/>
      <c r="M29" s="502"/>
      <c r="N29" s="502"/>
      <c r="O29" s="502"/>
      <c r="P29" s="502"/>
      <c r="Q29" s="505">
        <f t="shared" si="10"/>
        <v>0</v>
      </c>
    </row>
    <row r="30" spans="2:17" ht="14.4">
      <c r="B30" s="546" t="s">
        <v>737</v>
      </c>
      <c r="C30" s="544"/>
      <c r="D30" s="544"/>
      <c r="E30" s="544"/>
      <c r="F30" s="544"/>
      <c r="G30" s="544"/>
      <c r="H30" s="541">
        <v>1.4</v>
      </c>
      <c r="I30" s="542">
        <v>0</v>
      </c>
      <c r="J30" s="502"/>
      <c r="K30" s="502"/>
      <c r="L30" s="502"/>
      <c r="M30" s="502"/>
      <c r="N30" s="502"/>
      <c r="O30" s="502"/>
      <c r="P30" s="502"/>
      <c r="Q30" s="505">
        <f>SUM(Q31:Q33)</f>
        <v>0</v>
      </c>
    </row>
    <row r="31" spans="2:17" ht="14.4">
      <c r="B31" s="545" t="s">
        <v>719</v>
      </c>
      <c r="C31" s="544"/>
      <c r="D31" s="544"/>
      <c r="E31" s="544"/>
      <c r="F31" s="544"/>
      <c r="G31" s="544"/>
      <c r="H31" s="541">
        <v>1.4</v>
      </c>
      <c r="I31" s="542">
        <v>0</v>
      </c>
      <c r="J31" s="502"/>
      <c r="K31" s="502"/>
      <c r="L31" s="502"/>
      <c r="M31" s="502"/>
      <c r="N31" s="502"/>
      <c r="O31" s="502"/>
      <c r="P31" s="502"/>
      <c r="Q31" s="505">
        <f>SUMPRODUCT($J$5:$P$5,J31:P31)</f>
        <v>0</v>
      </c>
    </row>
    <row r="32" spans="2:17" ht="14.4">
      <c r="B32" s="545" t="s">
        <v>720</v>
      </c>
      <c r="C32" s="544"/>
      <c r="D32" s="544"/>
      <c r="E32" s="544"/>
      <c r="F32" s="544"/>
      <c r="G32" s="544"/>
      <c r="H32" s="541">
        <v>1.4</v>
      </c>
      <c r="I32" s="542">
        <v>0</v>
      </c>
      <c r="J32" s="502"/>
      <c r="K32" s="502"/>
      <c r="L32" s="502"/>
      <c r="M32" s="502"/>
      <c r="N32" s="502"/>
      <c r="O32" s="502"/>
      <c r="P32" s="502"/>
      <c r="Q32" s="505">
        <f t="shared" ref="Q32:Q33" si="11">SUMPRODUCT($J$5:$P$5,J32:P32)</f>
        <v>0</v>
      </c>
    </row>
    <row r="33" spans="2:17" ht="14.4">
      <c r="B33" s="545" t="s">
        <v>721</v>
      </c>
      <c r="C33" s="544"/>
      <c r="D33" s="544"/>
      <c r="E33" s="544"/>
      <c r="F33" s="544"/>
      <c r="G33" s="544"/>
      <c r="H33" s="541">
        <v>1.4</v>
      </c>
      <c r="I33" s="542">
        <v>0</v>
      </c>
      <c r="J33" s="502"/>
      <c r="K33" s="502"/>
      <c r="L33" s="502"/>
      <c r="M33" s="502"/>
      <c r="N33" s="502"/>
      <c r="O33" s="502"/>
      <c r="P33" s="502"/>
      <c r="Q33" s="505">
        <f t="shared" si="11"/>
        <v>0</v>
      </c>
    </row>
    <row r="34" spans="2:17" ht="14.4">
      <c r="B34" s="547" t="s">
        <v>66</v>
      </c>
      <c r="C34" s="548">
        <f>C6</f>
        <v>0</v>
      </c>
      <c r="D34" s="548">
        <f t="shared" ref="D34:G34" si="12">D6</f>
        <v>0</v>
      </c>
      <c r="E34" s="548">
        <f t="shared" si="12"/>
        <v>0</v>
      </c>
      <c r="F34" s="548">
        <f t="shared" si="12"/>
        <v>0</v>
      </c>
      <c r="G34" s="548">
        <f t="shared" si="12"/>
        <v>0</v>
      </c>
      <c r="H34" s="541">
        <v>1.4</v>
      </c>
      <c r="I34" s="542">
        <f>(F34+G34)*H34</f>
        <v>0</v>
      </c>
      <c r="J34" s="548">
        <f t="shared" ref="J34:Q34" si="13">J6</f>
        <v>0</v>
      </c>
      <c r="K34" s="548">
        <f t="shared" si="13"/>
        <v>0</v>
      </c>
      <c r="L34" s="548">
        <f t="shared" si="13"/>
        <v>0</v>
      </c>
      <c r="M34" s="548">
        <f t="shared" si="13"/>
        <v>0</v>
      </c>
      <c r="N34" s="548">
        <f t="shared" si="13"/>
        <v>0</v>
      </c>
      <c r="O34" s="548">
        <f t="shared" si="13"/>
        <v>0</v>
      </c>
      <c r="P34" s="548">
        <f t="shared" si="13"/>
        <v>0</v>
      </c>
      <c r="Q34" s="548" t="b">
        <f t="shared" si="13"/>
        <v>0</v>
      </c>
    </row>
  </sheetData>
  <conditionalFormatting sqref="I7:I34">
    <cfRule type="expression" dxfId="18" priority="1">
      <formula>(C7*#REF!)&lt;&gt;SUM(#REF!)</formula>
    </cfRule>
  </conditionalFormatting>
  <pageMargins left="0.7" right="0.7" top="0.75" bottom="0.75" header="0.3" footer="0.3"/>
  <headerFooter>
    <oddHeader>&amp;C&amp;"Calibri"&amp;10&amp;K0078D7 Classification: Restricted to Partners&amp;1#_x000D_</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L53"/>
  <sheetViews>
    <sheetView zoomScale="80" zoomScaleNormal="80" workbookViewId="0">
      <pane xSplit="1" ySplit="5" topLeftCell="B6" activePane="bottomRight" state="frozen"/>
      <selection pane="topRight" activeCell="B1" sqref="B1"/>
      <selection pane="bottomLeft" activeCell="A6" sqref="A6"/>
      <selection pane="bottomRight" activeCell="C19" sqref="C19"/>
    </sheetView>
  </sheetViews>
  <sheetFormatPr defaultRowHeight="14.4"/>
  <cols>
    <col min="1" max="1" width="9.5546875" style="11" bestFit="1" customWidth="1"/>
    <col min="2" max="2" width="88.44140625" style="9" customWidth="1"/>
    <col min="3" max="3" width="14.33203125" style="9" bestFit="1" customWidth="1"/>
    <col min="4" max="7" width="14.33203125" style="1" bestFit="1" customWidth="1"/>
    <col min="8" max="9" width="6.88671875" customWidth="1"/>
  </cols>
  <sheetData>
    <row r="1" spans="1:12">
      <c r="A1" s="10" t="s">
        <v>97</v>
      </c>
      <c r="B1" s="225" t="str">
        <f>Info!C2</f>
        <v>სს პროკრედიტ ბანკი</v>
      </c>
    </row>
    <row r="2" spans="1:12">
      <c r="A2" s="10" t="s">
        <v>98</v>
      </c>
      <c r="B2" s="261">
        <v>46203</v>
      </c>
    </row>
    <row r="3" spans="1:12" ht="15" thickBot="1">
      <c r="A3" s="10"/>
    </row>
    <row r="4" spans="1:12" ht="15" customHeight="1" thickBot="1">
      <c r="A4" s="29" t="s">
        <v>178</v>
      </c>
      <c r="B4" s="112" t="s">
        <v>128</v>
      </c>
      <c r="C4" s="113"/>
      <c r="D4" s="682" t="s">
        <v>659</v>
      </c>
      <c r="E4" s="683"/>
      <c r="F4" s="683"/>
      <c r="G4" s="684"/>
    </row>
    <row r="5" spans="1:12">
      <c r="A5" s="150" t="s">
        <v>25</v>
      </c>
      <c r="B5" s="151"/>
      <c r="C5" s="245" t="str">
        <f>INT((MONTH($B$2))/3)&amp;"Q"&amp;"-"&amp;YEAR($B$2)</f>
        <v>2Q-2026</v>
      </c>
      <c r="D5" s="245" t="str">
        <f>IF(INT(MONTH($B$2))=3, "4"&amp;"Q"&amp;"-"&amp;YEAR($B$2)-1, IF(INT(MONTH($B$2))=6, "1"&amp;"Q"&amp;"-"&amp;YEAR($B$2), IF(INT(MONTH($B$2))=9, "2"&amp;"Q"&amp;"-"&amp;YEAR($B$2),IF(INT(MONTH($B$2))=12, "3"&amp;"Q"&amp;"-"&amp;YEAR($B$2), 0))))</f>
        <v>1Q-2026</v>
      </c>
      <c r="E5" s="245" t="str">
        <f>IF(INT(MONTH($B$2))=3, "3"&amp;"Q"&amp;"-"&amp;YEAR($B$2)-1, IF(INT(MONTH($B$2))=6, "4"&amp;"Q"&amp;"-"&amp;YEAR($B$2)-1, IF(INT(MONTH($B$2))=9, "1"&amp;"Q"&amp;"-"&amp;YEAR($B$2),IF(INT(MONTH($B$2))=12, "2"&amp;"Q"&amp;"-"&amp;YEAR($B$2), 0))))</f>
        <v>4Q-2025</v>
      </c>
      <c r="F5" s="245" t="str">
        <f>IF(INT(MONTH($B$2))=3, "2"&amp;"Q"&amp;"-"&amp;YEAR($B$2)-1, IF(INT(MONTH($B$2))=6, "3"&amp;"Q"&amp;"-"&amp;YEAR($B$2)-1, IF(INT(MONTH($B$2))=9, "4"&amp;"Q"&amp;"-"&amp;YEAR($B$2)-1,IF(INT(MONTH($B$2))=12, "1"&amp;"Q"&amp;"-"&amp;YEAR($B$2), 0))))</f>
        <v>3Q-2025</v>
      </c>
      <c r="G5" s="246" t="str">
        <f>IF(INT(MONTH($B$2))=3, "1"&amp;"Q"&amp;"-"&amp;YEAR($B$2)-1, IF(INT(MONTH($B$2))=6, "2"&amp;"Q"&amp;"-"&amp;YEAR($B$2)-1, IF(INT(MONTH($B$2))=9, "3"&amp;"Q"&amp;"-"&amp;YEAR($B$2)-1,IF(INT(MONTH($B$2))=12, "4"&amp;"Q"&amp;"-"&amp;YEAR($B$2)-1, 0))))</f>
        <v>2Q-2025</v>
      </c>
    </row>
    <row r="6" spans="1:12">
      <c r="A6" s="247"/>
      <c r="B6" s="248" t="s">
        <v>95</v>
      </c>
      <c r="C6" s="152"/>
      <c r="D6" s="152"/>
      <c r="E6" s="152"/>
      <c r="F6" s="152"/>
      <c r="G6" s="153"/>
    </row>
    <row r="7" spans="1:12">
      <c r="A7" s="247"/>
      <c r="B7" s="249" t="s">
        <v>99</v>
      </c>
      <c r="C7" s="152"/>
      <c r="D7" s="152"/>
      <c r="E7" s="152"/>
      <c r="F7" s="152"/>
      <c r="G7" s="153"/>
    </row>
    <row r="8" spans="1:12">
      <c r="A8" s="229">
        <v>1</v>
      </c>
      <c r="B8" s="230" t="s">
        <v>22</v>
      </c>
      <c r="C8" s="250">
        <v>327729332.76686573</v>
      </c>
      <c r="D8" s="251">
        <v>321108983.82276577</v>
      </c>
      <c r="E8" s="251">
        <v>311083274.74191421</v>
      </c>
      <c r="F8" s="251">
        <v>324538128.36414802</v>
      </c>
      <c r="G8" s="252">
        <v>318755802.75034606</v>
      </c>
      <c r="H8" s="665"/>
      <c r="I8" s="665"/>
      <c r="J8" s="665"/>
      <c r="K8" s="665"/>
      <c r="L8" s="665"/>
    </row>
    <row r="9" spans="1:12">
      <c r="A9" s="229">
        <v>2</v>
      </c>
      <c r="B9" s="230" t="s">
        <v>75</v>
      </c>
      <c r="C9" s="250">
        <v>327729332.76686573</v>
      </c>
      <c r="D9" s="251">
        <v>321108983.82276577</v>
      </c>
      <c r="E9" s="251">
        <v>311083274.74191421</v>
      </c>
      <c r="F9" s="251">
        <v>324538128.36414802</v>
      </c>
      <c r="G9" s="252">
        <v>318755802.75034606</v>
      </c>
      <c r="H9" s="665"/>
      <c r="I9" s="665"/>
      <c r="J9" s="665"/>
      <c r="K9" s="665"/>
      <c r="L9" s="665"/>
    </row>
    <row r="10" spans="1:12">
      <c r="A10" s="229">
        <v>3</v>
      </c>
      <c r="B10" s="230" t="s">
        <v>74</v>
      </c>
      <c r="C10" s="250">
        <v>385445032.76686573</v>
      </c>
      <c r="D10" s="251">
        <v>380489883.82276577</v>
      </c>
      <c r="E10" s="251">
        <v>370987074.74191421</v>
      </c>
      <c r="F10" s="251">
        <v>366032828.36414802</v>
      </c>
      <c r="G10" s="252">
        <v>341083702.75034606</v>
      </c>
      <c r="H10" s="665"/>
      <c r="I10" s="665"/>
      <c r="J10" s="665"/>
      <c r="K10" s="665"/>
      <c r="L10" s="665"/>
    </row>
    <row r="11" spans="1:12">
      <c r="A11" s="229">
        <v>4</v>
      </c>
      <c r="B11" s="230" t="s">
        <v>306</v>
      </c>
      <c r="C11" s="250">
        <v>216055154.02776217</v>
      </c>
      <c r="D11" s="251">
        <v>207986899.39426336</v>
      </c>
      <c r="E11" s="251">
        <v>196743145.15668181</v>
      </c>
      <c r="F11" s="251">
        <v>199399695.80950013</v>
      </c>
      <c r="G11" s="252">
        <v>194874709.91571534</v>
      </c>
      <c r="H11" s="665"/>
      <c r="I11" s="665"/>
      <c r="J11" s="665"/>
      <c r="K11" s="665"/>
      <c r="L11" s="665"/>
    </row>
    <row r="12" spans="1:12">
      <c r="A12" s="229">
        <v>5</v>
      </c>
      <c r="B12" s="230" t="s">
        <v>307</v>
      </c>
      <c r="C12" s="250">
        <v>260868118.70569378</v>
      </c>
      <c r="D12" s="251">
        <v>251159829.28837803</v>
      </c>
      <c r="E12" s="251">
        <v>238987574.71889156</v>
      </c>
      <c r="F12" s="251">
        <v>241842832.83921999</v>
      </c>
      <c r="G12" s="252">
        <v>236551555.59378558</v>
      </c>
      <c r="H12" s="665"/>
      <c r="I12" s="665"/>
      <c r="J12" s="665"/>
      <c r="K12" s="665"/>
      <c r="L12" s="665"/>
    </row>
    <row r="13" spans="1:12">
      <c r="A13" s="229">
        <v>6</v>
      </c>
      <c r="B13" s="230" t="s">
        <v>308</v>
      </c>
      <c r="C13" s="250">
        <v>320266108.66551322</v>
      </c>
      <c r="D13" s="251">
        <v>308393138.31605333</v>
      </c>
      <c r="E13" s="251">
        <v>294992621.82573819</v>
      </c>
      <c r="F13" s="251">
        <v>298117285.88109416</v>
      </c>
      <c r="G13" s="252">
        <v>291802459.33266073</v>
      </c>
      <c r="H13" s="665"/>
      <c r="I13" s="665"/>
      <c r="J13" s="665"/>
      <c r="K13" s="665"/>
      <c r="L13" s="665"/>
    </row>
    <row r="14" spans="1:12">
      <c r="A14" s="247"/>
      <c r="B14" s="248" t="s">
        <v>310</v>
      </c>
      <c r="C14" s="152"/>
      <c r="D14" s="152"/>
      <c r="E14" s="152"/>
      <c r="F14" s="152"/>
      <c r="G14" s="153"/>
      <c r="H14" s="665"/>
      <c r="I14" s="665"/>
      <c r="J14" s="665"/>
      <c r="K14" s="665"/>
      <c r="L14" s="665"/>
    </row>
    <row r="15" spans="1:12" ht="21.9" customHeight="1">
      <c r="A15" s="229">
        <v>7</v>
      </c>
      <c r="B15" s="230" t="s">
        <v>309</v>
      </c>
      <c r="C15" s="253">
        <v>1647538457.6557755</v>
      </c>
      <c r="D15" s="251">
        <v>1621924834.592736</v>
      </c>
      <c r="E15" s="251">
        <v>1597031194.9684794</v>
      </c>
      <c r="F15" s="251">
        <v>1627236410.5224457</v>
      </c>
      <c r="G15" s="252">
        <v>1569205817.3745394</v>
      </c>
      <c r="H15" s="665"/>
      <c r="I15" s="665"/>
      <c r="J15" s="665"/>
      <c r="K15" s="665"/>
      <c r="L15" s="665"/>
    </row>
    <row r="16" spans="1:12">
      <c r="A16" s="247"/>
      <c r="B16" s="248" t="s">
        <v>313</v>
      </c>
      <c r="C16" s="152"/>
      <c r="D16" s="152"/>
      <c r="E16" s="152"/>
      <c r="F16" s="152"/>
      <c r="G16" s="153"/>
      <c r="H16" s="665"/>
      <c r="I16" s="665"/>
      <c r="J16" s="665"/>
      <c r="K16" s="665"/>
      <c r="L16" s="665"/>
    </row>
    <row r="17" spans="1:12">
      <c r="A17" s="229"/>
      <c r="B17" s="249" t="s">
        <v>712</v>
      </c>
      <c r="C17" s="152"/>
      <c r="D17" s="152"/>
      <c r="E17" s="152"/>
      <c r="F17" s="152"/>
      <c r="G17" s="153"/>
      <c r="H17" s="665"/>
      <c r="I17" s="665"/>
      <c r="J17" s="665"/>
      <c r="K17" s="665"/>
      <c r="L17" s="665"/>
    </row>
    <row r="18" spans="1:12">
      <c r="A18" s="229">
        <v>8</v>
      </c>
      <c r="B18" s="230" t="s">
        <v>304</v>
      </c>
      <c r="C18" s="262">
        <v>0.1989205965080659</v>
      </c>
      <c r="D18" s="263">
        <v>0.19798018809138956</v>
      </c>
      <c r="E18" s="263">
        <v>0.19478847734596322</v>
      </c>
      <c r="F18" s="263">
        <v>0.1994412897016917</v>
      </c>
      <c r="G18" s="264">
        <v>0.20313192776946298</v>
      </c>
      <c r="H18" s="665"/>
      <c r="I18" s="665"/>
      <c r="J18" s="665"/>
      <c r="K18" s="665"/>
      <c r="L18" s="665"/>
    </row>
    <row r="19" spans="1:12" ht="15" customHeight="1">
      <c r="A19" s="229">
        <v>9</v>
      </c>
      <c r="B19" s="230" t="s">
        <v>303</v>
      </c>
      <c r="C19" s="262">
        <v>0.1989205965080659</v>
      </c>
      <c r="D19" s="263">
        <v>0.19798018809138956</v>
      </c>
      <c r="E19" s="263">
        <v>0.19478847734596322</v>
      </c>
      <c r="F19" s="263">
        <v>0.1994412897016917</v>
      </c>
      <c r="G19" s="264">
        <v>0.20313192776946298</v>
      </c>
      <c r="H19" s="665"/>
      <c r="I19" s="665"/>
      <c r="J19" s="665"/>
      <c r="K19" s="665"/>
      <c r="L19" s="665"/>
    </row>
    <row r="20" spans="1:12">
      <c r="A20" s="229">
        <v>10</v>
      </c>
      <c r="B20" s="230" t="s">
        <v>305</v>
      </c>
      <c r="C20" s="262">
        <v>0.23395207011756308</v>
      </c>
      <c r="D20" s="263">
        <v>0.23459156411419427</v>
      </c>
      <c r="E20" s="263">
        <v>0.23229795129282768</v>
      </c>
      <c r="F20" s="263">
        <v>0.22494139511457242</v>
      </c>
      <c r="G20" s="264">
        <v>0.21736071774256999</v>
      </c>
      <c r="H20" s="665"/>
      <c r="I20" s="665"/>
      <c r="J20" s="665"/>
      <c r="K20" s="665"/>
      <c r="L20" s="665"/>
    </row>
    <row r="21" spans="1:12">
      <c r="A21" s="229">
        <v>11</v>
      </c>
      <c r="B21" s="230" t="s">
        <v>306</v>
      </c>
      <c r="C21" s="262">
        <v>0.13113815524232403</v>
      </c>
      <c r="D21" s="263">
        <v>0.1282346104814954</v>
      </c>
      <c r="E21" s="263">
        <v>0.12319305081612068</v>
      </c>
      <c r="F21" s="263">
        <v>0.12253886068434287</v>
      </c>
      <c r="G21" s="264">
        <v>0.12418683881873635</v>
      </c>
      <c r="H21" s="665"/>
      <c r="I21" s="665"/>
      <c r="J21" s="665"/>
      <c r="K21" s="665"/>
      <c r="L21" s="665"/>
    </row>
    <row r="22" spans="1:12">
      <c r="A22" s="229">
        <v>12</v>
      </c>
      <c r="B22" s="230" t="s">
        <v>307</v>
      </c>
      <c r="C22" s="262">
        <v>0.15833810585330665</v>
      </c>
      <c r="D22" s="263">
        <v>0.15485294011879661</v>
      </c>
      <c r="E22" s="263">
        <v>0.14964490078329901</v>
      </c>
      <c r="F22" s="263">
        <v>0.14862181750319436</v>
      </c>
      <c r="G22" s="264">
        <v>0.15074603533497177</v>
      </c>
      <c r="H22" s="665"/>
      <c r="I22" s="665"/>
      <c r="J22" s="665"/>
      <c r="K22" s="665"/>
      <c r="L22" s="665"/>
    </row>
    <row r="23" spans="1:12">
      <c r="A23" s="229">
        <v>13</v>
      </c>
      <c r="B23" s="230" t="s">
        <v>308</v>
      </c>
      <c r="C23" s="262">
        <v>0.19439067244670488</v>
      </c>
      <c r="D23" s="263">
        <v>0.19014021595735081</v>
      </c>
      <c r="E23" s="263">
        <v>0.18471312442432314</v>
      </c>
      <c r="F23" s="263">
        <v>0.18320465542273584</v>
      </c>
      <c r="G23" s="264">
        <v>0.18595550443528153</v>
      </c>
      <c r="H23" s="665"/>
      <c r="I23" s="665"/>
      <c r="J23" s="665"/>
      <c r="K23" s="665"/>
      <c r="L23" s="665"/>
    </row>
    <row r="24" spans="1:12">
      <c r="A24" s="247"/>
      <c r="B24" s="248" t="s">
        <v>703</v>
      </c>
      <c r="C24" s="152"/>
      <c r="D24" s="152"/>
      <c r="E24" s="152"/>
      <c r="F24" s="152"/>
      <c r="G24" s="153"/>
      <c r="H24" s="665"/>
      <c r="I24" s="665"/>
      <c r="J24" s="665"/>
      <c r="K24" s="665"/>
      <c r="L24" s="665"/>
    </row>
    <row r="25" spans="1:12" ht="27.6">
      <c r="A25" s="229">
        <v>14</v>
      </c>
      <c r="B25" s="230" t="s">
        <v>704</v>
      </c>
      <c r="C25" s="262"/>
      <c r="D25" s="263"/>
      <c r="E25" s="263"/>
      <c r="F25" s="263"/>
      <c r="G25" s="264"/>
      <c r="H25" s="665"/>
      <c r="I25" s="665"/>
      <c r="J25" s="665"/>
      <c r="K25" s="665"/>
      <c r="L25" s="665"/>
    </row>
    <row r="26" spans="1:12">
      <c r="A26" s="247"/>
      <c r="B26" s="248" t="s">
        <v>6</v>
      </c>
      <c r="C26" s="152"/>
      <c r="D26" s="152"/>
      <c r="E26" s="152"/>
      <c r="F26" s="152"/>
      <c r="G26" s="153"/>
      <c r="H26" s="665"/>
      <c r="I26" s="665"/>
      <c r="J26" s="665"/>
      <c r="K26" s="665"/>
      <c r="L26" s="665"/>
    </row>
    <row r="27" spans="1:12" ht="15" customHeight="1">
      <c r="A27" s="254">
        <v>15</v>
      </c>
      <c r="B27" s="255" t="s">
        <v>7</v>
      </c>
      <c r="C27" s="558">
        <v>7.2885133321195186E-2</v>
      </c>
      <c r="D27" s="559">
        <v>7.108211236471064E-2</v>
      </c>
      <c r="E27" s="559">
        <v>7.1323788597767321E-2</v>
      </c>
      <c r="F27" s="559">
        <v>7.0614177613413737E-2</v>
      </c>
      <c r="G27" s="560">
        <v>6.9621950121203063E-2</v>
      </c>
      <c r="H27" s="665"/>
      <c r="I27" s="665"/>
      <c r="J27" s="665"/>
      <c r="K27" s="665"/>
      <c r="L27" s="665"/>
    </row>
    <row r="28" spans="1:12">
      <c r="A28" s="254">
        <v>16</v>
      </c>
      <c r="B28" s="255" t="s">
        <v>8</v>
      </c>
      <c r="C28" s="558">
        <v>3.6623508810682069E-2</v>
      </c>
      <c r="D28" s="559">
        <v>3.6427033230795693E-2</v>
      </c>
      <c r="E28" s="559">
        <v>3.4531855102917237E-2</v>
      </c>
      <c r="F28" s="559">
        <v>3.3840342999102484E-2</v>
      </c>
      <c r="G28" s="560">
        <v>3.2972608026123208E-2</v>
      </c>
      <c r="H28" s="665"/>
      <c r="I28" s="665"/>
      <c r="J28" s="665"/>
      <c r="K28" s="665"/>
      <c r="L28" s="665"/>
    </row>
    <row r="29" spans="1:12">
      <c r="A29" s="254">
        <v>17</v>
      </c>
      <c r="B29" s="255" t="s">
        <v>9</v>
      </c>
      <c r="C29" s="558">
        <v>3.5829761165568956E-2</v>
      </c>
      <c r="D29" s="559">
        <v>3.1485894082640388E-2</v>
      </c>
      <c r="E29" s="559">
        <v>3.2964446844524875E-2</v>
      </c>
      <c r="F29" s="559">
        <v>3.3551005715772936E-2</v>
      </c>
      <c r="G29" s="560">
        <v>3.2960718661162833E-2</v>
      </c>
      <c r="H29" s="665"/>
      <c r="I29" s="665"/>
      <c r="J29" s="665"/>
      <c r="K29" s="665"/>
      <c r="L29" s="665"/>
    </row>
    <row r="30" spans="1:12">
      <c r="A30" s="254">
        <v>18</v>
      </c>
      <c r="B30" s="255" t="s">
        <v>129</v>
      </c>
      <c r="C30" s="558">
        <v>3.626162451051311E-2</v>
      </c>
      <c r="D30" s="559">
        <v>3.4655079133914947E-2</v>
      </c>
      <c r="E30" s="559">
        <v>3.6791933494850083E-2</v>
      </c>
      <c r="F30" s="559">
        <v>3.6773834614311253E-2</v>
      </c>
      <c r="G30" s="560">
        <v>3.6649342095079855E-2</v>
      </c>
      <c r="H30" s="665"/>
      <c r="I30" s="665"/>
      <c r="J30" s="665"/>
      <c r="K30" s="665"/>
      <c r="L30" s="665"/>
    </row>
    <row r="31" spans="1:12">
      <c r="A31" s="254">
        <v>19</v>
      </c>
      <c r="B31" s="255" t="s">
        <v>10</v>
      </c>
      <c r="C31" s="558">
        <v>1.5897728625203365E-2</v>
      </c>
      <c r="D31" s="559">
        <v>1.698087308769446E-2</v>
      </c>
      <c r="E31" s="559">
        <v>1.3908084855300793E-2</v>
      </c>
      <c r="F31" s="559">
        <v>1.4430891977140843E-2</v>
      </c>
      <c r="G31" s="560">
        <v>1.5460470219658734E-2</v>
      </c>
      <c r="H31" s="665"/>
      <c r="I31" s="665"/>
      <c r="J31" s="665"/>
      <c r="K31" s="665"/>
      <c r="L31" s="665"/>
    </row>
    <row r="32" spans="1:12">
      <c r="A32" s="254">
        <v>20</v>
      </c>
      <c r="B32" s="255" t="s">
        <v>11</v>
      </c>
      <c r="C32" s="558">
        <v>0.1076465491575745</v>
      </c>
      <c r="D32" s="559">
        <v>0.11632489659045203</v>
      </c>
      <c r="E32" s="559">
        <v>8.7430228791326378E-2</v>
      </c>
      <c r="F32" s="559">
        <v>8.9280096223297287E-2</v>
      </c>
      <c r="G32" s="560">
        <v>9.4690398685658789E-2</v>
      </c>
      <c r="H32" s="665"/>
      <c r="I32" s="665"/>
      <c r="J32" s="665"/>
      <c r="K32" s="665"/>
      <c r="L32" s="665"/>
    </row>
    <row r="33" spans="1:12">
      <c r="A33" s="247"/>
      <c r="B33" s="248" t="s">
        <v>12</v>
      </c>
      <c r="C33" s="152"/>
      <c r="D33" s="152"/>
      <c r="E33" s="152"/>
      <c r="F33" s="152"/>
      <c r="G33" s="153"/>
      <c r="H33" s="665"/>
      <c r="I33" s="665"/>
      <c r="J33" s="665"/>
      <c r="K33" s="665"/>
      <c r="L33" s="665"/>
    </row>
    <row r="34" spans="1:12">
      <c r="A34" s="254">
        <v>21</v>
      </c>
      <c r="B34" s="255" t="s">
        <v>13</v>
      </c>
      <c r="C34" s="558">
        <v>2.1503001123867656E-2</v>
      </c>
      <c r="D34" s="559">
        <v>2.2707001123070607E-2</v>
      </c>
      <c r="E34" s="559">
        <v>2.3987361494589896E-2</v>
      </c>
      <c r="F34" s="559">
        <v>2.3960365520297067E-2</v>
      </c>
      <c r="G34" s="560">
        <v>2.5280807833232308E-2</v>
      </c>
      <c r="H34" s="665"/>
      <c r="I34" s="665"/>
      <c r="J34" s="665"/>
      <c r="K34" s="665"/>
      <c r="L34" s="665"/>
    </row>
    <row r="35" spans="1:12" ht="15" customHeight="1">
      <c r="A35" s="254">
        <v>22</v>
      </c>
      <c r="B35" s="255" t="s">
        <v>671</v>
      </c>
      <c r="C35" s="558">
        <v>1.8328722815618887E-2</v>
      </c>
      <c r="D35" s="559">
        <v>1.9146485468025526E-2</v>
      </c>
      <c r="E35" s="559">
        <v>2.160303385508823E-2</v>
      </c>
      <c r="F35" s="559">
        <v>2.0607151662197804E-2</v>
      </c>
      <c r="G35" s="560">
        <v>2.0534034583830664E-2</v>
      </c>
      <c r="H35" s="665"/>
      <c r="I35" s="665"/>
      <c r="J35" s="665"/>
      <c r="K35" s="665"/>
      <c r="L35" s="665"/>
    </row>
    <row r="36" spans="1:12">
      <c r="A36" s="254">
        <v>23</v>
      </c>
      <c r="B36" s="255" t="s">
        <v>14</v>
      </c>
      <c r="C36" s="558">
        <v>0.6455423309607079</v>
      </c>
      <c r="D36" s="559">
        <v>0.63799332341496551</v>
      </c>
      <c r="E36" s="559">
        <v>0.62821522798593232</v>
      </c>
      <c r="F36" s="559">
        <v>0.62958830675012312</v>
      </c>
      <c r="G36" s="560">
        <v>0.65031741100192997</v>
      </c>
      <c r="H36" s="665"/>
      <c r="I36" s="665"/>
      <c r="J36" s="665"/>
      <c r="K36" s="665"/>
      <c r="L36" s="665"/>
    </row>
    <row r="37" spans="1:12" ht="15" customHeight="1">
      <c r="A37" s="254">
        <v>24</v>
      </c>
      <c r="B37" s="255" t="s">
        <v>15</v>
      </c>
      <c r="C37" s="558">
        <v>0.6117957039669828</v>
      </c>
      <c r="D37" s="559">
        <v>0.63625336422363554</v>
      </c>
      <c r="E37" s="559">
        <v>0.63422127987425514</v>
      </c>
      <c r="F37" s="559">
        <v>0.6404639160129445</v>
      </c>
      <c r="G37" s="560">
        <v>0.6389921245045681</v>
      </c>
      <c r="H37" s="665"/>
      <c r="I37" s="665"/>
      <c r="J37" s="665"/>
      <c r="K37" s="665"/>
      <c r="L37" s="665"/>
    </row>
    <row r="38" spans="1:12">
      <c r="A38" s="254">
        <v>25</v>
      </c>
      <c r="B38" s="255" t="s">
        <v>16</v>
      </c>
      <c r="C38" s="558">
        <v>8.2156403133634689E-2</v>
      </c>
      <c r="D38" s="559">
        <v>2.0796650181822689E-2</v>
      </c>
      <c r="E38" s="559">
        <v>5.0396015228621277E-2</v>
      </c>
      <c r="F38" s="559">
        <v>5.9632761609239721E-2</v>
      </c>
      <c r="G38" s="560">
        <v>4.5285497523498669E-2</v>
      </c>
      <c r="H38" s="665"/>
      <c r="I38" s="665"/>
      <c r="J38" s="665"/>
      <c r="K38" s="665"/>
      <c r="L38" s="665"/>
    </row>
    <row r="39" spans="1:12" ht="15" customHeight="1">
      <c r="A39" s="247"/>
      <c r="B39" s="248" t="s">
        <v>17</v>
      </c>
      <c r="C39" s="152"/>
      <c r="D39" s="152"/>
      <c r="E39" s="152"/>
      <c r="F39" s="152"/>
      <c r="G39" s="153"/>
      <c r="H39" s="665"/>
      <c r="I39" s="665"/>
      <c r="J39" s="665"/>
      <c r="K39" s="665"/>
      <c r="L39" s="665"/>
    </row>
    <row r="40" spans="1:12" ht="15" customHeight="1">
      <c r="A40" s="254">
        <v>26</v>
      </c>
      <c r="B40" s="255" t="s">
        <v>18</v>
      </c>
      <c r="C40" s="558">
        <v>0.31127651631163739</v>
      </c>
      <c r="D40" s="558">
        <v>0.35135304863142136</v>
      </c>
      <c r="E40" s="558">
        <v>0.35790500773476924</v>
      </c>
      <c r="F40" s="558">
        <v>0.33825570233706653</v>
      </c>
      <c r="G40" s="561">
        <v>0.28218290648486394</v>
      </c>
      <c r="H40" s="665"/>
      <c r="I40" s="665"/>
      <c r="J40" s="665"/>
      <c r="K40" s="665"/>
      <c r="L40" s="665"/>
    </row>
    <row r="41" spans="1:12" ht="15" customHeight="1">
      <c r="A41" s="254">
        <v>27</v>
      </c>
      <c r="B41" s="255" t="s">
        <v>19</v>
      </c>
      <c r="C41" s="558">
        <v>0.71198950256596505</v>
      </c>
      <c r="D41" s="558">
        <v>0.74780243564888593</v>
      </c>
      <c r="E41" s="558">
        <v>0.74036798397460379</v>
      </c>
      <c r="F41" s="558">
        <v>0.76206285215036162</v>
      </c>
      <c r="G41" s="561">
        <v>0.75134389474157226</v>
      </c>
      <c r="H41" s="665"/>
      <c r="I41" s="665"/>
      <c r="J41" s="665"/>
      <c r="K41" s="665"/>
      <c r="L41" s="665"/>
    </row>
    <row r="42" spans="1:12" ht="15" customHeight="1">
      <c r="A42" s="254">
        <v>28</v>
      </c>
      <c r="B42" s="256" t="s">
        <v>20</v>
      </c>
      <c r="C42" s="558">
        <v>0.35534803575859225</v>
      </c>
      <c r="D42" s="558">
        <v>0.36323218240432703</v>
      </c>
      <c r="E42" s="558">
        <v>0.36140293227806614</v>
      </c>
      <c r="F42" s="558">
        <v>0.36488199714451236</v>
      </c>
      <c r="G42" s="561">
        <v>0.35243459259915222</v>
      </c>
      <c r="H42" s="665"/>
      <c r="I42" s="665"/>
      <c r="J42" s="665"/>
      <c r="K42" s="665"/>
      <c r="L42" s="665"/>
    </row>
    <row r="43" spans="1:12" ht="15" customHeight="1">
      <c r="A43" s="260"/>
      <c r="B43" s="248" t="s">
        <v>236</v>
      </c>
      <c r="C43" s="152"/>
      <c r="D43" s="152"/>
      <c r="E43" s="152"/>
      <c r="F43" s="152"/>
      <c r="G43" s="153"/>
      <c r="H43" s="665"/>
      <c r="I43" s="665"/>
      <c r="J43" s="665"/>
      <c r="K43" s="665"/>
      <c r="L43" s="665"/>
    </row>
    <row r="44" spans="1:12" ht="15" customHeight="1">
      <c r="A44" s="254">
        <v>29</v>
      </c>
      <c r="B44" s="303" t="s">
        <v>229</v>
      </c>
      <c r="C44" s="256">
        <v>698921314.31933415</v>
      </c>
      <c r="D44" s="256">
        <v>788426724.0303371</v>
      </c>
      <c r="E44" s="256">
        <v>807984378.90080702</v>
      </c>
      <c r="F44" s="256">
        <v>732471155.686867</v>
      </c>
      <c r="G44" s="259">
        <v>559272608.18237603</v>
      </c>
      <c r="H44" s="665"/>
      <c r="I44" s="665"/>
      <c r="J44" s="665"/>
      <c r="K44" s="665"/>
      <c r="L44" s="665"/>
    </row>
    <row r="45" spans="1:12">
      <c r="A45" s="254">
        <v>30</v>
      </c>
      <c r="B45" s="255" t="s">
        <v>230</v>
      </c>
      <c r="C45" s="256">
        <v>381560050.30845994</v>
      </c>
      <c r="D45" s="257">
        <v>381560847.89492798</v>
      </c>
      <c r="E45" s="257">
        <v>381691708.90164661</v>
      </c>
      <c r="F45" s="257">
        <v>350650292.40548497</v>
      </c>
      <c r="G45" s="258">
        <v>300738249.94808704</v>
      </c>
      <c r="H45" s="665"/>
      <c r="I45" s="665"/>
      <c r="J45" s="665"/>
      <c r="K45" s="665"/>
      <c r="L45" s="665"/>
    </row>
    <row r="46" spans="1:12">
      <c r="A46" s="298">
        <v>31</v>
      </c>
      <c r="B46" s="299" t="s">
        <v>228</v>
      </c>
      <c r="C46" s="558">
        <v>1.8317465724053494</v>
      </c>
      <c r="D46" s="558">
        <v>2.0663197714862229</v>
      </c>
      <c r="E46" s="558">
        <v>2.1168507464462802</v>
      </c>
      <c r="F46" s="558">
        <v>2.0888936115297803</v>
      </c>
      <c r="G46" s="561">
        <v>1.8596657002523516</v>
      </c>
      <c r="H46" s="665"/>
      <c r="I46" s="665"/>
      <c r="J46" s="665"/>
      <c r="K46" s="665"/>
      <c r="L46" s="665"/>
    </row>
    <row r="47" spans="1:12">
      <c r="A47" s="298"/>
      <c r="B47" s="248" t="s">
        <v>314</v>
      </c>
      <c r="C47" s="152">
        <v>0</v>
      </c>
      <c r="D47" s="152"/>
      <c r="E47" s="152"/>
      <c r="F47" s="152"/>
      <c r="G47" s="153"/>
      <c r="H47" s="665"/>
      <c r="I47" s="665"/>
      <c r="J47" s="665"/>
      <c r="K47" s="665"/>
      <c r="L47" s="665"/>
    </row>
    <row r="48" spans="1:12">
      <c r="A48" s="298">
        <v>32</v>
      </c>
      <c r="B48" s="299" t="s">
        <v>321</v>
      </c>
      <c r="C48" s="300">
        <v>1674936448.3836236</v>
      </c>
      <c r="D48" s="301">
        <v>1670064680.6958745</v>
      </c>
      <c r="E48" s="301">
        <v>1683756534.65977</v>
      </c>
      <c r="F48" s="301">
        <v>1629925660.8939877</v>
      </c>
      <c r="G48" s="302">
        <v>1510029376.9355621</v>
      </c>
      <c r="H48" s="665"/>
      <c r="I48" s="665"/>
      <c r="J48" s="665"/>
      <c r="K48" s="665"/>
      <c r="L48" s="665"/>
    </row>
    <row r="49" spans="1:12">
      <c r="A49" s="298">
        <v>33</v>
      </c>
      <c r="B49" s="299" t="s">
        <v>334</v>
      </c>
      <c r="C49" s="300">
        <v>1173586040.0060432</v>
      </c>
      <c r="D49" s="301">
        <v>1094294023.8650494</v>
      </c>
      <c r="E49" s="301">
        <v>1068910411.5093459</v>
      </c>
      <c r="F49" s="301">
        <v>1077889197.4399605</v>
      </c>
      <c r="G49" s="302">
        <v>1078292221.5848043</v>
      </c>
      <c r="H49" s="665"/>
      <c r="I49" s="665"/>
      <c r="J49" s="665"/>
      <c r="K49" s="665"/>
      <c r="L49" s="665"/>
    </row>
    <row r="50" spans="1:12" ht="15" thickBot="1">
      <c r="A50" s="58">
        <v>34</v>
      </c>
      <c r="B50" s="125" t="s">
        <v>348</v>
      </c>
      <c r="C50" s="562">
        <v>1.4271952726832016</v>
      </c>
      <c r="D50" s="563">
        <v>1.5261571792169728</v>
      </c>
      <c r="E50" s="563">
        <v>1.5752082836224186</v>
      </c>
      <c r="F50" s="563">
        <v>1.5121458353652126</v>
      </c>
      <c r="G50" s="564">
        <v>1.4003897521547717</v>
      </c>
      <c r="H50" s="665"/>
      <c r="I50" s="665"/>
      <c r="J50" s="665"/>
      <c r="K50" s="665"/>
      <c r="L50" s="665"/>
    </row>
    <row r="51" spans="1:12">
      <c r="A51" s="12"/>
    </row>
    <row r="52" spans="1:12">
      <c r="B52" s="14"/>
    </row>
    <row r="53" spans="1:12" ht="69">
      <c r="B53" s="187" t="s">
        <v>235</v>
      </c>
    </row>
  </sheetData>
  <mergeCells count="1">
    <mergeCell ref="D4:G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D39"/>
  <sheetViews>
    <sheetView topLeftCell="A21" zoomScale="80" zoomScaleNormal="80" workbookViewId="0">
      <selection activeCell="N26" sqref="N26"/>
    </sheetView>
  </sheetViews>
  <sheetFormatPr defaultRowHeight="14.4"/>
  <cols>
    <col min="1" max="1" width="11.44140625" customWidth="1"/>
    <col min="2" max="2" width="76.88671875" style="2" customWidth="1"/>
    <col min="3" max="3" width="22.88671875" customWidth="1"/>
  </cols>
  <sheetData>
    <row r="1" spans="1:4">
      <c r="A1" s="1" t="s">
        <v>97</v>
      </c>
      <c r="B1" t="str">
        <f>Info!C2</f>
        <v>სს პროკრედიტ ბანკი</v>
      </c>
    </row>
    <row r="2" spans="1:4">
      <c r="A2" s="1" t="s">
        <v>98</v>
      </c>
      <c r="B2" s="261">
        <f>'1. key ratios'!B2</f>
        <v>46203</v>
      </c>
    </row>
    <row r="3" spans="1:4">
      <c r="A3" s="1"/>
      <c r="B3"/>
    </row>
    <row r="4" spans="1:4">
      <c r="A4" s="1" t="s">
        <v>298</v>
      </c>
      <c r="B4" t="s">
        <v>267</v>
      </c>
    </row>
    <row r="5" spans="1:4">
      <c r="A5" s="509"/>
      <c r="B5" s="509" t="s">
        <v>268</v>
      </c>
      <c r="C5" s="510"/>
    </row>
    <row r="6" spans="1:4">
      <c r="A6" s="511">
        <v>1</v>
      </c>
      <c r="B6" s="512" t="s">
        <v>268</v>
      </c>
      <c r="C6" s="513">
        <v>2291368317.3444905</v>
      </c>
      <c r="D6" s="666"/>
    </row>
    <row r="7" spans="1:4">
      <c r="A7" s="511">
        <v>2</v>
      </c>
      <c r="B7" s="512" t="s">
        <v>269</v>
      </c>
      <c r="C7" s="513">
        <v>-15659482.747334249</v>
      </c>
      <c r="D7" s="666"/>
    </row>
    <row r="8" spans="1:4">
      <c r="A8" s="514">
        <v>3</v>
      </c>
      <c r="B8" s="515" t="s">
        <v>270</v>
      </c>
      <c r="C8" s="516">
        <v>2275708834.597156</v>
      </c>
      <c r="D8" s="666"/>
    </row>
    <row r="9" spans="1:4">
      <c r="A9" s="517"/>
      <c r="B9" s="517" t="s">
        <v>271</v>
      </c>
      <c r="C9" s="518"/>
      <c r="D9" s="666"/>
    </row>
    <row r="10" spans="1:4">
      <c r="A10" s="519">
        <v>4</v>
      </c>
      <c r="B10" s="520" t="s">
        <v>272</v>
      </c>
      <c r="C10" s="513">
        <v>0</v>
      </c>
      <c r="D10" s="666"/>
    </row>
    <row r="11" spans="1:4">
      <c r="A11" s="519">
        <v>5</v>
      </c>
      <c r="B11" s="521" t="s">
        <v>273</v>
      </c>
      <c r="C11" s="513">
        <v>0</v>
      </c>
      <c r="D11" s="666"/>
    </row>
    <row r="12" spans="1:4">
      <c r="A12" s="519">
        <v>6</v>
      </c>
      <c r="B12" s="522" t="s">
        <v>722</v>
      </c>
      <c r="C12" s="516">
        <v>0</v>
      </c>
      <c r="D12" s="666"/>
    </row>
    <row r="13" spans="1:4">
      <c r="A13" s="523">
        <v>7</v>
      </c>
      <c r="B13" s="524" t="s">
        <v>274</v>
      </c>
      <c r="C13" s="513">
        <v>0</v>
      </c>
      <c r="D13" s="666"/>
    </row>
    <row r="14" spans="1:4">
      <c r="A14" s="525">
        <v>8</v>
      </c>
      <c r="B14" s="526" t="s">
        <v>275</v>
      </c>
      <c r="C14" s="516">
        <v>0</v>
      </c>
      <c r="D14" s="666"/>
    </row>
    <row r="15" spans="1:4">
      <c r="A15" s="517"/>
      <c r="B15" s="517" t="s">
        <v>276</v>
      </c>
      <c r="C15" s="527"/>
      <c r="D15" s="666"/>
    </row>
    <row r="16" spans="1:4">
      <c r="A16" s="523">
        <v>9</v>
      </c>
      <c r="B16" s="528" t="s">
        <v>277</v>
      </c>
      <c r="C16" s="513">
        <v>0</v>
      </c>
      <c r="D16" s="666"/>
    </row>
    <row r="17" spans="1:4">
      <c r="A17" s="519">
        <v>10</v>
      </c>
      <c r="B17" s="512" t="s">
        <v>278</v>
      </c>
      <c r="C17" s="513">
        <v>0</v>
      </c>
      <c r="D17" s="666"/>
    </row>
    <row r="18" spans="1:4">
      <c r="A18" s="519">
        <v>11</v>
      </c>
      <c r="B18" s="512" t="s">
        <v>279</v>
      </c>
      <c r="C18" s="513">
        <v>0</v>
      </c>
      <c r="D18" s="666"/>
    </row>
    <row r="19" spans="1:4" ht="22.8">
      <c r="A19" s="523">
        <v>12</v>
      </c>
      <c r="B19" s="528" t="s">
        <v>280</v>
      </c>
      <c r="C19" s="513">
        <v>0</v>
      </c>
      <c r="D19" s="666"/>
    </row>
    <row r="20" spans="1:4">
      <c r="A20" s="523">
        <v>13</v>
      </c>
      <c r="B20" s="528" t="s">
        <v>281</v>
      </c>
      <c r="C20" s="513">
        <v>0</v>
      </c>
      <c r="D20" s="666"/>
    </row>
    <row r="21" spans="1:4">
      <c r="A21" s="523">
        <v>14</v>
      </c>
      <c r="B21" s="512" t="s">
        <v>282</v>
      </c>
      <c r="C21" s="513">
        <v>0</v>
      </c>
      <c r="D21" s="666"/>
    </row>
    <row r="22" spans="1:4">
      <c r="A22" s="525">
        <v>15</v>
      </c>
      <c r="B22" s="526" t="s">
        <v>283</v>
      </c>
      <c r="C22" s="516">
        <v>0</v>
      </c>
      <c r="D22" s="666"/>
    </row>
    <row r="23" spans="1:4">
      <c r="A23" s="517"/>
      <c r="B23" s="517" t="s">
        <v>284</v>
      </c>
      <c r="C23" s="518"/>
      <c r="D23" s="666"/>
    </row>
    <row r="24" spans="1:4">
      <c r="A24" s="519">
        <v>16</v>
      </c>
      <c r="B24" s="512" t="s">
        <v>285</v>
      </c>
      <c r="C24" s="513">
        <v>186647621.41369998</v>
      </c>
      <c r="D24" s="666"/>
    </row>
    <row r="25" spans="1:4">
      <c r="A25" s="519">
        <v>17</v>
      </c>
      <c r="B25" s="512" t="s">
        <v>286</v>
      </c>
      <c r="C25" s="513">
        <v>-92129905.488899976</v>
      </c>
      <c r="D25" s="666"/>
    </row>
    <row r="26" spans="1:4">
      <c r="A26" s="525">
        <v>18</v>
      </c>
      <c r="B26" s="526" t="s">
        <v>287</v>
      </c>
      <c r="C26" s="516">
        <v>94517715.924800009</v>
      </c>
      <c r="D26" s="666"/>
    </row>
    <row r="27" spans="1:4">
      <c r="A27" s="517"/>
      <c r="B27" s="517" t="s">
        <v>288</v>
      </c>
      <c r="C27" s="527"/>
      <c r="D27" s="666"/>
    </row>
    <row r="28" spans="1:4">
      <c r="A28" s="519">
        <v>19</v>
      </c>
      <c r="B28" s="512" t="s">
        <v>289</v>
      </c>
      <c r="C28" s="513">
        <v>0</v>
      </c>
      <c r="D28" s="666"/>
    </row>
    <row r="29" spans="1:4">
      <c r="A29" s="519">
        <v>20</v>
      </c>
      <c r="B29" s="512" t="s">
        <v>290</v>
      </c>
      <c r="C29" s="513">
        <v>0</v>
      </c>
      <c r="D29" s="666"/>
    </row>
    <row r="30" spans="1:4">
      <c r="A30" s="517"/>
      <c r="B30" s="517" t="s">
        <v>291</v>
      </c>
      <c r="C30" s="518"/>
      <c r="D30" s="666"/>
    </row>
    <row r="31" spans="1:4">
      <c r="A31" s="525">
        <v>21</v>
      </c>
      <c r="B31" s="526" t="s">
        <v>75</v>
      </c>
      <c r="C31" s="516">
        <v>327729332.76686573</v>
      </c>
      <c r="D31" s="666"/>
    </row>
    <row r="32" spans="1:4">
      <c r="A32" s="525">
        <v>22</v>
      </c>
      <c r="B32" s="526" t="s">
        <v>292</v>
      </c>
      <c r="C32" s="516">
        <v>2370226550.521956</v>
      </c>
      <c r="D32" s="666"/>
    </row>
    <row r="33" spans="1:4">
      <c r="A33" s="529"/>
      <c r="B33" s="529" t="s">
        <v>267</v>
      </c>
      <c r="C33" s="518"/>
      <c r="D33" s="666"/>
    </row>
    <row r="34" spans="1:4">
      <c r="A34" s="525">
        <v>23</v>
      </c>
      <c r="B34" s="526" t="s">
        <v>267</v>
      </c>
      <c r="C34" s="623">
        <v>0.13826920160635922</v>
      </c>
      <c r="D34" s="666"/>
    </row>
    <row r="35" spans="1:4">
      <c r="A35" s="529"/>
      <c r="B35" s="529" t="s">
        <v>293</v>
      </c>
      <c r="C35" s="518"/>
      <c r="D35" s="666"/>
    </row>
    <row r="36" spans="1:4">
      <c r="A36" s="523" t="s">
        <v>294</v>
      </c>
      <c r="B36" s="528" t="s">
        <v>295</v>
      </c>
      <c r="C36" s="530">
        <v>0</v>
      </c>
      <c r="D36" s="666"/>
    </row>
    <row r="37" spans="1:4">
      <c r="A37" s="531" t="s">
        <v>296</v>
      </c>
      <c r="B37" s="532" t="s">
        <v>297</v>
      </c>
      <c r="C37" s="530">
        <v>0</v>
      </c>
      <c r="D37" s="666"/>
    </row>
    <row r="39" spans="1:4">
      <c r="B39" s="226"/>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B3" sqref="B3"/>
    </sheetView>
  </sheetViews>
  <sheetFormatPr defaultRowHeight="14.4"/>
  <cols>
    <col min="1" max="1" width="11.44140625" customWidth="1"/>
    <col min="2" max="2" width="76.88671875" style="2" customWidth="1"/>
    <col min="3" max="6" width="24.44140625" customWidth="1"/>
  </cols>
  <sheetData>
    <row r="1" spans="1:6">
      <c r="A1" s="9" t="s">
        <v>97</v>
      </c>
      <c r="B1" t="str">
        <f>'1. key ratios'!B1</f>
        <v>სს პროკრედიტ ბანკი</v>
      </c>
    </row>
    <row r="2" spans="1:6">
      <c r="A2" s="1" t="s">
        <v>98</v>
      </c>
      <c r="B2" s="261">
        <f>'1. key ratios'!B2</f>
        <v>46203</v>
      </c>
    </row>
    <row r="3" spans="1:6">
      <c r="A3" s="1"/>
      <c r="B3"/>
    </row>
    <row r="4" spans="1:6">
      <c r="A4" s="508" t="s">
        <v>714</v>
      </c>
    </row>
    <row r="5" spans="1:6" ht="86.4">
      <c r="B5" s="502"/>
      <c r="C5" s="503" t="s">
        <v>715</v>
      </c>
      <c r="D5" s="503" t="s">
        <v>716</v>
      </c>
      <c r="E5" s="503" t="s">
        <v>717</v>
      </c>
      <c r="F5" s="503" t="s">
        <v>718</v>
      </c>
    </row>
    <row r="6" spans="1:6">
      <c r="B6" s="504" t="s">
        <v>713</v>
      </c>
      <c r="C6" s="505" t="b">
        <f>IF(C7&gt;0,C7,IF(C8&gt;0,C8,IF(C9&gt;0,C9)))</f>
        <v>0</v>
      </c>
      <c r="D6" s="505" t="b">
        <f>IF(D7&gt;0,D7,IF(D8&gt;0,D8,IF(D9&gt;0,D9)))</f>
        <v>0</v>
      </c>
      <c r="E6" s="505" t="b">
        <f>IF(E7&gt;0,E7,IF(E8&gt;0,E8,IF(E9&gt;0,E9)))</f>
        <v>0</v>
      </c>
      <c r="F6" s="505" t="b">
        <f>IF(F7&gt;0,F7,IF(F8&gt;0,F8,IF(F9&gt;0,F9)))</f>
        <v>0</v>
      </c>
    </row>
    <row r="7" spans="1:6">
      <c r="B7" s="506" t="s">
        <v>719</v>
      </c>
      <c r="C7" s="507"/>
      <c r="D7" s="507"/>
      <c r="E7" s="507"/>
      <c r="F7" s="507"/>
    </row>
    <row r="8" spans="1:6">
      <c r="B8" s="506" t="s">
        <v>720</v>
      </c>
      <c r="C8" s="507"/>
      <c r="D8" s="507"/>
      <c r="E8" s="507"/>
      <c r="F8" s="507"/>
    </row>
    <row r="9" spans="1:6">
      <c r="B9" s="506" t="s">
        <v>721</v>
      </c>
      <c r="C9" s="507">
        <v>0</v>
      </c>
      <c r="D9" s="507">
        <v>0</v>
      </c>
      <c r="E9" s="507">
        <v>0</v>
      </c>
      <c r="F9" s="507">
        <v>0</v>
      </c>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O42"/>
  <sheetViews>
    <sheetView zoomScale="80" zoomScaleNormal="80" workbookViewId="0">
      <pane xSplit="2" ySplit="6" topLeftCell="C23" activePane="bottomRight" state="frozen"/>
      <selection pane="topRight" activeCell="C1" sqref="C1"/>
      <selection pane="bottomLeft" activeCell="A7" sqref="A7"/>
      <selection pane="bottomRight" activeCell="Q8" sqref="Q8"/>
    </sheetView>
  </sheetViews>
  <sheetFormatPr defaultRowHeight="14.4"/>
  <cols>
    <col min="1" max="1" width="9.88671875" style="1" bestFit="1" customWidth="1"/>
    <col min="2" max="2" width="82.5546875" style="14" customWidth="1"/>
    <col min="3" max="7" width="17.5546875" style="1" customWidth="1"/>
    <col min="8" max="8" width="14.33203125" bestFit="1" customWidth="1"/>
  </cols>
  <sheetData>
    <row r="1" spans="1:15">
      <c r="A1" s="1" t="s">
        <v>97</v>
      </c>
      <c r="B1" s="1" t="str">
        <f>Info!C2</f>
        <v>სს პროკრედიტ ბანკი</v>
      </c>
    </row>
    <row r="2" spans="1:15">
      <c r="A2" s="1" t="s">
        <v>98</v>
      </c>
      <c r="B2" s="261">
        <f>'1. key ratios'!B2</f>
        <v>46203</v>
      </c>
    </row>
    <row r="3" spans="1:15">
      <c r="B3" s="261"/>
    </row>
    <row r="4" spans="1:15" ht="15" thickBot="1">
      <c r="A4" s="1" t="s">
        <v>349</v>
      </c>
      <c r="B4" s="146" t="s">
        <v>314</v>
      </c>
    </row>
    <row r="5" spans="1:15">
      <c r="A5" s="265"/>
      <c r="B5" s="266"/>
      <c r="C5" s="740" t="s">
        <v>315</v>
      </c>
      <c r="D5" s="740"/>
      <c r="E5" s="740"/>
      <c r="F5" s="740"/>
      <c r="G5" s="741" t="s">
        <v>316</v>
      </c>
    </row>
    <row r="6" spans="1:15">
      <c r="A6" s="267"/>
      <c r="B6" s="268"/>
      <c r="C6" s="269" t="s">
        <v>317</v>
      </c>
      <c r="D6" s="269" t="s">
        <v>318</v>
      </c>
      <c r="E6" s="269" t="s">
        <v>319</v>
      </c>
      <c r="F6" s="269" t="s">
        <v>320</v>
      </c>
      <c r="G6" s="742"/>
    </row>
    <row r="7" spans="1:15">
      <c r="A7" s="270"/>
      <c r="B7" s="271" t="s">
        <v>321</v>
      </c>
      <c r="C7" s="272"/>
      <c r="D7" s="272"/>
      <c r="E7" s="272"/>
      <c r="F7" s="272"/>
      <c r="G7" s="273"/>
    </row>
    <row r="8" spans="1:15">
      <c r="A8" s="274">
        <v>1</v>
      </c>
      <c r="B8" s="275" t="s">
        <v>322</v>
      </c>
      <c r="C8" s="276">
        <v>327729332.76686573</v>
      </c>
      <c r="D8" s="276">
        <v>0</v>
      </c>
      <c r="E8" s="276">
        <v>0</v>
      </c>
      <c r="F8" s="276">
        <v>365751110.15237498</v>
      </c>
      <c r="G8" s="277">
        <v>693480442.91924071</v>
      </c>
      <c r="H8" s="666"/>
      <c r="I8" s="666"/>
      <c r="J8" s="666"/>
      <c r="K8" s="666"/>
      <c r="L8" s="666"/>
      <c r="M8" s="666"/>
      <c r="N8" s="666"/>
      <c r="O8" s="666"/>
    </row>
    <row r="9" spans="1:15">
      <c r="A9" s="274">
        <v>2</v>
      </c>
      <c r="B9" s="278" t="s">
        <v>74</v>
      </c>
      <c r="C9" s="276">
        <v>327729332.76686573</v>
      </c>
      <c r="D9" s="276">
        <v>0</v>
      </c>
      <c r="E9" s="276">
        <v>0</v>
      </c>
      <c r="F9" s="276">
        <v>57715700</v>
      </c>
      <c r="G9" s="277">
        <v>385445032.76686573</v>
      </c>
      <c r="H9" s="666"/>
      <c r="I9" s="666"/>
      <c r="J9" s="666"/>
      <c r="K9" s="666"/>
      <c r="L9" s="666"/>
      <c r="M9" s="666"/>
      <c r="N9" s="666"/>
      <c r="O9" s="666"/>
    </row>
    <row r="10" spans="1:15">
      <c r="A10" s="274">
        <v>3</v>
      </c>
      <c r="B10" s="278" t="s">
        <v>323</v>
      </c>
      <c r="C10" s="279"/>
      <c r="D10" s="279"/>
      <c r="E10" s="279"/>
      <c r="F10" s="276">
        <v>308035410.15237498</v>
      </c>
      <c r="G10" s="277">
        <v>308035410.15237498</v>
      </c>
      <c r="H10" s="666"/>
      <c r="I10" s="666"/>
      <c r="J10" s="666"/>
      <c r="K10" s="666"/>
      <c r="L10" s="666"/>
      <c r="M10" s="666"/>
      <c r="N10" s="666"/>
      <c r="O10" s="666"/>
    </row>
    <row r="11" spans="1:15" ht="27.6">
      <c r="A11" s="274">
        <v>4</v>
      </c>
      <c r="B11" s="275" t="s">
        <v>324</v>
      </c>
      <c r="C11" s="276">
        <v>266233561.18359998</v>
      </c>
      <c r="D11" s="276">
        <v>203236915.2841</v>
      </c>
      <c r="E11" s="276">
        <v>121921703.54615</v>
      </c>
      <c r="F11" s="276">
        <v>15682632.2564</v>
      </c>
      <c r="G11" s="277">
        <v>562170407.15318251</v>
      </c>
      <c r="H11" s="666"/>
      <c r="I11" s="666"/>
      <c r="J11" s="666"/>
      <c r="K11" s="666"/>
      <c r="L11" s="666"/>
      <c r="M11" s="666"/>
      <c r="N11" s="666"/>
      <c r="O11" s="666"/>
    </row>
    <row r="12" spans="1:15">
      <c r="A12" s="274">
        <v>5</v>
      </c>
      <c r="B12" s="278" t="s">
        <v>325</v>
      </c>
      <c r="C12" s="276">
        <v>248977059.96939999</v>
      </c>
      <c r="D12" s="280">
        <v>196131280.99329999</v>
      </c>
      <c r="E12" s="276">
        <v>117191832.22965001</v>
      </c>
      <c r="F12" s="276">
        <v>12439829.07</v>
      </c>
      <c r="G12" s="277">
        <v>546003002.14923251</v>
      </c>
      <c r="H12" s="666"/>
      <c r="I12" s="666"/>
      <c r="J12" s="666"/>
      <c r="K12" s="666"/>
      <c r="L12" s="666"/>
      <c r="M12" s="666"/>
      <c r="N12" s="666"/>
      <c r="O12" s="666"/>
    </row>
    <row r="13" spans="1:15">
      <c r="A13" s="274">
        <v>6</v>
      </c>
      <c r="B13" s="278" t="s">
        <v>326</v>
      </c>
      <c r="C13" s="276">
        <v>17256501.214200001</v>
      </c>
      <c r="D13" s="280">
        <v>7105634.2907999996</v>
      </c>
      <c r="E13" s="276">
        <v>4729871.3164999997</v>
      </c>
      <c r="F13" s="276">
        <v>3242803.1864</v>
      </c>
      <c r="G13" s="277">
        <v>16167405.00395</v>
      </c>
      <c r="H13" s="666"/>
      <c r="I13" s="666"/>
      <c r="J13" s="666"/>
      <c r="K13" s="666"/>
      <c r="L13" s="666"/>
      <c r="M13" s="666"/>
      <c r="N13" s="666"/>
      <c r="O13" s="666"/>
    </row>
    <row r="14" spans="1:15">
      <c r="A14" s="274">
        <v>7</v>
      </c>
      <c r="B14" s="275" t="s">
        <v>327</v>
      </c>
      <c r="C14" s="276">
        <v>537779850.19529998</v>
      </c>
      <c r="D14" s="276">
        <v>205108118.01230001</v>
      </c>
      <c r="E14" s="276">
        <v>140718559.04589999</v>
      </c>
      <c r="F14" s="276">
        <v>7537.2502000000004</v>
      </c>
      <c r="G14" s="277">
        <v>419285598.31120014</v>
      </c>
      <c r="H14" s="666"/>
      <c r="I14" s="666"/>
      <c r="J14" s="666"/>
      <c r="K14" s="666"/>
      <c r="L14" s="666"/>
      <c r="M14" s="666"/>
      <c r="N14" s="666"/>
      <c r="O14" s="666"/>
    </row>
    <row r="15" spans="1:15" ht="55.2">
      <c r="A15" s="274">
        <v>8</v>
      </c>
      <c r="B15" s="278" t="s">
        <v>328</v>
      </c>
      <c r="C15" s="276">
        <v>509232335.05400002</v>
      </c>
      <c r="D15" s="280">
        <v>188612765.2723</v>
      </c>
      <c r="E15" s="276">
        <v>95662556.189300001</v>
      </c>
      <c r="F15" s="276">
        <v>7537.2502000000004</v>
      </c>
      <c r="G15" s="277">
        <v>396757596.88290012</v>
      </c>
      <c r="H15" s="666"/>
      <c r="I15" s="666"/>
      <c r="J15" s="666"/>
      <c r="K15" s="666"/>
      <c r="L15" s="666"/>
      <c r="M15" s="666"/>
      <c r="N15" s="666"/>
      <c r="O15" s="666"/>
    </row>
    <row r="16" spans="1:15" ht="27.6">
      <c r="A16" s="274">
        <v>9</v>
      </c>
      <c r="B16" s="278" t="s">
        <v>329</v>
      </c>
      <c r="C16" s="276">
        <v>28547515.1413</v>
      </c>
      <c r="D16" s="280">
        <v>16495352.74</v>
      </c>
      <c r="E16" s="276">
        <v>45056002.856600001</v>
      </c>
      <c r="F16" s="276">
        <v>0</v>
      </c>
      <c r="G16" s="277">
        <v>22528001.428300001</v>
      </c>
      <c r="H16" s="666"/>
      <c r="I16" s="666"/>
      <c r="J16" s="666"/>
      <c r="K16" s="666"/>
      <c r="L16" s="666"/>
      <c r="M16" s="666"/>
      <c r="N16" s="666"/>
      <c r="O16" s="666"/>
    </row>
    <row r="17" spans="1:15">
      <c r="A17" s="274">
        <v>10</v>
      </c>
      <c r="B17" s="275" t="s">
        <v>330</v>
      </c>
      <c r="C17" s="276">
        <v>0</v>
      </c>
      <c r="D17" s="280">
        <v>0</v>
      </c>
      <c r="E17" s="276">
        <v>0</v>
      </c>
      <c r="F17" s="276">
        <v>0</v>
      </c>
      <c r="G17" s="277">
        <v>0</v>
      </c>
      <c r="H17" s="666"/>
      <c r="I17" s="666"/>
      <c r="J17" s="666"/>
      <c r="K17" s="666"/>
      <c r="L17" s="666"/>
      <c r="M17" s="666"/>
      <c r="N17" s="666"/>
      <c r="O17" s="666"/>
    </row>
    <row r="18" spans="1:15">
      <c r="A18" s="274">
        <v>11</v>
      </c>
      <c r="B18" s="275" t="s">
        <v>78</v>
      </c>
      <c r="C18" s="276">
        <v>0</v>
      </c>
      <c r="D18" s="280">
        <v>97871104.943166167</v>
      </c>
      <c r="E18" s="276">
        <v>3894240.9909000001</v>
      </c>
      <c r="F18" s="276">
        <v>2119280.9598999992</v>
      </c>
      <c r="G18" s="277">
        <v>0</v>
      </c>
      <c r="H18" s="666"/>
      <c r="I18" s="666"/>
      <c r="J18" s="666"/>
      <c r="K18" s="666"/>
      <c r="L18" s="666"/>
      <c r="M18" s="666"/>
      <c r="N18" s="666"/>
      <c r="O18" s="666"/>
    </row>
    <row r="19" spans="1:15">
      <c r="A19" s="274">
        <v>12</v>
      </c>
      <c r="B19" s="278" t="s">
        <v>331</v>
      </c>
      <c r="C19" s="279">
        <v>0</v>
      </c>
      <c r="D19" s="280">
        <v>12345111.661699999</v>
      </c>
      <c r="E19" s="276">
        <v>0</v>
      </c>
      <c r="F19" s="276">
        <v>0</v>
      </c>
      <c r="G19" s="277">
        <v>0</v>
      </c>
      <c r="H19" s="666"/>
      <c r="I19" s="666"/>
      <c r="J19" s="666"/>
      <c r="K19" s="666"/>
      <c r="L19" s="666"/>
      <c r="M19" s="666"/>
      <c r="N19" s="666"/>
      <c r="O19" s="666"/>
    </row>
    <row r="20" spans="1:15" ht="27.6">
      <c r="A20" s="274">
        <v>13</v>
      </c>
      <c r="B20" s="278" t="s">
        <v>332</v>
      </c>
      <c r="C20" s="276">
        <v>0</v>
      </c>
      <c r="D20" s="276">
        <v>85525993.281466171</v>
      </c>
      <c r="E20" s="276">
        <v>3894240.9909000001</v>
      </c>
      <c r="F20" s="276">
        <v>2119280.9598999992</v>
      </c>
      <c r="G20" s="277">
        <v>0</v>
      </c>
      <c r="H20" s="666"/>
      <c r="I20" s="666"/>
      <c r="J20" s="666"/>
      <c r="K20" s="666"/>
      <c r="L20" s="666"/>
      <c r="M20" s="666"/>
      <c r="N20" s="666"/>
      <c r="O20" s="666"/>
    </row>
    <row r="21" spans="1:15">
      <c r="A21" s="281">
        <v>14</v>
      </c>
      <c r="B21" s="282" t="s">
        <v>333</v>
      </c>
      <c r="C21" s="279"/>
      <c r="D21" s="279"/>
      <c r="E21" s="279"/>
      <c r="F21" s="279"/>
      <c r="G21" s="283">
        <v>1674936448.3836234</v>
      </c>
      <c r="H21" s="666"/>
      <c r="I21" s="666"/>
      <c r="J21" s="666"/>
      <c r="K21" s="666"/>
      <c r="L21" s="666"/>
      <c r="M21" s="666"/>
      <c r="N21" s="666"/>
      <c r="O21" s="666"/>
    </row>
    <row r="22" spans="1:15">
      <c r="A22" s="284"/>
      <c r="B22" s="304" t="s">
        <v>334</v>
      </c>
      <c r="C22" s="285"/>
      <c r="D22" s="286"/>
      <c r="E22" s="285"/>
      <c r="F22" s="285"/>
      <c r="G22" s="287"/>
      <c r="H22" s="666"/>
      <c r="I22" s="666"/>
      <c r="J22" s="666"/>
      <c r="K22" s="666"/>
      <c r="L22" s="666"/>
      <c r="M22" s="666"/>
      <c r="N22" s="666"/>
      <c r="O22" s="666"/>
    </row>
    <row r="23" spans="1:15">
      <c r="A23" s="274">
        <v>15</v>
      </c>
      <c r="B23" s="275" t="s">
        <v>212</v>
      </c>
      <c r="C23" s="288">
        <v>383824854.86119998</v>
      </c>
      <c r="D23" s="289">
        <v>322316772.8247</v>
      </c>
      <c r="E23" s="288">
        <v>0</v>
      </c>
      <c r="F23" s="288">
        <v>0</v>
      </c>
      <c r="G23" s="277">
        <v>16823718.641235001</v>
      </c>
      <c r="H23" s="666"/>
      <c r="I23" s="666"/>
      <c r="J23" s="666"/>
      <c r="K23" s="666"/>
      <c r="L23" s="666"/>
      <c r="M23" s="666"/>
      <c r="N23" s="666"/>
      <c r="O23" s="666"/>
    </row>
    <row r="24" spans="1:15">
      <c r="A24" s="274">
        <v>16</v>
      </c>
      <c r="B24" s="275" t="s">
        <v>335</v>
      </c>
      <c r="C24" s="276">
        <v>46608.65</v>
      </c>
      <c r="D24" s="280">
        <v>115182966.8246</v>
      </c>
      <c r="E24" s="276">
        <v>280943539.82720006</v>
      </c>
      <c r="F24" s="276">
        <v>995408519.40970004</v>
      </c>
      <c r="G24" s="277">
        <v>993064800.48110998</v>
      </c>
      <c r="H24" s="666"/>
      <c r="I24" s="666"/>
      <c r="J24" s="666"/>
      <c r="K24" s="666"/>
      <c r="L24" s="666"/>
      <c r="M24" s="666"/>
      <c r="N24" s="666"/>
      <c r="O24" s="666"/>
    </row>
    <row r="25" spans="1:15" ht="27.6">
      <c r="A25" s="274">
        <v>17</v>
      </c>
      <c r="B25" s="278" t="s">
        <v>336</v>
      </c>
      <c r="C25" s="276">
        <v>0</v>
      </c>
      <c r="D25" s="280">
        <v>0</v>
      </c>
      <c r="E25" s="276">
        <v>0</v>
      </c>
      <c r="F25" s="276">
        <v>0</v>
      </c>
      <c r="G25" s="277">
        <v>0</v>
      </c>
      <c r="H25" s="666"/>
      <c r="I25" s="666"/>
      <c r="J25" s="666"/>
      <c r="K25" s="666"/>
      <c r="L25" s="666"/>
      <c r="M25" s="666"/>
      <c r="N25" s="666"/>
      <c r="O25" s="666"/>
    </row>
    <row r="26" spans="1:15" ht="27.6">
      <c r="A26" s="274">
        <v>18</v>
      </c>
      <c r="B26" s="278" t="s">
        <v>337</v>
      </c>
      <c r="C26" s="276">
        <v>0</v>
      </c>
      <c r="D26" s="280">
        <v>349120.29009999998</v>
      </c>
      <c r="E26" s="276">
        <v>0</v>
      </c>
      <c r="F26" s="276">
        <v>0</v>
      </c>
      <c r="G26" s="277">
        <v>52368.043514999998</v>
      </c>
      <c r="H26" s="666"/>
      <c r="I26" s="666"/>
      <c r="J26" s="666"/>
      <c r="K26" s="666"/>
      <c r="L26" s="666"/>
      <c r="M26" s="666"/>
      <c r="N26" s="666"/>
      <c r="O26" s="666"/>
    </row>
    <row r="27" spans="1:15">
      <c r="A27" s="274">
        <v>19</v>
      </c>
      <c r="B27" s="278" t="s">
        <v>338</v>
      </c>
      <c r="C27" s="276">
        <v>0</v>
      </c>
      <c r="D27" s="280">
        <v>90334691.604100004</v>
      </c>
      <c r="E27" s="276">
        <v>207830913.42720002</v>
      </c>
      <c r="F27" s="276">
        <v>815762034.19660008</v>
      </c>
      <c r="G27" s="277">
        <v>811830062.72043002</v>
      </c>
      <c r="H27" s="666"/>
      <c r="I27" s="666"/>
      <c r="J27" s="666"/>
      <c r="K27" s="666"/>
      <c r="L27" s="666"/>
      <c r="M27" s="666"/>
      <c r="N27" s="666"/>
      <c r="O27" s="666"/>
    </row>
    <row r="28" spans="1:15">
      <c r="A28" s="274">
        <v>20</v>
      </c>
      <c r="B28" s="290" t="s">
        <v>339</v>
      </c>
      <c r="C28" s="276">
        <v>0</v>
      </c>
      <c r="D28" s="280">
        <v>0</v>
      </c>
      <c r="E28" s="276">
        <v>0</v>
      </c>
      <c r="F28" s="276">
        <v>0</v>
      </c>
      <c r="G28" s="277">
        <v>0</v>
      </c>
      <c r="H28" s="666"/>
      <c r="I28" s="666"/>
      <c r="J28" s="666"/>
      <c r="K28" s="666"/>
      <c r="L28" s="666"/>
      <c r="M28" s="666"/>
      <c r="N28" s="666"/>
      <c r="O28" s="666"/>
    </row>
    <row r="29" spans="1:15">
      <c r="A29" s="274">
        <v>21</v>
      </c>
      <c r="B29" s="278" t="s">
        <v>340</v>
      </c>
      <c r="C29" s="276">
        <v>0</v>
      </c>
      <c r="D29" s="280">
        <v>21807872.512400001</v>
      </c>
      <c r="E29" s="276">
        <v>70640369.922499999</v>
      </c>
      <c r="F29" s="276">
        <v>177811223.0036</v>
      </c>
      <c r="G29" s="277">
        <v>177268450.86984003</v>
      </c>
      <c r="H29" s="666"/>
      <c r="I29" s="666"/>
      <c r="J29" s="666"/>
      <c r="K29" s="666"/>
      <c r="L29" s="666"/>
      <c r="M29" s="666"/>
      <c r="N29" s="666"/>
      <c r="O29" s="666"/>
    </row>
    <row r="30" spans="1:15">
      <c r="A30" s="274">
        <v>22</v>
      </c>
      <c r="B30" s="290" t="s">
        <v>339</v>
      </c>
      <c r="C30" s="276">
        <v>0</v>
      </c>
      <c r="D30" s="280">
        <v>8009003.3080000002</v>
      </c>
      <c r="E30" s="276">
        <v>17775926.995700002</v>
      </c>
      <c r="F30" s="276">
        <v>73912666.7685</v>
      </c>
      <c r="G30" s="277">
        <v>63292948.883885004</v>
      </c>
      <c r="H30" s="666"/>
      <c r="I30" s="666"/>
      <c r="J30" s="666"/>
      <c r="K30" s="666"/>
      <c r="L30" s="666"/>
      <c r="M30" s="666"/>
      <c r="N30" s="666"/>
      <c r="O30" s="666"/>
    </row>
    <row r="31" spans="1:15" ht="27.6">
      <c r="A31" s="274">
        <v>23</v>
      </c>
      <c r="B31" s="278" t="s">
        <v>341</v>
      </c>
      <c r="C31" s="276">
        <v>46608.65</v>
      </c>
      <c r="D31" s="280">
        <v>2691282.4180000001</v>
      </c>
      <c r="E31" s="276">
        <v>2472256.4775</v>
      </c>
      <c r="F31" s="276">
        <v>1835262.2095000001</v>
      </c>
      <c r="G31" s="277">
        <v>3913918.847325</v>
      </c>
      <c r="H31" s="666"/>
      <c r="I31" s="666"/>
      <c r="J31" s="666"/>
      <c r="K31" s="666"/>
      <c r="L31" s="666"/>
      <c r="M31" s="666"/>
      <c r="N31" s="666"/>
      <c r="O31" s="666"/>
    </row>
    <row r="32" spans="1:15">
      <c r="A32" s="274">
        <v>24</v>
      </c>
      <c r="B32" s="275" t="s">
        <v>342</v>
      </c>
      <c r="C32" s="276">
        <v>0</v>
      </c>
      <c r="D32" s="280">
        <v>0</v>
      </c>
      <c r="E32" s="276">
        <v>0</v>
      </c>
      <c r="F32" s="276">
        <v>0</v>
      </c>
      <c r="G32" s="277">
        <v>0</v>
      </c>
      <c r="H32" s="666"/>
      <c r="I32" s="666"/>
      <c r="J32" s="666"/>
      <c r="K32" s="666"/>
      <c r="L32" s="666"/>
      <c r="M32" s="666"/>
      <c r="N32" s="666"/>
      <c r="O32" s="666"/>
    </row>
    <row r="33" spans="1:15">
      <c r="A33" s="274">
        <v>25</v>
      </c>
      <c r="B33" s="275" t="s">
        <v>88</v>
      </c>
      <c r="C33" s="276">
        <v>4639989.6189185483</v>
      </c>
      <c r="D33" s="276">
        <v>52990434.908613048</v>
      </c>
      <c r="E33" s="276">
        <v>25384310.330287728</v>
      </c>
      <c r="F33" s="276">
        <v>108024634.97340001</v>
      </c>
      <c r="G33" s="277">
        <v>149129692.13834894</v>
      </c>
      <c r="H33" s="666"/>
      <c r="I33" s="666"/>
      <c r="J33" s="666"/>
      <c r="K33" s="666"/>
      <c r="L33" s="666"/>
      <c r="M33" s="666"/>
      <c r="N33" s="666"/>
      <c r="O33" s="666"/>
    </row>
    <row r="34" spans="1:15">
      <c r="A34" s="274">
        <v>26</v>
      </c>
      <c r="B34" s="278" t="s">
        <v>343</v>
      </c>
      <c r="C34" s="279"/>
      <c r="D34" s="280">
        <v>12335990</v>
      </c>
      <c r="E34" s="276">
        <v>0</v>
      </c>
      <c r="F34" s="276">
        <v>0</v>
      </c>
      <c r="G34" s="277">
        <v>12335990</v>
      </c>
      <c r="H34" s="666"/>
      <c r="I34" s="666"/>
      <c r="J34" s="666"/>
      <c r="K34" s="666"/>
      <c r="L34" s="666"/>
      <c r="M34" s="666"/>
      <c r="N34" s="666"/>
      <c r="O34" s="666"/>
    </row>
    <row r="35" spans="1:15">
      <c r="A35" s="274">
        <v>27</v>
      </c>
      <c r="B35" s="278" t="s">
        <v>344</v>
      </c>
      <c r="C35" s="276">
        <v>4639989.6189185483</v>
      </c>
      <c r="D35" s="280">
        <v>40654444.908613048</v>
      </c>
      <c r="E35" s="276">
        <v>25384310.330287728</v>
      </c>
      <c r="F35" s="276">
        <v>108024634.97340001</v>
      </c>
      <c r="G35" s="277">
        <v>136793702.13834894</v>
      </c>
      <c r="H35" s="666"/>
      <c r="I35" s="666"/>
      <c r="J35" s="666"/>
      <c r="K35" s="666"/>
      <c r="L35" s="666"/>
      <c r="M35" s="666"/>
      <c r="N35" s="666"/>
      <c r="O35" s="666"/>
    </row>
    <row r="36" spans="1:15">
      <c r="A36" s="274">
        <v>28</v>
      </c>
      <c r="B36" s="275" t="s">
        <v>345</v>
      </c>
      <c r="C36" s="276">
        <v>0</v>
      </c>
      <c r="D36" s="280">
        <v>117940299.63060004</v>
      </c>
      <c r="E36" s="276">
        <v>24838940.237599995</v>
      </c>
      <c r="F36" s="276">
        <v>43868381.545499995</v>
      </c>
      <c r="G36" s="277">
        <v>14567828.745310005</v>
      </c>
      <c r="H36" s="666"/>
      <c r="I36" s="666"/>
      <c r="J36" s="666"/>
      <c r="K36" s="666"/>
      <c r="L36" s="666"/>
      <c r="M36" s="666"/>
      <c r="N36" s="666"/>
      <c r="O36" s="666"/>
    </row>
    <row r="37" spans="1:15">
      <c r="A37" s="281">
        <v>29</v>
      </c>
      <c r="B37" s="282" t="s">
        <v>346</v>
      </c>
      <c r="C37" s="279"/>
      <c r="D37" s="279"/>
      <c r="E37" s="279"/>
      <c r="F37" s="279"/>
      <c r="G37" s="283">
        <v>1173586040.0060041</v>
      </c>
      <c r="H37" s="666"/>
      <c r="I37" s="666"/>
      <c r="J37" s="666"/>
      <c r="K37" s="666"/>
      <c r="L37" s="666"/>
      <c r="M37" s="666"/>
      <c r="N37" s="666"/>
      <c r="O37" s="666"/>
    </row>
    <row r="38" spans="1:15">
      <c r="A38" s="270"/>
      <c r="B38" s="291"/>
      <c r="C38" s="292"/>
      <c r="D38" s="292"/>
      <c r="E38" s="292"/>
      <c r="F38" s="292"/>
      <c r="G38" s="293"/>
    </row>
    <row r="39" spans="1:15" ht="15" thickBot="1">
      <c r="A39" s="294">
        <v>30</v>
      </c>
      <c r="B39" s="295" t="s">
        <v>314</v>
      </c>
      <c r="C39" s="178"/>
      <c r="D39" s="164"/>
      <c r="E39" s="164"/>
      <c r="F39" s="296"/>
      <c r="G39" s="297">
        <v>1.4271952726832491</v>
      </c>
    </row>
    <row r="42" spans="1:15" ht="41.4">
      <c r="B42" s="14" t="s">
        <v>347</v>
      </c>
    </row>
  </sheetData>
  <mergeCells count="2">
    <mergeCell ref="C5:F5"/>
    <mergeCell ref="G5:G6"/>
  </mergeCells>
  <pageMargins left="0.7" right="0.7" top="0.75" bottom="0.75" header="0.3" footer="0.3"/>
  <headerFooter>
    <oddHeader>&amp;C&amp;"Calibri"&amp;10&amp;K0078D7 Classification: Restricted to Partners&amp;1#_x000D_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Q26"/>
  <sheetViews>
    <sheetView showGridLines="0" zoomScale="80" zoomScaleNormal="80" workbookViewId="0">
      <selection activeCell="G41" sqref="G41"/>
    </sheetView>
  </sheetViews>
  <sheetFormatPr defaultColWidth="9.109375" defaultRowHeight="12"/>
  <cols>
    <col min="1" max="1" width="11.88671875" style="306" bestFit="1" customWidth="1"/>
    <col min="2" max="2" width="105.109375" style="306" bestFit="1" customWidth="1"/>
    <col min="3" max="4" width="15.88671875" style="306" bestFit="1" customWidth="1"/>
    <col min="5" max="5" width="20" style="306" bestFit="1" customWidth="1"/>
    <col min="6" max="6" width="15.88671875" style="306" bestFit="1" customWidth="1"/>
    <col min="7" max="7" width="36" style="306" bestFit="1" customWidth="1"/>
    <col min="8" max="8" width="17.109375" style="306" bestFit="1" customWidth="1"/>
    <col min="9" max="16384" width="9.109375" style="306"/>
  </cols>
  <sheetData>
    <row r="1" spans="1:17" ht="13.8">
      <c r="A1" s="305" t="s">
        <v>97</v>
      </c>
      <c r="B1" s="225" t="str">
        <f>Info!C2</f>
        <v>სს პროკრედიტ ბანკი</v>
      </c>
    </row>
    <row r="2" spans="1:17">
      <c r="A2" s="305" t="s">
        <v>98</v>
      </c>
      <c r="B2" s="308">
        <f>'1. key ratios'!B2</f>
        <v>46203</v>
      </c>
    </row>
    <row r="3" spans="1:17">
      <c r="A3" s="307" t="s">
        <v>350</v>
      </c>
    </row>
    <row r="5" spans="1:17">
      <c r="A5" s="743" t="s">
        <v>351</v>
      </c>
      <c r="B5" s="744"/>
      <c r="C5" s="749" t="s">
        <v>352</v>
      </c>
      <c r="D5" s="750"/>
      <c r="E5" s="750"/>
      <c r="F5" s="750"/>
      <c r="G5" s="750"/>
      <c r="H5" s="751"/>
    </row>
    <row r="6" spans="1:17">
      <c r="A6" s="745"/>
      <c r="B6" s="746"/>
      <c r="C6" s="752"/>
      <c r="D6" s="753"/>
      <c r="E6" s="753"/>
      <c r="F6" s="753"/>
      <c r="G6" s="753"/>
      <c r="H6" s="754"/>
    </row>
    <row r="7" spans="1:17">
      <c r="A7" s="747"/>
      <c r="B7" s="748"/>
      <c r="C7" s="388" t="s">
        <v>353</v>
      </c>
      <c r="D7" s="388" t="s">
        <v>354</v>
      </c>
      <c r="E7" s="388" t="s">
        <v>355</v>
      </c>
      <c r="F7" s="388" t="s">
        <v>356</v>
      </c>
      <c r="G7" s="388" t="s">
        <v>466</v>
      </c>
      <c r="H7" s="388" t="s">
        <v>66</v>
      </c>
    </row>
    <row r="8" spans="1:17">
      <c r="A8" s="384">
        <v>1</v>
      </c>
      <c r="B8" s="383" t="s">
        <v>123</v>
      </c>
      <c r="C8" s="624">
        <v>242987039.23340005</v>
      </c>
      <c r="D8" s="624">
        <v>208483786.07010001</v>
      </c>
      <c r="E8" s="624">
        <v>22355083.989999998</v>
      </c>
      <c r="F8" s="624">
        <v>0</v>
      </c>
      <c r="G8" s="624">
        <v>0</v>
      </c>
      <c r="H8" s="624">
        <v>473825909.29350007</v>
      </c>
      <c r="I8" s="672"/>
      <c r="J8" s="672"/>
      <c r="K8" s="672"/>
      <c r="L8" s="672"/>
      <c r="M8" s="672"/>
      <c r="N8" s="672"/>
      <c r="O8" s="672"/>
      <c r="P8" s="672"/>
      <c r="Q8" s="672"/>
    </row>
    <row r="9" spans="1:17">
      <c r="A9" s="384">
        <v>2</v>
      </c>
      <c r="B9" s="383" t="s">
        <v>124</v>
      </c>
      <c r="C9" s="624"/>
      <c r="D9" s="624">
        <v>0</v>
      </c>
      <c r="E9" s="624">
        <v>0</v>
      </c>
      <c r="F9" s="624">
        <v>0</v>
      </c>
      <c r="G9" s="624">
        <v>0</v>
      </c>
      <c r="H9" s="624">
        <v>0</v>
      </c>
      <c r="I9" s="672"/>
      <c r="J9" s="672"/>
      <c r="K9" s="672"/>
      <c r="L9" s="672"/>
      <c r="M9" s="672"/>
      <c r="N9" s="672"/>
      <c r="O9" s="672"/>
      <c r="P9" s="672"/>
      <c r="Q9" s="672"/>
    </row>
    <row r="10" spans="1:17">
      <c r="A10" s="384">
        <v>3</v>
      </c>
      <c r="B10" s="383" t="s">
        <v>125</v>
      </c>
      <c r="C10" s="624"/>
      <c r="D10" s="624">
        <v>0</v>
      </c>
      <c r="E10" s="624">
        <v>0</v>
      </c>
      <c r="F10" s="624">
        <v>0</v>
      </c>
      <c r="G10" s="624">
        <v>0</v>
      </c>
      <c r="H10" s="624">
        <v>0</v>
      </c>
      <c r="I10" s="672"/>
      <c r="J10" s="672"/>
      <c r="K10" s="672"/>
      <c r="L10" s="672"/>
      <c r="M10" s="672"/>
      <c r="N10" s="672"/>
      <c r="O10" s="672"/>
      <c r="P10" s="672"/>
      <c r="Q10" s="672"/>
    </row>
    <row r="11" spans="1:17">
      <c r="A11" s="384">
        <v>4</v>
      </c>
      <c r="B11" s="383" t="s">
        <v>126</v>
      </c>
      <c r="C11" s="624"/>
      <c r="D11" s="624">
        <v>0</v>
      </c>
      <c r="E11" s="624">
        <v>0</v>
      </c>
      <c r="F11" s="624">
        <v>0</v>
      </c>
      <c r="G11" s="624">
        <v>0</v>
      </c>
      <c r="H11" s="624">
        <v>0</v>
      </c>
      <c r="I11" s="672"/>
      <c r="J11" s="672"/>
      <c r="K11" s="672"/>
      <c r="L11" s="672"/>
      <c r="M11" s="672"/>
      <c r="N11" s="672"/>
      <c r="O11" s="672"/>
      <c r="P11" s="672"/>
      <c r="Q11" s="672"/>
    </row>
    <row r="12" spans="1:17">
      <c r="A12" s="384">
        <v>5</v>
      </c>
      <c r="B12" s="383" t="s">
        <v>667</v>
      </c>
      <c r="C12" s="624"/>
      <c r="D12" s="624">
        <v>0</v>
      </c>
      <c r="E12" s="624">
        <v>0</v>
      </c>
      <c r="F12" s="624">
        <v>0</v>
      </c>
      <c r="G12" s="624">
        <v>0</v>
      </c>
      <c r="H12" s="624">
        <v>0</v>
      </c>
      <c r="I12" s="672"/>
      <c r="J12" s="672"/>
      <c r="K12" s="672"/>
      <c r="L12" s="672"/>
      <c r="M12" s="672"/>
      <c r="N12" s="672"/>
      <c r="O12" s="672"/>
      <c r="P12" s="672"/>
      <c r="Q12" s="672"/>
    </row>
    <row r="13" spans="1:17">
      <c r="A13" s="384">
        <v>6</v>
      </c>
      <c r="B13" s="383" t="s">
        <v>127</v>
      </c>
      <c r="C13" s="624">
        <v>76803579.154913381</v>
      </c>
      <c r="D13" s="624">
        <v>113933420.642</v>
      </c>
      <c r="E13" s="624">
        <v>0</v>
      </c>
      <c r="F13" s="624">
        <v>0</v>
      </c>
      <c r="G13" s="624">
        <v>0</v>
      </c>
      <c r="H13" s="624">
        <v>190736999.79691339</v>
      </c>
      <c r="I13" s="672"/>
      <c r="J13" s="672"/>
      <c r="K13" s="672"/>
      <c r="L13" s="672"/>
      <c r="M13" s="672"/>
      <c r="N13" s="672"/>
      <c r="O13" s="672"/>
      <c r="P13" s="672"/>
      <c r="Q13" s="672"/>
    </row>
    <row r="14" spans="1:17">
      <c r="A14" s="384">
        <v>7</v>
      </c>
      <c r="B14" s="383" t="s">
        <v>71</v>
      </c>
      <c r="C14" s="624"/>
      <c r="D14" s="624">
        <v>238026986.47923401</v>
      </c>
      <c r="E14" s="624">
        <v>265243243.62223819</v>
      </c>
      <c r="F14" s="624">
        <v>412162251.05695188</v>
      </c>
      <c r="G14" s="624">
        <v>2642100.6732999999</v>
      </c>
      <c r="H14" s="624">
        <v>918074581.83172417</v>
      </c>
      <c r="I14" s="672"/>
      <c r="J14" s="672"/>
      <c r="K14" s="672"/>
      <c r="L14" s="672"/>
      <c r="M14" s="672"/>
      <c r="N14" s="672"/>
      <c r="O14" s="672"/>
      <c r="P14" s="672"/>
      <c r="Q14" s="672"/>
    </row>
    <row r="15" spans="1:17">
      <c r="A15" s="384">
        <v>8</v>
      </c>
      <c r="B15" s="385" t="s">
        <v>72</v>
      </c>
      <c r="C15" s="624"/>
      <c r="D15" s="624">
        <v>77399433.630958363</v>
      </c>
      <c r="E15" s="624">
        <v>177394807.20620683</v>
      </c>
      <c r="F15" s="624">
        <v>209779167.87228012</v>
      </c>
      <c r="G15" s="624">
        <v>13213.640000000001</v>
      </c>
      <c r="H15" s="624">
        <v>464586622.34944528</v>
      </c>
      <c r="I15" s="672"/>
      <c r="J15" s="672"/>
      <c r="K15" s="672"/>
      <c r="L15" s="672"/>
      <c r="M15" s="672"/>
      <c r="N15" s="672"/>
      <c r="O15" s="672"/>
      <c r="P15" s="672"/>
      <c r="Q15" s="672"/>
    </row>
    <row r="16" spans="1:17">
      <c r="A16" s="384">
        <v>9</v>
      </c>
      <c r="B16" s="383" t="s">
        <v>668</v>
      </c>
      <c r="C16" s="624"/>
      <c r="D16" s="624">
        <v>23540226.261908092</v>
      </c>
      <c r="E16" s="624">
        <v>35514690.8287545</v>
      </c>
      <c r="F16" s="624">
        <v>55708548.853167899</v>
      </c>
      <c r="G16" s="624">
        <v>4.8421000000000003</v>
      </c>
      <c r="H16" s="624">
        <v>114763470.78593048</v>
      </c>
      <c r="I16" s="672"/>
      <c r="J16" s="672"/>
      <c r="K16" s="672"/>
      <c r="L16" s="672"/>
      <c r="M16" s="672"/>
      <c r="N16" s="672"/>
      <c r="O16" s="672"/>
      <c r="P16" s="672"/>
      <c r="Q16" s="672"/>
    </row>
    <row r="17" spans="1:17">
      <c r="A17" s="384">
        <v>10</v>
      </c>
      <c r="B17" s="387" t="s">
        <v>371</v>
      </c>
      <c r="C17" s="624"/>
      <c r="D17" s="624">
        <v>364206.89600000001</v>
      </c>
      <c r="E17" s="624">
        <v>7539761.2259000018</v>
      </c>
      <c r="F17" s="624">
        <v>1038589.8472000001</v>
      </c>
      <c r="G17" s="624">
        <v>373789.30530000001</v>
      </c>
      <c r="H17" s="624">
        <v>9316347.2744000014</v>
      </c>
      <c r="I17" s="672"/>
      <c r="J17" s="672"/>
      <c r="K17" s="672"/>
      <c r="L17" s="672"/>
      <c r="M17" s="672"/>
      <c r="N17" s="672"/>
      <c r="O17" s="672"/>
      <c r="P17" s="672"/>
      <c r="Q17" s="672"/>
    </row>
    <row r="18" spans="1:17">
      <c r="A18" s="384">
        <v>11</v>
      </c>
      <c r="B18" s="383" t="s">
        <v>68</v>
      </c>
      <c r="C18" s="624"/>
      <c r="D18" s="624">
        <v>0</v>
      </c>
      <c r="E18" s="624">
        <v>0</v>
      </c>
      <c r="F18" s="624">
        <v>0</v>
      </c>
      <c r="G18" s="624">
        <v>3918376.47</v>
      </c>
      <c r="H18" s="624">
        <v>3918376.47</v>
      </c>
      <c r="I18" s="672"/>
      <c r="J18" s="672"/>
      <c r="K18" s="672"/>
      <c r="L18" s="672"/>
      <c r="M18" s="672"/>
      <c r="N18" s="672"/>
      <c r="O18" s="672"/>
      <c r="P18" s="672"/>
      <c r="Q18" s="672"/>
    </row>
    <row r="19" spans="1:17">
      <c r="A19" s="384">
        <v>12</v>
      </c>
      <c r="B19" s="383" t="s">
        <v>69</v>
      </c>
      <c r="C19" s="624"/>
      <c r="D19" s="624">
        <v>0</v>
      </c>
      <c r="E19" s="624">
        <v>0</v>
      </c>
      <c r="F19" s="624">
        <v>0</v>
      </c>
      <c r="G19" s="624">
        <v>0</v>
      </c>
      <c r="H19" s="624">
        <v>0</v>
      </c>
      <c r="I19" s="672"/>
      <c r="J19" s="672"/>
      <c r="K19" s="672"/>
      <c r="L19" s="672"/>
      <c r="M19" s="672"/>
      <c r="N19" s="672"/>
      <c r="O19" s="672"/>
      <c r="P19" s="672"/>
      <c r="Q19" s="672"/>
    </row>
    <row r="20" spans="1:17">
      <c r="A20" s="386">
        <v>13</v>
      </c>
      <c r="B20" s="385" t="s">
        <v>70</v>
      </c>
      <c r="C20" s="624"/>
      <c r="D20" s="624">
        <v>0</v>
      </c>
      <c r="E20" s="624">
        <v>0</v>
      </c>
      <c r="F20" s="624">
        <v>0</v>
      </c>
      <c r="G20" s="624">
        <v>0</v>
      </c>
      <c r="H20" s="624">
        <v>0</v>
      </c>
      <c r="I20" s="672"/>
      <c r="J20" s="672"/>
      <c r="K20" s="672"/>
      <c r="L20" s="672"/>
      <c r="M20" s="672"/>
      <c r="N20" s="672"/>
      <c r="O20" s="672"/>
      <c r="P20" s="672"/>
      <c r="Q20" s="672"/>
    </row>
    <row r="21" spans="1:17">
      <c r="A21" s="384">
        <v>14</v>
      </c>
      <c r="B21" s="383" t="s">
        <v>357</v>
      </c>
      <c r="C21" s="624">
        <v>54730766.979999997</v>
      </c>
      <c r="D21" s="624">
        <v>1948463.6497507228</v>
      </c>
      <c r="E21" s="624">
        <v>0</v>
      </c>
      <c r="F21" s="624">
        <v>0</v>
      </c>
      <c r="G21" s="624">
        <v>53547421.674318887</v>
      </c>
      <c r="H21" s="624">
        <v>110226652.30406961</v>
      </c>
      <c r="I21" s="672"/>
      <c r="J21" s="672"/>
      <c r="K21" s="672"/>
      <c r="L21" s="672"/>
      <c r="M21" s="672"/>
      <c r="N21" s="672"/>
      <c r="O21" s="672"/>
      <c r="P21" s="672"/>
      <c r="Q21" s="672"/>
    </row>
    <row r="22" spans="1:17">
      <c r="A22" s="382">
        <v>15</v>
      </c>
      <c r="B22" s="381" t="s">
        <v>66</v>
      </c>
      <c r="C22" s="624">
        <v>374521385.36831343</v>
      </c>
      <c r="D22" s="624">
        <v>663332316.73395109</v>
      </c>
      <c r="E22" s="624">
        <v>500507825.64719945</v>
      </c>
      <c r="F22" s="624">
        <v>677649967.78239989</v>
      </c>
      <c r="G22" s="624">
        <v>60121117.299718887</v>
      </c>
      <c r="H22" s="624">
        <v>2276132612.8315835</v>
      </c>
      <c r="I22" s="672"/>
      <c r="J22" s="672"/>
      <c r="K22" s="672"/>
      <c r="L22" s="672"/>
      <c r="M22" s="672"/>
      <c r="N22" s="672"/>
      <c r="O22" s="672"/>
      <c r="P22" s="672"/>
      <c r="Q22" s="672"/>
    </row>
    <row r="26" spans="1:17" ht="36">
      <c r="B26" s="314" t="s">
        <v>465</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R26"/>
  <sheetViews>
    <sheetView showGridLines="0" topLeftCell="B1" zoomScale="80" zoomScaleNormal="80" workbookViewId="0">
      <selection activeCell="G38" sqref="G38"/>
    </sheetView>
  </sheetViews>
  <sheetFormatPr defaultColWidth="9.109375" defaultRowHeight="12"/>
  <cols>
    <col min="1" max="1" width="11.88671875" style="309" bestFit="1" customWidth="1"/>
    <col min="2" max="2" width="86.88671875" style="306" customWidth="1"/>
    <col min="3" max="4" width="31.5546875" style="306" customWidth="1"/>
    <col min="5" max="5" width="16.44140625" style="306" bestFit="1" customWidth="1"/>
    <col min="6" max="6" width="14.109375" style="306" bestFit="1" customWidth="1"/>
    <col min="7" max="7" width="20" style="306" bestFit="1" customWidth="1"/>
    <col min="8" max="8" width="25.109375" style="306" bestFit="1" customWidth="1"/>
    <col min="9" max="16384" width="9.109375" style="306"/>
  </cols>
  <sheetData>
    <row r="1" spans="1:18" ht="13.8">
      <c r="A1" s="305" t="s">
        <v>97</v>
      </c>
      <c r="B1" s="225" t="str">
        <f>Info!C2</f>
        <v>სს პროკრედიტ ბანკი</v>
      </c>
      <c r="C1" s="399"/>
      <c r="D1" s="399"/>
      <c r="E1" s="399"/>
      <c r="F1" s="399"/>
      <c r="G1" s="399"/>
      <c r="H1" s="399"/>
    </row>
    <row r="2" spans="1:18">
      <c r="A2" s="305" t="s">
        <v>98</v>
      </c>
      <c r="B2" s="308">
        <f>'1. key ratios'!B2</f>
        <v>46203</v>
      </c>
      <c r="C2" s="399"/>
      <c r="D2" s="399"/>
      <c r="E2" s="399"/>
      <c r="F2" s="399"/>
      <c r="G2" s="399"/>
      <c r="H2" s="399"/>
    </row>
    <row r="3" spans="1:18">
      <c r="A3" s="307" t="s">
        <v>358</v>
      </c>
      <c r="B3" s="399"/>
      <c r="C3" s="399"/>
      <c r="D3" s="399"/>
      <c r="E3" s="399"/>
      <c r="F3" s="399"/>
      <c r="G3" s="399"/>
      <c r="H3" s="399"/>
    </row>
    <row r="4" spans="1:18">
      <c r="A4" s="400"/>
      <c r="B4" s="399"/>
      <c r="C4" s="398" t="s">
        <v>359</v>
      </c>
      <c r="D4" s="398" t="s">
        <v>360</v>
      </c>
      <c r="E4" s="398" t="s">
        <v>361</v>
      </c>
      <c r="F4" s="398" t="s">
        <v>362</v>
      </c>
      <c r="G4" s="398" t="s">
        <v>363</v>
      </c>
      <c r="H4" s="398" t="s">
        <v>364</v>
      </c>
    </row>
    <row r="5" spans="1:18" ht="33.9" customHeight="1">
      <c r="A5" s="743" t="s">
        <v>616</v>
      </c>
      <c r="B5" s="744"/>
      <c r="C5" s="757" t="s">
        <v>453</v>
      </c>
      <c r="D5" s="757"/>
      <c r="E5" s="757" t="s">
        <v>615</v>
      </c>
      <c r="F5" s="755" t="s">
        <v>614</v>
      </c>
      <c r="G5" s="755" t="s">
        <v>368</v>
      </c>
      <c r="H5" s="396" t="s">
        <v>613</v>
      </c>
    </row>
    <row r="6" spans="1:18" ht="24">
      <c r="A6" s="747"/>
      <c r="B6" s="748"/>
      <c r="C6" s="397" t="s">
        <v>369</v>
      </c>
      <c r="D6" s="397" t="s">
        <v>370</v>
      </c>
      <c r="E6" s="757"/>
      <c r="F6" s="756"/>
      <c r="G6" s="756"/>
      <c r="H6" s="396" t="s">
        <v>612</v>
      </c>
    </row>
    <row r="7" spans="1:18">
      <c r="A7" s="394">
        <v>1</v>
      </c>
      <c r="B7" s="383" t="s">
        <v>123</v>
      </c>
      <c r="C7" s="625"/>
      <c r="D7" s="625">
        <v>473919705.21370006</v>
      </c>
      <c r="E7" s="625">
        <v>93795.920199999993</v>
      </c>
      <c r="F7" s="625"/>
      <c r="G7" s="625"/>
      <c r="H7" s="626">
        <v>473825909.29350007</v>
      </c>
      <c r="I7" s="672"/>
      <c r="J7" s="672"/>
      <c r="K7" s="672"/>
      <c r="L7" s="672"/>
      <c r="M7" s="672"/>
      <c r="N7" s="672"/>
      <c r="O7" s="672"/>
      <c r="P7" s="672"/>
      <c r="Q7" s="672"/>
      <c r="R7" s="672"/>
    </row>
    <row r="8" spans="1:18" ht="14.4" customHeight="1">
      <c r="A8" s="394">
        <v>2</v>
      </c>
      <c r="B8" s="383" t="s">
        <v>124</v>
      </c>
      <c r="C8" s="625"/>
      <c r="D8" s="625"/>
      <c r="E8" s="625"/>
      <c r="F8" s="625"/>
      <c r="G8" s="625"/>
      <c r="H8" s="626">
        <v>0</v>
      </c>
      <c r="I8" s="672"/>
      <c r="J8" s="672"/>
      <c r="K8" s="672"/>
      <c r="L8" s="672"/>
      <c r="M8" s="672"/>
      <c r="N8" s="672"/>
      <c r="O8" s="672"/>
      <c r="P8" s="672"/>
      <c r="Q8" s="672"/>
      <c r="R8" s="672"/>
    </row>
    <row r="9" spans="1:18">
      <c r="A9" s="394">
        <v>3</v>
      </c>
      <c r="B9" s="383" t="s">
        <v>125</v>
      </c>
      <c r="C9" s="625"/>
      <c r="D9" s="625"/>
      <c r="E9" s="625"/>
      <c r="F9" s="625"/>
      <c r="G9" s="625"/>
      <c r="H9" s="626">
        <v>0</v>
      </c>
      <c r="I9" s="672"/>
      <c r="J9" s="672"/>
      <c r="K9" s="672"/>
      <c r="L9" s="672"/>
      <c r="M9" s="672"/>
      <c r="N9" s="672"/>
      <c r="O9" s="672"/>
      <c r="P9" s="672"/>
      <c r="Q9" s="672"/>
      <c r="R9" s="672"/>
    </row>
    <row r="10" spans="1:18">
      <c r="A10" s="394">
        <v>4</v>
      </c>
      <c r="B10" s="383" t="s">
        <v>126</v>
      </c>
      <c r="C10" s="625"/>
      <c r="D10" s="625"/>
      <c r="E10" s="625"/>
      <c r="F10" s="625"/>
      <c r="G10" s="625"/>
      <c r="H10" s="626">
        <v>0</v>
      </c>
      <c r="I10" s="672"/>
      <c r="J10" s="672"/>
      <c r="K10" s="672"/>
      <c r="L10" s="672"/>
      <c r="M10" s="672"/>
      <c r="N10" s="672"/>
      <c r="O10" s="672"/>
      <c r="P10" s="672"/>
      <c r="Q10" s="672"/>
      <c r="R10" s="672"/>
    </row>
    <row r="11" spans="1:18">
      <c r="A11" s="394">
        <v>5</v>
      </c>
      <c r="B11" s="383" t="s">
        <v>667</v>
      </c>
      <c r="C11" s="625"/>
      <c r="D11" s="625"/>
      <c r="E11" s="625"/>
      <c r="F11" s="625"/>
      <c r="G11" s="625"/>
      <c r="H11" s="626">
        <v>0</v>
      </c>
      <c r="I11" s="672"/>
      <c r="J11" s="672"/>
      <c r="K11" s="672"/>
      <c r="L11" s="672"/>
      <c r="M11" s="672"/>
      <c r="N11" s="672"/>
      <c r="O11" s="672"/>
      <c r="P11" s="672"/>
      <c r="Q11" s="672"/>
      <c r="R11" s="672"/>
    </row>
    <row r="12" spans="1:18">
      <c r="A12" s="394">
        <v>6</v>
      </c>
      <c r="B12" s="383" t="s">
        <v>127</v>
      </c>
      <c r="C12" s="625"/>
      <c r="D12" s="625">
        <v>190742607.20809999</v>
      </c>
      <c r="E12" s="625">
        <v>5607.4120000000003</v>
      </c>
      <c r="F12" s="625"/>
      <c r="G12" s="625"/>
      <c r="H12" s="626">
        <v>190736999.79609999</v>
      </c>
      <c r="I12" s="672"/>
      <c r="J12" s="672"/>
      <c r="K12" s="672"/>
      <c r="L12" s="672"/>
      <c r="M12" s="672"/>
      <c r="N12" s="672"/>
      <c r="O12" s="672"/>
      <c r="P12" s="672"/>
      <c r="Q12" s="672"/>
      <c r="R12" s="672"/>
    </row>
    <row r="13" spans="1:18">
      <c r="A13" s="394">
        <v>7</v>
      </c>
      <c r="B13" s="383" t="s">
        <v>71</v>
      </c>
      <c r="C13" s="625">
        <v>26551349.942899998</v>
      </c>
      <c r="D13" s="625">
        <v>912755437.81000006</v>
      </c>
      <c r="E13" s="625">
        <v>21232205.9212</v>
      </c>
      <c r="F13" s="625"/>
      <c r="G13" s="625"/>
      <c r="H13" s="626">
        <v>918074581.83169997</v>
      </c>
      <c r="I13" s="672"/>
      <c r="J13" s="672"/>
      <c r="K13" s="672"/>
      <c r="L13" s="672"/>
      <c r="M13" s="672"/>
      <c r="N13" s="672"/>
      <c r="O13" s="672"/>
      <c r="P13" s="672"/>
      <c r="Q13" s="672"/>
      <c r="R13" s="672"/>
    </row>
    <row r="14" spans="1:18">
      <c r="A14" s="394">
        <v>8</v>
      </c>
      <c r="B14" s="385" t="s">
        <v>72</v>
      </c>
      <c r="C14" s="625">
        <v>5953760.5820000004</v>
      </c>
      <c r="D14" s="625">
        <v>464697836.75559998</v>
      </c>
      <c r="E14" s="625">
        <v>6064974.9881999996</v>
      </c>
      <c r="F14" s="625"/>
      <c r="G14" s="625">
        <v>385167.47</v>
      </c>
      <c r="H14" s="626">
        <v>464586622.34939998</v>
      </c>
      <c r="I14" s="672"/>
      <c r="J14" s="672"/>
      <c r="K14" s="672"/>
      <c r="L14" s="672"/>
      <c r="M14" s="672"/>
      <c r="N14" s="672"/>
      <c r="O14" s="672"/>
      <c r="P14" s="672"/>
      <c r="Q14" s="672"/>
      <c r="R14" s="672"/>
    </row>
    <row r="15" spans="1:18">
      <c r="A15" s="394">
        <v>9</v>
      </c>
      <c r="B15" s="383" t="s">
        <v>668</v>
      </c>
      <c r="C15" s="625">
        <v>295201.77630000003</v>
      </c>
      <c r="D15" s="625">
        <v>115129410.242</v>
      </c>
      <c r="E15" s="625">
        <v>661141.23239999998</v>
      </c>
      <c r="F15" s="625"/>
      <c r="G15" s="625"/>
      <c r="H15" s="626">
        <v>114763470.7859</v>
      </c>
      <c r="I15" s="672"/>
      <c r="J15" s="672"/>
      <c r="K15" s="672"/>
      <c r="L15" s="672"/>
      <c r="M15" s="672"/>
      <c r="N15" s="672"/>
      <c r="O15" s="672"/>
      <c r="P15" s="672"/>
      <c r="Q15" s="672"/>
      <c r="R15" s="672"/>
    </row>
    <row r="16" spans="1:18">
      <c r="A16" s="394">
        <v>10</v>
      </c>
      <c r="B16" s="387" t="s">
        <v>371</v>
      </c>
      <c r="C16" s="625">
        <v>27780411.842300002</v>
      </c>
      <c r="D16" s="625"/>
      <c r="E16" s="625">
        <v>18464064.567899998</v>
      </c>
      <c r="F16" s="625"/>
      <c r="G16" s="625"/>
      <c r="H16" s="626">
        <v>9316347.2744000033</v>
      </c>
      <c r="I16" s="672"/>
      <c r="J16" s="672"/>
      <c r="K16" s="672"/>
      <c r="L16" s="672"/>
      <c r="M16" s="672"/>
      <c r="N16" s="672"/>
      <c r="O16" s="672"/>
      <c r="P16" s="672"/>
      <c r="Q16" s="672"/>
      <c r="R16" s="672"/>
    </row>
    <row r="17" spans="1:18">
      <c r="A17" s="394">
        <v>11</v>
      </c>
      <c r="B17" s="383" t="s">
        <v>68</v>
      </c>
      <c r="C17" s="625"/>
      <c r="D17" s="625">
        <v>3918376.47</v>
      </c>
      <c r="E17" s="625">
        <v>0</v>
      </c>
      <c r="F17" s="625"/>
      <c r="G17" s="625"/>
      <c r="H17" s="626">
        <v>3918376.47</v>
      </c>
      <c r="I17" s="672"/>
      <c r="J17" s="672"/>
      <c r="K17" s="672"/>
      <c r="L17" s="672"/>
      <c r="M17" s="672"/>
      <c r="N17" s="672"/>
      <c r="O17" s="672"/>
      <c r="P17" s="672"/>
      <c r="Q17" s="672"/>
      <c r="R17" s="672"/>
    </row>
    <row r="18" spans="1:18">
      <c r="A18" s="394">
        <v>12</v>
      </c>
      <c r="B18" s="383" t="s">
        <v>69</v>
      </c>
      <c r="C18" s="625"/>
      <c r="D18" s="625"/>
      <c r="E18" s="625"/>
      <c r="F18" s="625"/>
      <c r="G18" s="625"/>
      <c r="H18" s="626">
        <v>0</v>
      </c>
      <c r="I18" s="672"/>
      <c r="J18" s="672"/>
      <c r="K18" s="672"/>
      <c r="L18" s="672"/>
      <c r="M18" s="672"/>
      <c r="N18" s="672"/>
      <c r="O18" s="672"/>
      <c r="P18" s="672"/>
      <c r="Q18" s="672"/>
      <c r="R18" s="672"/>
    </row>
    <row r="19" spans="1:18">
      <c r="A19" s="395">
        <v>13</v>
      </c>
      <c r="B19" s="385" t="s">
        <v>70</v>
      </c>
      <c r="C19" s="625"/>
      <c r="D19" s="625"/>
      <c r="E19" s="625"/>
      <c r="F19" s="625"/>
      <c r="G19" s="625"/>
      <c r="H19" s="626">
        <v>0</v>
      </c>
      <c r="I19" s="672"/>
      <c r="J19" s="672"/>
      <c r="K19" s="672"/>
      <c r="L19" s="672"/>
      <c r="M19" s="672"/>
      <c r="N19" s="672"/>
      <c r="O19" s="672"/>
      <c r="P19" s="672"/>
      <c r="Q19" s="672"/>
      <c r="R19" s="672"/>
    </row>
    <row r="20" spans="1:18">
      <c r="A20" s="394">
        <v>14</v>
      </c>
      <c r="B20" s="383" t="s">
        <v>357</v>
      </c>
      <c r="C20" s="625"/>
      <c r="D20" s="625">
        <v>125487148.10429999</v>
      </c>
      <c r="E20" s="625">
        <v>24791.297430390601</v>
      </c>
      <c r="F20" s="625"/>
      <c r="G20" s="625">
        <v>0</v>
      </c>
      <c r="H20" s="626">
        <v>125462356.8068696</v>
      </c>
      <c r="I20" s="672"/>
      <c r="J20" s="672"/>
      <c r="K20" s="672"/>
      <c r="L20" s="672"/>
      <c r="M20" s="672"/>
      <c r="N20" s="672"/>
      <c r="O20" s="672"/>
      <c r="P20" s="672"/>
      <c r="Q20" s="672"/>
      <c r="R20" s="672"/>
    </row>
    <row r="21" spans="1:18" s="310" customFormat="1">
      <c r="A21" s="393">
        <v>15</v>
      </c>
      <c r="B21" s="392" t="s">
        <v>66</v>
      </c>
      <c r="C21" s="627">
        <v>32800312.301199995</v>
      </c>
      <c r="D21" s="627">
        <v>2286650521.8037</v>
      </c>
      <c r="E21" s="627">
        <v>28082516.771430392</v>
      </c>
      <c r="F21" s="627">
        <v>0</v>
      </c>
      <c r="G21" s="627">
        <v>385167.47</v>
      </c>
      <c r="H21" s="628">
        <v>2291368317.3334699</v>
      </c>
      <c r="I21" s="672"/>
      <c r="J21" s="672"/>
      <c r="K21" s="672"/>
      <c r="L21" s="672"/>
      <c r="M21" s="672"/>
      <c r="N21" s="672"/>
      <c r="O21" s="672"/>
      <c r="P21" s="672"/>
      <c r="Q21" s="672"/>
      <c r="R21" s="672"/>
    </row>
    <row r="22" spans="1:18">
      <c r="A22" s="391">
        <v>16</v>
      </c>
      <c r="B22" s="390" t="s">
        <v>372</v>
      </c>
      <c r="C22" s="625">
        <v>32800312.301199995</v>
      </c>
      <c r="D22" s="625">
        <v>1492582684.8076</v>
      </c>
      <c r="E22" s="625">
        <v>27958322.141800001</v>
      </c>
      <c r="F22" s="625">
        <v>0</v>
      </c>
      <c r="G22" s="625">
        <v>385167.47</v>
      </c>
      <c r="H22" s="626">
        <v>1497424674.967</v>
      </c>
      <c r="I22" s="672"/>
      <c r="J22" s="672"/>
      <c r="K22" s="672"/>
      <c r="L22" s="672"/>
      <c r="M22" s="672"/>
      <c r="N22" s="672"/>
      <c r="O22" s="672"/>
      <c r="P22" s="672"/>
      <c r="Q22" s="672"/>
      <c r="R22" s="672"/>
    </row>
    <row r="23" spans="1:18">
      <c r="A23" s="391">
        <v>17</v>
      </c>
      <c r="B23" s="390" t="s">
        <v>373</v>
      </c>
      <c r="C23" s="625"/>
      <c r="D23" s="625">
        <v>140914193.27000001</v>
      </c>
      <c r="E23" s="625">
        <v>44578.14</v>
      </c>
      <c r="F23" s="625"/>
      <c r="G23" s="625"/>
      <c r="H23" s="626">
        <v>140869615.13000003</v>
      </c>
      <c r="I23" s="672"/>
      <c r="J23" s="672"/>
      <c r="K23" s="672"/>
      <c r="L23" s="672"/>
      <c r="M23" s="672"/>
      <c r="N23" s="672"/>
      <c r="O23" s="672"/>
      <c r="P23" s="672"/>
      <c r="Q23" s="672"/>
      <c r="R23" s="672"/>
    </row>
    <row r="26" spans="1:18" ht="42.6" customHeight="1">
      <c r="B26" s="314" t="s">
        <v>465</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headerFooter>
    <oddHeader>&amp;C&amp;"Calibri"&amp;10&amp;K0078D7 Classification: Restricted to Partners&amp;1#_x000D_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X36"/>
  <sheetViews>
    <sheetView showGridLines="0" zoomScale="80" zoomScaleNormal="80" workbookViewId="0">
      <selection activeCell="H39" sqref="H39"/>
    </sheetView>
  </sheetViews>
  <sheetFormatPr defaultColWidth="9.109375" defaultRowHeight="12"/>
  <cols>
    <col min="1" max="1" width="11" style="306" bestFit="1" customWidth="1"/>
    <col min="2" max="2" width="93.44140625" style="306" customWidth="1"/>
    <col min="3" max="4" width="35" style="306" customWidth="1"/>
    <col min="5" max="7" width="22" style="306" customWidth="1"/>
    <col min="8" max="8" width="42.109375" style="306" bestFit="1" customWidth="1"/>
    <col min="9" max="16384" width="9.109375" style="306"/>
  </cols>
  <sheetData>
    <row r="1" spans="1:24" ht="13.8">
      <c r="A1" s="305" t="s">
        <v>97</v>
      </c>
      <c r="B1" s="225" t="str">
        <f>Info!C2</f>
        <v>სს პროკრედიტ ბანკი</v>
      </c>
      <c r="C1" s="399"/>
      <c r="D1" s="399"/>
      <c r="E1" s="399"/>
      <c r="F1" s="399"/>
      <c r="G1" s="399"/>
      <c r="H1" s="399"/>
    </row>
    <row r="2" spans="1:24">
      <c r="A2" s="305" t="s">
        <v>98</v>
      </c>
      <c r="B2" s="308">
        <f>'1. key ratios'!B2</f>
        <v>46203</v>
      </c>
      <c r="C2" s="399"/>
      <c r="D2" s="399"/>
      <c r="E2" s="399"/>
      <c r="F2" s="399"/>
      <c r="G2" s="399"/>
      <c r="H2" s="399"/>
    </row>
    <row r="3" spans="1:24">
      <c r="A3" s="307" t="s">
        <v>374</v>
      </c>
      <c r="B3" s="399"/>
      <c r="C3" s="399"/>
      <c r="D3" s="399"/>
      <c r="E3" s="399"/>
      <c r="F3" s="399"/>
      <c r="G3" s="399"/>
      <c r="H3" s="399"/>
    </row>
    <row r="4" spans="1:24">
      <c r="A4" s="399"/>
      <c r="B4" s="399"/>
      <c r="C4" s="398" t="s">
        <v>359</v>
      </c>
      <c r="D4" s="398" t="s">
        <v>360</v>
      </c>
      <c r="E4" s="398" t="s">
        <v>361</v>
      </c>
      <c r="F4" s="398" t="s">
        <v>362</v>
      </c>
      <c r="G4" s="398" t="s">
        <v>363</v>
      </c>
      <c r="H4" s="398" t="s">
        <v>364</v>
      </c>
    </row>
    <row r="5" spans="1:24" ht="41.4" customHeight="1">
      <c r="A5" s="743" t="s">
        <v>618</v>
      </c>
      <c r="B5" s="744"/>
      <c r="C5" s="758" t="s">
        <v>453</v>
      </c>
      <c r="D5" s="759"/>
      <c r="E5" s="755" t="s">
        <v>615</v>
      </c>
      <c r="F5" s="755" t="s">
        <v>614</v>
      </c>
      <c r="G5" s="755" t="s">
        <v>368</v>
      </c>
      <c r="H5" s="396" t="s">
        <v>613</v>
      </c>
    </row>
    <row r="6" spans="1:24" ht="24">
      <c r="A6" s="747"/>
      <c r="B6" s="748"/>
      <c r="C6" s="397" t="s">
        <v>369</v>
      </c>
      <c r="D6" s="397" t="s">
        <v>370</v>
      </c>
      <c r="E6" s="756"/>
      <c r="F6" s="756"/>
      <c r="G6" s="756"/>
      <c r="H6" s="396" t="s">
        <v>612</v>
      </c>
    </row>
    <row r="7" spans="1:24">
      <c r="A7" s="389">
        <v>1</v>
      </c>
      <c r="B7" s="402" t="s">
        <v>375</v>
      </c>
      <c r="C7" s="625"/>
      <c r="D7" s="625">
        <v>456688783.16360003</v>
      </c>
      <c r="E7" s="625">
        <v>103575.30100000001</v>
      </c>
      <c r="F7" s="625"/>
      <c r="G7" s="625"/>
      <c r="H7" s="626">
        <v>456585207.86260003</v>
      </c>
      <c r="I7" s="672"/>
      <c r="J7" s="672"/>
      <c r="K7" s="672"/>
      <c r="L7" s="672"/>
      <c r="M7" s="672"/>
      <c r="N7" s="672"/>
      <c r="O7" s="672"/>
      <c r="P7" s="672"/>
      <c r="Q7" s="672"/>
      <c r="R7" s="672"/>
      <c r="S7" s="672"/>
      <c r="T7" s="672"/>
      <c r="U7" s="672"/>
      <c r="V7" s="672"/>
      <c r="W7" s="672"/>
      <c r="X7" s="672"/>
    </row>
    <row r="8" spans="1:24">
      <c r="A8" s="389">
        <v>2</v>
      </c>
      <c r="B8" s="402" t="s">
        <v>376</v>
      </c>
      <c r="C8" s="625"/>
      <c r="D8" s="625">
        <v>202517722.36660001</v>
      </c>
      <c r="E8" s="625">
        <v>23667.8236</v>
      </c>
      <c r="F8" s="625"/>
      <c r="G8" s="625"/>
      <c r="H8" s="626">
        <v>202494054.54300001</v>
      </c>
      <c r="I8" s="672"/>
      <c r="J8" s="672"/>
      <c r="K8" s="672"/>
      <c r="L8" s="672"/>
      <c r="M8" s="672"/>
      <c r="N8" s="672"/>
      <c r="O8" s="672"/>
      <c r="P8" s="672"/>
      <c r="Q8" s="672"/>
      <c r="R8" s="672"/>
      <c r="S8" s="672"/>
      <c r="T8" s="672"/>
      <c r="U8" s="672"/>
      <c r="V8" s="672"/>
      <c r="W8" s="672"/>
      <c r="X8" s="672"/>
    </row>
    <row r="9" spans="1:24">
      <c r="A9" s="389">
        <v>3</v>
      </c>
      <c r="B9" s="402" t="s">
        <v>617</v>
      </c>
      <c r="C9" s="625"/>
      <c r="D9" s="625"/>
      <c r="E9" s="625"/>
      <c r="F9" s="625"/>
      <c r="G9" s="625"/>
      <c r="H9" s="626">
        <v>0</v>
      </c>
      <c r="I9" s="672"/>
      <c r="J9" s="672"/>
      <c r="K9" s="672"/>
      <c r="L9" s="672"/>
      <c r="M9" s="672"/>
      <c r="N9" s="672"/>
      <c r="O9" s="672"/>
      <c r="P9" s="672"/>
      <c r="Q9" s="672"/>
      <c r="R9" s="672"/>
      <c r="S9" s="672"/>
      <c r="T9" s="672"/>
      <c r="U9" s="672"/>
      <c r="V9" s="672"/>
      <c r="W9" s="672"/>
      <c r="X9" s="672"/>
    </row>
    <row r="10" spans="1:24">
      <c r="A10" s="389">
        <v>4</v>
      </c>
      <c r="B10" s="402" t="s">
        <v>377</v>
      </c>
      <c r="C10" s="625"/>
      <c r="D10" s="625">
        <v>64105767.196999997</v>
      </c>
      <c r="E10" s="625">
        <v>315215.25150000001</v>
      </c>
      <c r="F10" s="625"/>
      <c r="G10" s="625"/>
      <c r="H10" s="626">
        <v>63790551.945499994</v>
      </c>
      <c r="I10" s="672"/>
      <c r="J10" s="672"/>
      <c r="K10" s="672"/>
      <c r="L10" s="672"/>
      <c r="M10" s="672"/>
      <c r="N10" s="672"/>
      <c r="O10" s="672"/>
      <c r="P10" s="672"/>
      <c r="Q10" s="672"/>
      <c r="R10" s="672"/>
      <c r="S10" s="672"/>
      <c r="T10" s="672"/>
      <c r="U10" s="672"/>
      <c r="V10" s="672"/>
      <c r="W10" s="672"/>
      <c r="X10" s="672"/>
    </row>
    <row r="11" spans="1:24">
      <c r="A11" s="389">
        <v>5</v>
      </c>
      <c r="B11" s="402" t="s">
        <v>378</v>
      </c>
      <c r="C11" s="625"/>
      <c r="D11" s="625">
        <v>170627174.90979999</v>
      </c>
      <c r="E11" s="625">
        <v>831232.81180000002</v>
      </c>
      <c r="F11" s="625"/>
      <c r="G11" s="625"/>
      <c r="H11" s="626">
        <v>169795942.09799999</v>
      </c>
      <c r="I11" s="672"/>
      <c r="J11" s="672"/>
      <c r="K11" s="672"/>
      <c r="L11" s="672"/>
      <c r="M11" s="672"/>
      <c r="N11" s="672"/>
      <c r="O11" s="672"/>
      <c r="P11" s="672"/>
      <c r="Q11" s="672"/>
      <c r="R11" s="672"/>
      <c r="S11" s="672"/>
      <c r="T11" s="672"/>
      <c r="U11" s="672"/>
      <c r="V11" s="672"/>
      <c r="W11" s="672"/>
      <c r="X11" s="672"/>
    </row>
    <row r="12" spans="1:24">
      <c r="A12" s="389">
        <v>6</v>
      </c>
      <c r="B12" s="402" t="s">
        <v>379</v>
      </c>
      <c r="C12" s="625">
        <v>4958864.1437999997</v>
      </c>
      <c r="D12" s="625">
        <v>40506408.037799999</v>
      </c>
      <c r="E12" s="625">
        <v>4579027.9230000004</v>
      </c>
      <c r="F12" s="625"/>
      <c r="G12" s="625">
        <v>33133.78</v>
      </c>
      <c r="H12" s="626">
        <v>40886244.258599997</v>
      </c>
      <c r="I12" s="672"/>
      <c r="J12" s="672"/>
      <c r="K12" s="672"/>
      <c r="L12" s="672"/>
      <c r="M12" s="672"/>
      <c r="N12" s="672"/>
      <c r="O12" s="672"/>
      <c r="P12" s="672"/>
      <c r="Q12" s="672"/>
      <c r="R12" s="672"/>
      <c r="S12" s="672"/>
      <c r="T12" s="672"/>
      <c r="U12" s="672"/>
      <c r="V12" s="672"/>
      <c r="W12" s="672"/>
      <c r="X12" s="672"/>
    </row>
    <row r="13" spans="1:24">
      <c r="A13" s="389">
        <v>7</v>
      </c>
      <c r="B13" s="402" t="s">
        <v>380</v>
      </c>
      <c r="C13" s="625">
        <v>497227.67</v>
      </c>
      <c r="D13" s="625">
        <v>165659063.90290001</v>
      </c>
      <c r="E13" s="625">
        <v>731063.42960000003</v>
      </c>
      <c r="F13" s="625"/>
      <c r="G13" s="625"/>
      <c r="H13" s="626">
        <v>165425228.1433</v>
      </c>
      <c r="I13" s="672"/>
      <c r="J13" s="672"/>
      <c r="K13" s="672"/>
      <c r="L13" s="672"/>
      <c r="M13" s="672"/>
      <c r="N13" s="672"/>
      <c r="O13" s="672"/>
      <c r="P13" s="672"/>
      <c r="Q13" s="672"/>
      <c r="R13" s="672"/>
      <c r="S13" s="672"/>
      <c r="T13" s="672"/>
      <c r="U13" s="672"/>
      <c r="V13" s="672"/>
      <c r="W13" s="672"/>
      <c r="X13" s="672"/>
    </row>
    <row r="14" spans="1:24">
      <c r="A14" s="389">
        <v>8</v>
      </c>
      <c r="B14" s="402" t="s">
        <v>381</v>
      </c>
      <c r="C14" s="625">
        <v>213271.89629999999</v>
      </c>
      <c r="D14" s="625">
        <v>114143372.728</v>
      </c>
      <c r="E14" s="625">
        <v>452023.60849999997</v>
      </c>
      <c r="F14" s="625"/>
      <c r="G14" s="625"/>
      <c r="H14" s="626">
        <v>113904621.0158</v>
      </c>
      <c r="I14" s="672"/>
      <c r="J14" s="672"/>
      <c r="K14" s="672"/>
      <c r="L14" s="672"/>
      <c r="M14" s="672"/>
      <c r="N14" s="672"/>
      <c r="O14" s="672"/>
      <c r="P14" s="672"/>
      <c r="Q14" s="672"/>
      <c r="R14" s="672"/>
      <c r="S14" s="672"/>
      <c r="T14" s="672"/>
      <c r="U14" s="672"/>
      <c r="V14" s="672"/>
      <c r="W14" s="672"/>
      <c r="X14" s="672"/>
    </row>
    <row r="15" spans="1:24">
      <c r="A15" s="389">
        <v>9</v>
      </c>
      <c r="B15" s="402" t="s">
        <v>382</v>
      </c>
      <c r="C15" s="625">
        <v>12280083.698999999</v>
      </c>
      <c r="D15" s="625">
        <v>82567689.186399996</v>
      </c>
      <c r="E15" s="625">
        <v>8148858.0012999997</v>
      </c>
      <c r="F15" s="625"/>
      <c r="G15" s="625"/>
      <c r="H15" s="626">
        <v>86698914.88409999</v>
      </c>
      <c r="I15" s="672"/>
      <c r="J15" s="672"/>
      <c r="K15" s="672"/>
      <c r="L15" s="672"/>
      <c r="M15" s="672"/>
      <c r="N15" s="672"/>
      <c r="O15" s="672"/>
      <c r="P15" s="672"/>
      <c r="Q15" s="672"/>
      <c r="R15" s="672"/>
      <c r="S15" s="672"/>
      <c r="T15" s="672"/>
      <c r="U15" s="672"/>
      <c r="V15" s="672"/>
      <c r="W15" s="672"/>
      <c r="X15" s="672"/>
    </row>
    <row r="16" spans="1:24">
      <c r="A16" s="389">
        <v>10</v>
      </c>
      <c r="B16" s="402" t="s">
        <v>383</v>
      </c>
      <c r="C16" s="625"/>
      <c r="D16" s="625">
        <v>76589197.358199999</v>
      </c>
      <c r="E16" s="625">
        <v>684777.78449999995</v>
      </c>
      <c r="F16" s="625"/>
      <c r="G16" s="625"/>
      <c r="H16" s="626">
        <v>75904419.573699996</v>
      </c>
      <c r="I16" s="672"/>
      <c r="J16" s="672"/>
      <c r="K16" s="672"/>
      <c r="L16" s="672"/>
      <c r="M16" s="672"/>
      <c r="N16" s="672"/>
      <c r="O16" s="672"/>
      <c r="P16" s="672"/>
      <c r="Q16" s="672"/>
      <c r="R16" s="672"/>
      <c r="S16" s="672"/>
      <c r="T16" s="672"/>
      <c r="U16" s="672"/>
      <c r="V16" s="672"/>
      <c r="W16" s="672"/>
      <c r="X16" s="672"/>
    </row>
    <row r="17" spans="1:24">
      <c r="A17" s="389">
        <v>11</v>
      </c>
      <c r="B17" s="402" t="s">
        <v>384</v>
      </c>
      <c r="C17" s="625"/>
      <c r="D17" s="625">
        <v>17493816.300999999</v>
      </c>
      <c r="E17" s="625">
        <v>63181.7091</v>
      </c>
      <c r="F17" s="625"/>
      <c r="G17" s="625">
        <v>56465.09</v>
      </c>
      <c r="H17" s="626">
        <v>17430634.591899998</v>
      </c>
      <c r="I17" s="672"/>
      <c r="J17" s="672"/>
      <c r="K17" s="672"/>
      <c r="L17" s="672"/>
      <c r="M17" s="672"/>
      <c r="N17" s="672"/>
      <c r="O17" s="672"/>
      <c r="P17" s="672"/>
      <c r="Q17" s="672"/>
      <c r="R17" s="672"/>
      <c r="S17" s="672"/>
      <c r="T17" s="672"/>
      <c r="U17" s="672"/>
      <c r="V17" s="672"/>
      <c r="W17" s="672"/>
      <c r="X17" s="672"/>
    </row>
    <row r="18" spans="1:24">
      <c r="A18" s="389">
        <v>12</v>
      </c>
      <c r="B18" s="402" t="s">
        <v>385</v>
      </c>
      <c r="C18" s="625">
        <v>120912.12</v>
      </c>
      <c r="D18" s="625">
        <v>135707565.54319999</v>
      </c>
      <c r="E18" s="625">
        <v>383527.07949999999</v>
      </c>
      <c r="F18" s="625"/>
      <c r="G18" s="625">
        <v>100632.87</v>
      </c>
      <c r="H18" s="626">
        <v>135444950.5837</v>
      </c>
      <c r="I18" s="672"/>
      <c r="J18" s="672"/>
      <c r="K18" s="672"/>
      <c r="L18" s="672"/>
      <c r="M18" s="672"/>
      <c r="N18" s="672"/>
      <c r="O18" s="672"/>
      <c r="P18" s="672"/>
      <c r="Q18" s="672"/>
      <c r="R18" s="672"/>
      <c r="S18" s="672"/>
      <c r="T18" s="672"/>
      <c r="U18" s="672"/>
      <c r="V18" s="672"/>
      <c r="W18" s="672"/>
      <c r="X18" s="672"/>
    </row>
    <row r="19" spans="1:24">
      <c r="A19" s="389">
        <v>13</v>
      </c>
      <c r="B19" s="402" t="s">
        <v>386</v>
      </c>
      <c r="C19" s="625">
        <v>129212.3</v>
      </c>
      <c r="D19" s="625">
        <v>66321748.579800002</v>
      </c>
      <c r="E19" s="625">
        <v>389498.37390000001</v>
      </c>
      <c r="F19" s="625"/>
      <c r="G19" s="625"/>
      <c r="H19" s="626">
        <v>66061462.505899996</v>
      </c>
      <c r="I19" s="672"/>
      <c r="J19" s="672"/>
      <c r="K19" s="672"/>
      <c r="L19" s="672"/>
      <c r="M19" s="672"/>
      <c r="N19" s="672"/>
      <c r="O19" s="672"/>
      <c r="P19" s="672"/>
      <c r="Q19" s="672"/>
      <c r="R19" s="672"/>
      <c r="S19" s="672"/>
      <c r="T19" s="672"/>
      <c r="U19" s="672"/>
      <c r="V19" s="672"/>
      <c r="W19" s="672"/>
      <c r="X19" s="672"/>
    </row>
    <row r="20" spans="1:24">
      <c r="A20" s="389">
        <v>14</v>
      </c>
      <c r="B20" s="402" t="s">
        <v>387</v>
      </c>
      <c r="C20" s="625">
        <v>4803412.6653000005</v>
      </c>
      <c r="D20" s="625">
        <v>61615103.019199997</v>
      </c>
      <c r="E20" s="625">
        <v>3093450.0813000002</v>
      </c>
      <c r="F20" s="625"/>
      <c r="G20" s="625"/>
      <c r="H20" s="626">
        <v>63325065.603199996</v>
      </c>
      <c r="I20" s="672"/>
      <c r="J20" s="672"/>
      <c r="K20" s="672"/>
      <c r="L20" s="672"/>
      <c r="M20" s="672"/>
      <c r="N20" s="672"/>
      <c r="O20" s="672"/>
      <c r="P20" s="672"/>
      <c r="Q20" s="672"/>
      <c r="R20" s="672"/>
      <c r="S20" s="672"/>
      <c r="T20" s="672"/>
      <c r="U20" s="672"/>
      <c r="V20" s="672"/>
      <c r="W20" s="672"/>
      <c r="X20" s="672"/>
    </row>
    <row r="21" spans="1:24">
      <c r="A21" s="389">
        <v>15</v>
      </c>
      <c r="B21" s="402" t="s">
        <v>388</v>
      </c>
      <c r="C21" s="625">
        <v>145042.79</v>
      </c>
      <c r="D21" s="625">
        <v>20808684.5568</v>
      </c>
      <c r="E21" s="625">
        <v>184193.89629999999</v>
      </c>
      <c r="F21" s="625"/>
      <c r="G21" s="625">
        <v>42038.05</v>
      </c>
      <c r="H21" s="626">
        <v>20769533.4505</v>
      </c>
      <c r="I21" s="672"/>
      <c r="J21" s="672"/>
      <c r="K21" s="672"/>
      <c r="L21" s="672"/>
      <c r="M21" s="672"/>
      <c r="N21" s="672"/>
      <c r="O21" s="672"/>
      <c r="P21" s="672"/>
      <c r="Q21" s="672"/>
      <c r="R21" s="672"/>
      <c r="S21" s="672"/>
      <c r="T21" s="672"/>
      <c r="U21" s="672"/>
      <c r="V21" s="672"/>
      <c r="W21" s="672"/>
      <c r="X21" s="672"/>
    </row>
    <row r="22" spans="1:24">
      <c r="A22" s="389">
        <v>16</v>
      </c>
      <c r="B22" s="402" t="s">
        <v>389</v>
      </c>
      <c r="C22" s="625"/>
      <c r="D22" s="625">
        <v>918829.17570000002</v>
      </c>
      <c r="E22" s="625">
        <v>4691.3434999999999</v>
      </c>
      <c r="F22" s="625"/>
      <c r="G22" s="625"/>
      <c r="H22" s="626">
        <v>914137.83220000006</v>
      </c>
      <c r="I22" s="672"/>
      <c r="J22" s="672"/>
      <c r="K22" s="672"/>
      <c r="L22" s="672"/>
      <c r="M22" s="672"/>
      <c r="N22" s="672"/>
      <c r="O22" s="672"/>
      <c r="P22" s="672"/>
      <c r="Q22" s="672"/>
      <c r="R22" s="672"/>
      <c r="S22" s="672"/>
      <c r="T22" s="672"/>
      <c r="U22" s="672"/>
      <c r="V22" s="672"/>
      <c r="W22" s="672"/>
      <c r="X22" s="672"/>
    </row>
    <row r="23" spans="1:24">
      <c r="A23" s="389">
        <v>17</v>
      </c>
      <c r="B23" s="402" t="s">
        <v>390</v>
      </c>
      <c r="C23" s="625"/>
      <c r="D23" s="625">
        <v>1159360.26</v>
      </c>
      <c r="E23" s="625">
        <v>5861.91</v>
      </c>
      <c r="F23" s="625"/>
      <c r="G23" s="625"/>
      <c r="H23" s="626">
        <v>1153498.3500000001</v>
      </c>
      <c r="I23" s="672"/>
      <c r="J23" s="672"/>
      <c r="K23" s="672"/>
      <c r="L23" s="672"/>
      <c r="M23" s="672"/>
      <c r="N23" s="672"/>
      <c r="O23" s="672"/>
      <c r="P23" s="672"/>
      <c r="Q23" s="672"/>
      <c r="R23" s="672"/>
      <c r="S23" s="672"/>
      <c r="T23" s="672"/>
      <c r="U23" s="672"/>
      <c r="V23" s="672"/>
      <c r="W23" s="672"/>
      <c r="X23" s="672"/>
    </row>
    <row r="24" spans="1:24">
      <c r="A24" s="389">
        <v>18</v>
      </c>
      <c r="B24" s="402" t="s">
        <v>391</v>
      </c>
      <c r="C24" s="625"/>
      <c r="D24" s="625">
        <v>16847410.895300001</v>
      </c>
      <c r="E24" s="625">
        <v>16913.8603</v>
      </c>
      <c r="F24" s="625"/>
      <c r="G24" s="625"/>
      <c r="H24" s="626">
        <v>16830497.035</v>
      </c>
      <c r="I24" s="672"/>
      <c r="J24" s="672"/>
      <c r="K24" s="672"/>
      <c r="L24" s="672"/>
      <c r="M24" s="672"/>
      <c r="N24" s="672"/>
      <c r="O24" s="672"/>
      <c r="P24" s="672"/>
      <c r="Q24" s="672"/>
      <c r="R24" s="672"/>
      <c r="S24" s="672"/>
      <c r="T24" s="672"/>
      <c r="U24" s="672"/>
      <c r="V24" s="672"/>
      <c r="W24" s="672"/>
      <c r="X24" s="672"/>
    </row>
    <row r="25" spans="1:24">
      <c r="A25" s="389">
        <v>19</v>
      </c>
      <c r="B25" s="402" t="s">
        <v>392</v>
      </c>
      <c r="C25" s="625"/>
      <c r="D25" s="625">
        <v>1815033.7087999999</v>
      </c>
      <c r="E25" s="625">
        <v>880.27170000000001</v>
      </c>
      <c r="F25" s="625"/>
      <c r="G25" s="625"/>
      <c r="H25" s="626">
        <v>1814153.4371</v>
      </c>
      <c r="I25" s="672"/>
      <c r="J25" s="672"/>
      <c r="K25" s="672"/>
      <c r="L25" s="672"/>
      <c r="M25" s="672"/>
      <c r="N25" s="672"/>
      <c r="O25" s="672"/>
      <c r="P25" s="672"/>
      <c r="Q25" s="672"/>
      <c r="R25" s="672"/>
      <c r="S25" s="672"/>
      <c r="T25" s="672"/>
      <c r="U25" s="672"/>
      <c r="V25" s="672"/>
      <c r="W25" s="672"/>
      <c r="X25" s="672"/>
    </row>
    <row r="26" spans="1:24">
      <c r="A26" s="389">
        <v>20</v>
      </c>
      <c r="B26" s="402" t="s">
        <v>393</v>
      </c>
      <c r="C26" s="625"/>
      <c r="D26" s="625">
        <v>72312541.036899999</v>
      </c>
      <c r="E26" s="625">
        <v>161227.1911</v>
      </c>
      <c r="F26" s="625"/>
      <c r="G26" s="625"/>
      <c r="H26" s="626">
        <v>72151313.845799997</v>
      </c>
      <c r="I26" s="672"/>
      <c r="J26" s="672"/>
      <c r="K26" s="672"/>
      <c r="L26" s="672"/>
      <c r="M26" s="672"/>
      <c r="N26" s="672"/>
      <c r="O26" s="672"/>
      <c r="P26" s="672"/>
      <c r="Q26" s="672"/>
      <c r="R26" s="672"/>
      <c r="S26" s="672"/>
      <c r="T26" s="672"/>
      <c r="U26" s="672"/>
      <c r="V26" s="672"/>
      <c r="W26" s="672"/>
      <c r="X26" s="672"/>
    </row>
    <row r="27" spans="1:24">
      <c r="A27" s="389">
        <v>21</v>
      </c>
      <c r="B27" s="402" t="s">
        <v>394</v>
      </c>
      <c r="C27" s="625">
        <v>615897.11690000002</v>
      </c>
      <c r="D27" s="625">
        <v>31187046.919100001</v>
      </c>
      <c r="E27" s="625">
        <v>241840.9528</v>
      </c>
      <c r="F27" s="625"/>
      <c r="G27" s="625"/>
      <c r="H27" s="626">
        <v>31561103.083200004</v>
      </c>
      <c r="I27" s="672"/>
      <c r="J27" s="672"/>
      <c r="K27" s="672"/>
      <c r="L27" s="672"/>
      <c r="M27" s="672"/>
      <c r="N27" s="672"/>
      <c r="O27" s="672"/>
      <c r="P27" s="672"/>
      <c r="Q27" s="672"/>
      <c r="R27" s="672"/>
      <c r="S27" s="672"/>
      <c r="T27" s="672"/>
      <c r="U27" s="672"/>
      <c r="V27" s="672"/>
      <c r="W27" s="672"/>
      <c r="X27" s="672"/>
    </row>
    <row r="28" spans="1:24">
      <c r="A28" s="389">
        <v>22</v>
      </c>
      <c r="B28" s="402" t="s">
        <v>395</v>
      </c>
      <c r="C28" s="625"/>
      <c r="D28" s="625">
        <v>19093365.7302</v>
      </c>
      <c r="E28" s="625">
        <v>13497.1695</v>
      </c>
      <c r="F28" s="625"/>
      <c r="G28" s="625"/>
      <c r="H28" s="626">
        <v>19079868.560699999</v>
      </c>
      <c r="I28" s="672"/>
      <c r="J28" s="672"/>
      <c r="K28" s="672"/>
      <c r="L28" s="672"/>
      <c r="M28" s="672"/>
      <c r="N28" s="672"/>
      <c r="O28" s="672"/>
      <c r="P28" s="672"/>
      <c r="Q28" s="672"/>
      <c r="R28" s="672"/>
      <c r="S28" s="672"/>
      <c r="T28" s="672"/>
      <c r="U28" s="672"/>
      <c r="V28" s="672"/>
      <c r="W28" s="672"/>
      <c r="X28" s="672"/>
    </row>
    <row r="29" spans="1:24">
      <c r="A29" s="389">
        <v>23</v>
      </c>
      <c r="B29" s="402" t="s">
        <v>396</v>
      </c>
      <c r="C29" s="625">
        <v>6070327.3235999998</v>
      </c>
      <c r="D29" s="625">
        <v>182287025.90419999</v>
      </c>
      <c r="E29" s="625">
        <v>4224769.6624999996</v>
      </c>
      <c r="F29" s="625"/>
      <c r="G29" s="625">
        <v>31274.3</v>
      </c>
      <c r="H29" s="626">
        <v>184132583.56529999</v>
      </c>
      <c r="I29" s="672"/>
      <c r="J29" s="672"/>
      <c r="K29" s="672"/>
      <c r="L29" s="672"/>
      <c r="M29" s="672"/>
      <c r="N29" s="672"/>
      <c r="O29" s="672"/>
      <c r="P29" s="672"/>
      <c r="Q29" s="672"/>
      <c r="R29" s="672"/>
      <c r="S29" s="672"/>
      <c r="T29" s="672"/>
      <c r="U29" s="672"/>
      <c r="V29" s="672"/>
      <c r="W29" s="672"/>
      <c r="X29" s="672"/>
    </row>
    <row r="30" spans="1:24">
      <c r="A30" s="389">
        <v>24</v>
      </c>
      <c r="B30" s="402" t="s">
        <v>397</v>
      </c>
      <c r="C30" s="625">
        <v>1833490.0728</v>
      </c>
      <c r="D30" s="625">
        <v>40824669.3939</v>
      </c>
      <c r="E30" s="625">
        <v>2171390.8459000001</v>
      </c>
      <c r="F30" s="625"/>
      <c r="G30" s="625"/>
      <c r="H30" s="626">
        <v>40486768.620800003</v>
      </c>
      <c r="I30" s="672"/>
      <c r="J30" s="672"/>
      <c r="K30" s="672"/>
      <c r="L30" s="672"/>
      <c r="M30" s="672"/>
      <c r="N30" s="672"/>
      <c r="O30" s="672"/>
      <c r="P30" s="672"/>
      <c r="Q30" s="672"/>
      <c r="R30" s="672"/>
      <c r="S30" s="672"/>
      <c r="T30" s="672"/>
      <c r="U30" s="672"/>
      <c r="V30" s="672"/>
      <c r="W30" s="672"/>
      <c r="X30" s="672"/>
    </row>
    <row r="31" spans="1:24">
      <c r="A31" s="389">
        <v>25</v>
      </c>
      <c r="B31" s="402" t="s">
        <v>398</v>
      </c>
      <c r="C31" s="625"/>
      <c r="D31" s="625">
        <v>8043010.9479</v>
      </c>
      <c r="E31" s="625">
        <v>32431.758399999999</v>
      </c>
      <c r="F31" s="625"/>
      <c r="G31" s="625"/>
      <c r="H31" s="626">
        <v>8010579.1895000003</v>
      </c>
      <c r="I31" s="672"/>
      <c r="J31" s="672"/>
      <c r="K31" s="672"/>
      <c r="L31" s="672"/>
      <c r="M31" s="672"/>
      <c r="N31" s="672"/>
      <c r="O31" s="672"/>
      <c r="P31" s="672"/>
      <c r="Q31" s="672"/>
      <c r="R31" s="672"/>
      <c r="S31" s="672"/>
      <c r="T31" s="672"/>
      <c r="U31" s="672"/>
      <c r="V31" s="672"/>
      <c r="W31" s="672"/>
      <c r="X31" s="672"/>
    </row>
    <row r="32" spans="1:24">
      <c r="A32" s="389">
        <v>26</v>
      </c>
      <c r="B32" s="402" t="s">
        <v>399</v>
      </c>
      <c r="C32" s="625">
        <v>1132570.5035000001</v>
      </c>
      <c r="D32" s="625">
        <v>89369043.222399995</v>
      </c>
      <c r="E32" s="625">
        <v>1153396.0933999999</v>
      </c>
      <c r="F32" s="625"/>
      <c r="G32" s="625">
        <v>121623.38</v>
      </c>
      <c r="H32" s="626">
        <v>89348217.632499993</v>
      </c>
      <c r="I32" s="672"/>
      <c r="J32" s="672"/>
      <c r="K32" s="672"/>
      <c r="L32" s="672"/>
      <c r="M32" s="672"/>
      <c r="N32" s="672"/>
      <c r="O32" s="672"/>
      <c r="P32" s="672"/>
      <c r="Q32" s="672"/>
      <c r="R32" s="672"/>
      <c r="S32" s="672"/>
      <c r="T32" s="672"/>
      <c r="U32" s="672"/>
      <c r="V32" s="672"/>
      <c r="W32" s="672"/>
      <c r="X32" s="672"/>
    </row>
    <row r="33" spans="1:24">
      <c r="A33" s="389">
        <v>27</v>
      </c>
      <c r="B33" s="389" t="s">
        <v>88</v>
      </c>
      <c r="C33" s="625">
        <v>0</v>
      </c>
      <c r="D33" s="625">
        <v>147441087.75900006</v>
      </c>
      <c r="E33" s="625">
        <v>72322.63743038848</v>
      </c>
      <c r="F33" s="625"/>
      <c r="G33" s="625">
        <v>0</v>
      </c>
      <c r="H33" s="626">
        <v>147368765.12156966</v>
      </c>
      <c r="I33" s="672"/>
      <c r="J33" s="672"/>
      <c r="K33" s="672"/>
      <c r="L33" s="672"/>
      <c r="M33" s="672"/>
      <c r="N33" s="672"/>
      <c r="O33" s="672"/>
      <c r="P33" s="672"/>
      <c r="Q33" s="672"/>
      <c r="R33" s="672"/>
      <c r="S33" s="672"/>
      <c r="T33" s="672"/>
      <c r="U33" s="672"/>
      <c r="V33" s="672"/>
      <c r="W33" s="672"/>
      <c r="X33" s="672"/>
    </row>
    <row r="34" spans="1:24">
      <c r="A34" s="389">
        <v>28</v>
      </c>
      <c r="B34" s="392" t="s">
        <v>66</v>
      </c>
      <c r="C34" s="627">
        <v>32800312.301199999</v>
      </c>
      <c r="D34" s="627">
        <v>2286650521.8037</v>
      </c>
      <c r="E34" s="627">
        <v>28082516.771430392</v>
      </c>
      <c r="F34" s="627">
        <v>0</v>
      </c>
      <c r="G34" s="627">
        <v>385167.47</v>
      </c>
      <c r="H34" s="628">
        <v>2291368317.3334694</v>
      </c>
      <c r="I34" s="672"/>
      <c r="J34" s="672"/>
      <c r="K34" s="672"/>
      <c r="L34" s="672"/>
      <c r="M34" s="672"/>
      <c r="N34" s="672"/>
      <c r="O34" s="672"/>
      <c r="P34" s="672"/>
      <c r="Q34" s="672"/>
      <c r="R34" s="672"/>
      <c r="S34" s="672"/>
      <c r="T34" s="672"/>
      <c r="U34" s="672"/>
      <c r="V34" s="672"/>
      <c r="W34" s="672"/>
      <c r="X34" s="672"/>
    </row>
    <row r="35" spans="1:24">
      <c r="C35" s="629"/>
      <c r="D35" s="629"/>
      <c r="E35" s="629"/>
      <c r="F35" s="629"/>
      <c r="G35" s="629"/>
      <c r="H35" s="629"/>
    </row>
    <row r="36" spans="1:24">
      <c r="B36" s="311"/>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E15"/>
  <sheetViews>
    <sheetView showGridLines="0" zoomScale="80" zoomScaleNormal="80" workbookViewId="0">
      <selection activeCell="D51" sqref="D51"/>
    </sheetView>
  </sheetViews>
  <sheetFormatPr defaultColWidth="9.109375" defaultRowHeight="12"/>
  <cols>
    <col min="1" max="1" width="11.88671875" style="306" bestFit="1" customWidth="1"/>
    <col min="2" max="2" width="108" style="306" bestFit="1" customWidth="1"/>
    <col min="3" max="3" width="35.5546875" style="306" customWidth="1"/>
    <col min="4" max="4" width="38.44140625" style="306" customWidth="1"/>
    <col min="5" max="16384" width="9.109375" style="306"/>
  </cols>
  <sheetData>
    <row r="1" spans="1:5" ht="13.8">
      <c r="A1" s="305" t="s">
        <v>97</v>
      </c>
      <c r="B1" s="225" t="str">
        <f>Info!C2</f>
        <v>სს პროკრედიტ ბანკი</v>
      </c>
    </row>
    <row r="2" spans="1:5">
      <c r="A2" s="305" t="s">
        <v>98</v>
      </c>
      <c r="B2" s="308">
        <f>'1. key ratios'!B2</f>
        <v>46203</v>
      </c>
    </row>
    <row r="3" spans="1:5">
      <c r="A3" s="307" t="s">
        <v>400</v>
      </c>
    </row>
    <row r="5" spans="1:5">
      <c r="A5" s="760" t="s">
        <v>629</v>
      </c>
      <c r="B5" s="760"/>
      <c r="C5" s="410" t="s">
        <v>419</v>
      </c>
      <c r="D5" s="410" t="s">
        <v>628</v>
      </c>
    </row>
    <row r="6" spans="1:5">
      <c r="A6" s="409">
        <v>1</v>
      </c>
      <c r="B6" s="403" t="s">
        <v>627</v>
      </c>
      <c r="C6" s="630">
        <v>27549718.796300001</v>
      </c>
      <c r="D6" s="630"/>
      <c r="E6" s="672"/>
    </row>
    <row r="7" spans="1:5">
      <c r="A7" s="406">
        <v>2</v>
      </c>
      <c r="B7" s="403" t="s">
        <v>626</v>
      </c>
      <c r="C7" s="630">
        <v>6226834.470900001</v>
      </c>
      <c r="D7" s="630">
        <v>0</v>
      </c>
      <c r="E7" s="672"/>
    </row>
    <row r="8" spans="1:5">
      <c r="A8" s="408">
        <v>2.1</v>
      </c>
      <c r="B8" s="407" t="s">
        <v>625</v>
      </c>
      <c r="C8" s="630">
        <v>774775.93229999999</v>
      </c>
      <c r="D8" s="630"/>
      <c r="E8" s="672"/>
    </row>
    <row r="9" spans="1:5">
      <c r="A9" s="408">
        <v>2.2000000000000002</v>
      </c>
      <c r="B9" s="407" t="s">
        <v>624</v>
      </c>
      <c r="C9" s="630">
        <v>5452058.5386000006</v>
      </c>
      <c r="D9" s="630"/>
      <c r="E9" s="672"/>
    </row>
    <row r="10" spans="1:5">
      <c r="A10" s="409">
        <v>3</v>
      </c>
      <c r="B10" s="403" t="s">
        <v>623</v>
      </c>
      <c r="C10" s="630">
        <v>5341048.4665000001</v>
      </c>
      <c r="D10" s="630">
        <v>0</v>
      </c>
      <c r="E10" s="672"/>
    </row>
    <row r="11" spans="1:5">
      <c r="A11" s="408">
        <v>3.1</v>
      </c>
      <c r="B11" s="407" t="s">
        <v>401</v>
      </c>
      <c r="C11" s="630">
        <v>385167.47</v>
      </c>
      <c r="D11" s="630"/>
      <c r="E11" s="672"/>
    </row>
    <row r="12" spans="1:5">
      <c r="A12" s="408">
        <v>3.2</v>
      </c>
      <c r="B12" s="407" t="s">
        <v>622</v>
      </c>
      <c r="C12" s="630">
        <v>4051486.1309000002</v>
      </c>
      <c r="D12" s="630"/>
      <c r="E12" s="672"/>
    </row>
    <row r="13" spans="1:5">
      <c r="A13" s="408">
        <v>3.3</v>
      </c>
      <c r="B13" s="407" t="s">
        <v>621</v>
      </c>
      <c r="C13" s="630">
        <v>904394.86560000002</v>
      </c>
      <c r="D13" s="630"/>
      <c r="E13" s="672"/>
    </row>
    <row r="14" spans="1:5">
      <c r="A14" s="406">
        <v>4</v>
      </c>
      <c r="B14" s="405" t="s">
        <v>620</v>
      </c>
      <c r="C14" s="630">
        <v>-477182.65919999999</v>
      </c>
      <c r="D14" s="630"/>
      <c r="E14" s="672"/>
    </row>
    <row r="15" spans="1:5">
      <c r="A15" s="404">
        <v>5</v>
      </c>
      <c r="B15" s="403" t="s">
        <v>619</v>
      </c>
      <c r="C15" s="631">
        <v>27958322.1415</v>
      </c>
      <c r="D15" s="631">
        <v>0</v>
      </c>
      <c r="E15" s="672"/>
    </row>
  </sheetData>
  <mergeCells count="1">
    <mergeCell ref="A5:B5"/>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zoomScale="80" zoomScaleNormal="80" workbookViewId="0">
      <selection activeCell="C7" sqref="C7:C18"/>
    </sheetView>
  </sheetViews>
  <sheetFormatPr defaultColWidth="9.109375" defaultRowHeight="12"/>
  <cols>
    <col min="1" max="1" width="11.88671875" style="399" bestFit="1" customWidth="1"/>
    <col min="2" max="2" width="128.88671875" style="399" bestFit="1" customWidth="1"/>
    <col min="3" max="3" width="37" style="399" customWidth="1"/>
    <col min="4" max="4" width="50.5546875" style="399" customWidth="1"/>
    <col min="5" max="16384" width="9.109375" style="399"/>
  </cols>
  <sheetData>
    <row r="1" spans="1:4" ht="13.8">
      <c r="A1" s="305" t="s">
        <v>97</v>
      </c>
      <c r="B1" s="225" t="str">
        <f>Info!C2</f>
        <v>სს პროკრედიტ ბანკი</v>
      </c>
    </row>
    <row r="2" spans="1:4">
      <c r="A2" s="305" t="s">
        <v>98</v>
      </c>
      <c r="B2" s="308">
        <f>'1. key ratios'!B2</f>
        <v>46203</v>
      </c>
    </row>
    <row r="3" spans="1:4">
      <c r="A3" s="307" t="s">
        <v>402</v>
      </c>
    </row>
    <row r="4" spans="1:4">
      <c r="A4" s="307"/>
    </row>
    <row r="5" spans="1:4" ht="15" customHeight="1">
      <c r="A5" s="761" t="s">
        <v>403</v>
      </c>
      <c r="B5" s="762"/>
      <c r="C5" s="765" t="s">
        <v>404</v>
      </c>
      <c r="D5" s="765" t="s">
        <v>405</v>
      </c>
    </row>
    <row r="6" spans="1:4">
      <c r="A6" s="763"/>
      <c r="B6" s="764"/>
      <c r="C6" s="765"/>
      <c r="D6" s="765"/>
    </row>
    <row r="7" spans="1:4">
      <c r="A7" s="392">
        <v>1</v>
      </c>
      <c r="B7" s="392" t="s">
        <v>406</v>
      </c>
      <c r="C7" s="625">
        <v>32672915.177700002</v>
      </c>
      <c r="D7" s="411"/>
    </row>
    <row r="8" spans="1:4">
      <c r="A8" s="389">
        <v>2</v>
      </c>
      <c r="B8" s="389" t="s">
        <v>407</v>
      </c>
      <c r="C8" s="625">
        <v>1651425.0802</v>
      </c>
      <c r="D8" s="411"/>
    </row>
    <row r="9" spans="1:4">
      <c r="A9" s="389">
        <v>3</v>
      </c>
      <c r="B9" s="414" t="s">
        <v>408</v>
      </c>
      <c r="C9" s="625"/>
      <c r="D9" s="411"/>
    </row>
    <row r="10" spans="1:4">
      <c r="A10" s="389">
        <v>4</v>
      </c>
      <c r="B10" s="389" t="s">
        <v>409</v>
      </c>
      <c r="C10" s="625">
        <v>1524027.9567</v>
      </c>
      <c r="D10" s="411"/>
    </row>
    <row r="11" spans="1:4">
      <c r="A11" s="389">
        <v>5</v>
      </c>
      <c r="B11" s="413" t="s">
        <v>630</v>
      </c>
      <c r="C11" s="625"/>
      <c r="D11" s="411"/>
    </row>
    <row r="12" spans="1:4">
      <c r="A12" s="389">
        <v>6</v>
      </c>
      <c r="B12" s="413" t="s">
        <v>410</v>
      </c>
      <c r="C12" s="625">
        <v>495408.61729999998</v>
      </c>
      <c r="D12" s="411"/>
    </row>
    <row r="13" spans="1:4">
      <c r="A13" s="389">
        <v>7</v>
      </c>
      <c r="B13" s="413" t="s">
        <v>413</v>
      </c>
      <c r="C13" s="625">
        <v>385167.47</v>
      </c>
      <c r="D13" s="411"/>
    </row>
    <row r="14" spans="1:4">
      <c r="A14" s="389">
        <v>8</v>
      </c>
      <c r="B14" s="413" t="s">
        <v>411</v>
      </c>
      <c r="C14" s="625"/>
      <c r="D14" s="389"/>
    </row>
    <row r="15" spans="1:4">
      <c r="A15" s="389">
        <v>9</v>
      </c>
      <c r="B15" s="413" t="s">
        <v>412</v>
      </c>
      <c r="C15" s="625"/>
      <c r="D15" s="389"/>
    </row>
    <row r="16" spans="1:4">
      <c r="A16" s="389">
        <v>10</v>
      </c>
      <c r="B16" s="413" t="s">
        <v>414</v>
      </c>
      <c r="C16" s="625"/>
      <c r="D16" s="389"/>
    </row>
    <row r="17" spans="1:4">
      <c r="A17" s="389">
        <v>11</v>
      </c>
      <c r="B17" s="413" t="s">
        <v>415</v>
      </c>
      <c r="C17" s="625">
        <v>643451.86939999997</v>
      </c>
      <c r="D17" s="411"/>
    </row>
    <row r="18" spans="1:4">
      <c r="A18" s="392">
        <v>12</v>
      </c>
      <c r="B18" s="412" t="s">
        <v>416</v>
      </c>
      <c r="C18" s="627">
        <v>32800312.301199999</v>
      </c>
      <c r="D18" s="411"/>
    </row>
    <row r="21" spans="1:4">
      <c r="B21" s="305"/>
    </row>
    <row r="22" spans="1:4">
      <c r="B22" s="305"/>
    </row>
    <row r="23" spans="1:4">
      <c r="B23" s="307"/>
    </row>
  </sheetData>
  <mergeCells count="3">
    <mergeCell ref="A5:B6"/>
    <mergeCell ref="C5:C6"/>
    <mergeCell ref="D5:D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52"/>
  <sheetViews>
    <sheetView showGridLines="0" topLeftCell="N3" zoomScale="80" zoomScaleNormal="80" workbookViewId="0">
      <selection activeCell="N3" sqref="A1:XFD1048576"/>
    </sheetView>
  </sheetViews>
  <sheetFormatPr defaultColWidth="9.109375" defaultRowHeight="12"/>
  <cols>
    <col min="1" max="1" width="11.88671875" style="399" bestFit="1" customWidth="1"/>
    <col min="2" max="2" width="63.88671875" style="399" customWidth="1"/>
    <col min="3" max="3" width="17.44140625" style="399" bestFit="1" customWidth="1"/>
    <col min="4" max="18" width="22.109375" style="399" customWidth="1"/>
    <col min="19" max="19" width="23.109375" style="399" bestFit="1" customWidth="1"/>
    <col min="20" max="26" width="22.109375" style="399" customWidth="1"/>
    <col min="27" max="27" width="23.109375" style="399" bestFit="1" customWidth="1"/>
    <col min="28" max="28" width="20" style="399" customWidth="1"/>
    <col min="29" max="16384" width="9.109375" style="399"/>
  </cols>
  <sheetData>
    <row r="1" spans="1:28" ht="13.8">
      <c r="A1" s="305" t="s">
        <v>97</v>
      </c>
      <c r="B1" s="225" t="str">
        <f>Info!C2</f>
        <v>სს პროკრედიტ ბანკი</v>
      </c>
    </row>
    <row r="2" spans="1:28">
      <c r="A2" s="305" t="s">
        <v>98</v>
      </c>
      <c r="B2" s="308">
        <f>'1. key ratios'!B2</f>
        <v>46203</v>
      </c>
      <c r="C2" s="400"/>
    </row>
    <row r="3" spans="1:28">
      <c r="A3" s="307" t="s">
        <v>417</v>
      </c>
    </row>
    <row r="5" spans="1:28" ht="15" customHeight="1">
      <c r="A5" s="766" t="s">
        <v>643</v>
      </c>
      <c r="B5" s="767"/>
      <c r="C5" s="758" t="s">
        <v>642</v>
      </c>
      <c r="D5" s="772"/>
      <c r="E5" s="772"/>
      <c r="F5" s="772"/>
      <c r="G5" s="772"/>
      <c r="H5" s="772"/>
      <c r="I5" s="772"/>
      <c r="J5" s="772"/>
      <c r="K5" s="772"/>
      <c r="L5" s="772"/>
      <c r="M5" s="772"/>
      <c r="N5" s="772"/>
      <c r="O5" s="772"/>
      <c r="P5" s="772"/>
      <c r="Q5" s="772"/>
      <c r="R5" s="772"/>
      <c r="S5" s="772"/>
      <c r="T5" s="424"/>
      <c r="U5" s="424"/>
      <c r="V5" s="424"/>
      <c r="W5" s="424"/>
      <c r="X5" s="424"/>
      <c r="Y5" s="424"/>
      <c r="Z5" s="424"/>
      <c r="AA5" s="423"/>
      <c r="AB5" s="416"/>
    </row>
    <row r="6" spans="1:28">
      <c r="A6" s="768"/>
      <c r="B6" s="769"/>
      <c r="C6" s="773" t="s">
        <v>66</v>
      </c>
      <c r="D6" s="775" t="s">
        <v>641</v>
      </c>
      <c r="E6" s="775"/>
      <c r="F6" s="775"/>
      <c r="G6" s="775"/>
      <c r="H6" s="776" t="s">
        <v>640</v>
      </c>
      <c r="I6" s="777"/>
      <c r="J6" s="777"/>
      <c r="K6" s="778"/>
      <c r="L6" s="421"/>
      <c r="M6" s="779" t="s">
        <v>639</v>
      </c>
      <c r="N6" s="779"/>
      <c r="O6" s="779"/>
      <c r="P6" s="779"/>
      <c r="Q6" s="779"/>
      <c r="R6" s="779"/>
      <c r="S6" s="756"/>
      <c r="T6" s="422"/>
      <c r="U6" s="759" t="s">
        <v>638</v>
      </c>
      <c r="V6" s="759"/>
      <c r="W6" s="759"/>
      <c r="X6" s="759"/>
      <c r="Y6" s="759"/>
      <c r="Z6" s="759"/>
      <c r="AA6" s="757"/>
      <c r="AB6" s="421"/>
    </row>
    <row r="7" spans="1:28" ht="24">
      <c r="A7" s="770"/>
      <c r="B7" s="771"/>
      <c r="C7" s="774"/>
      <c r="D7" s="420"/>
      <c r="E7" s="396" t="s">
        <v>418</v>
      </c>
      <c r="F7" s="396" t="s">
        <v>636</v>
      </c>
      <c r="G7" s="396" t="s">
        <v>637</v>
      </c>
      <c r="H7" s="419"/>
      <c r="I7" s="396" t="s">
        <v>418</v>
      </c>
      <c r="J7" s="396" t="s">
        <v>636</v>
      </c>
      <c r="K7" s="396" t="s">
        <v>637</v>
      </c>
      <c r="L7" s="418"/>
      <c r="M7" s="396" t="s">
        <v>418</v>
      </c>
      <c r="N7" s="396" t="s">
        <v>636</v>
      </c>
      <c r="O7" s="396" t="s">
        <v>635</v>
      </c>
      <c r="P7" s="396" t="s">
        <v>634</v>
      </c>
      <c r="Q7" s="396" t="s">
        <v>633</v>
      </c>
      <c r="R7" s="396" t="s">
        <v>632</v>
      </c>
      <c r="S7" s="396" t="s">
        <v>631</v>
      </c>
      <c r="T7" s="417"/>
      <c r="U7" s="396" t="s">
        <v>418</v>
      </c>
      <c r="V7" s="396" t="s">
        <v>636</v>
      </c>
      <c r="W7" s="396" t="s">
        <v>635</v>
      </c>
      <c r="X7" s="396" t="s">
        <v>634</v>
      </c>
      <c r="Y7" s="396" t="s">
        <v>633</v>
      </c>
      <c r="Z7" s="396" t="s">
        <v>632</v>
      </c>
      <c r="AA7" s="396" t="s">
        <v>631</v>
      </c>
      <c r="AB7" s="416"/>
    </row>
    <row r="8" spans="1:28">
      <c r="A8" s="415">
        <v>1</v>
      </c>
      <c r="B8" s="392" t="s">
        <v>419</v>
      </c>
      <c r="C8" s="627">
        <v>1525382997.1107001</v>
      </c>
      <c r="D8" s="627">
        <v>1402213455.9396999</v>
      </c>
      <c r="E8" s="627">
        <v>11176968.4727</v>
      </c>
      <c r="F8" s="627">
        <v>0</v>
      </c>
      <c r="G8" s="627">
        <v>0</v>
      </c>
      <c r="H8" s="627">
        <v>90369228.869800001</v>
      </c>
      <c r="I8" s="627">
        <v>7737900.2818999998</v>
      </c>
      <c r="J8" s="627">
        <v>7889002.1472000005</v>
      </c>
      <c r="K8" s="627">
        <v>0</v>
      </c>
      <c r="L8" s="627">
        <v>32675640.446699999</v>
      </c>
      <c r="M8" s="627">
        <v>547043.25939999998</v>
      </c>
      <c r="N8" s="627">
        <v>94607.44</v>
      </c>
      <c r="O8" s="627">
        <v>3240041.9834000003</v>
      </c>
      <c r="P8" s="627">
        <v>6345826.0895999996</v>
      </c>
      <c r="Q8" s="627">
        <v>5030417.5071999999</v>
      </c>
      <c r="R8" s="627">
        <v>10064991.536800001</v>
      </c>
      <c r="S8" s="627">
        <v>0</v>
      </c>
      <c r="T8" s="627">
        <v>124671.8545</v>
      </c>
      <c r="U8" s="627">
        <v>0</v>
      </c>
      <c r="V8" s="627">
        <v>0</v>
      </c>
      <c r="W8" s="627">
        <v>0</v>
      </c>
      <c r="X8" s="627">
        <v>0</v>
      </c>
      <c r="Y8" s="627">
        <v>0</v>
      </c>
      <c r="Z8" s="627">
        <v>0</v>
      </c>
      <c r="AA8" s="627">
        <v>0</v>
      </c>
    </row>
    <row r="9" spans="1:28">
      <c r="A9" s="389">
        <v>1.1000000000000001</v>
      </c>
      <c r="B9" s="406" t="s">
        <v>420</v>
      </c>
      <c r="C9" s="632">
        <v>0</v>
      </c>
      <c r="D9" s="625"/>
      <c r="E9" s="625"/>
      <c r="F9" s="625"/>
      <c r="G9" s="625"/>
      <c r="H9" s="625"/>
      <c r="I9" s="625"/>
      <c r="J9" s="625"/>
      <c r="K9" s="625"/>
      <c r="L9" s="625"/>
      <c r="M9" s="625"/>
      <c r="N9" s="625"/>
      <c r="O9" s="625"/>
      <c r="P9" s="625"/>
      <c r="Q9" s="625"/>
      <c r="R9" s="625"/>
      <c r="S9" s="625"/>
      <c r="T9" s="625"/>
      <c r="U9" s="625"/>
      <c r="V9" s="625"/>
      <c r="W9" s="625"/>
      <c r="X9" s="625"/>
      <c r="Y9" s="625"/>
      <c r="Z9" s="625"/>
      <c r="AA9" s="625"/>
    </row>
    <row r="10" spans="1:28">
      <c r="A10" s="389">
        <v>1.2</v>
      </c>
      <c r="B10" s="406" t="s">
        <v>421</v>
      </c>
      <c r="C10" s="632">
        <v>0</v>
      </c>
      <c r="D10" s="625"/>
      <c r="E10" s="625"/>
      <c r="F10" s="625"/>
      <c r="G10" s="625"/>
      <c r="H10" s="625"/>
      <c r="I10" s="625"/>
      <c r="J10" s="625"/>
      <c r="K10" s="625"/>
      <c r="L10" s="625"/>
      <c r="M10" s="625"/>
      <c r="N10" s="625"/>
      <c r="O10" s="625"/>
      <c r="P10" s="625"/>
      <c r="Q10" s="625"/>
      <c r="R10" s="625"/>
      <c r="S10" s="625"/>
      <c r="T10" s="625"/>
      <c r="U10" s="625"/>
      <c r="V10" s="625"/>
      <c r="W10" s="625"/>
      <c r="X10" s="625"/>
      <c r="Y10" s="625"/>
      <c r="Z10" s="625"/>
      <c r="AA10" s="625"/>
    </row>
    <row r="11" spans="1:28">
      <c r="A11" s="389">
        <v>1.3</v>
      </c>
      <c r="B11" s="406" t="s">
        <v>422</v>
      </c>
      <c r="C11" s="632">
        <v>0</v>
      </c>
      <c r="D11" s="625"/>
      <c r="E11" s="625"/>
      <c r="F11" s="625"/>
      <c r="G11" s="625"/>
      <c r="H11" s="625"/>
      <c r="I11" s="625"/>
      <c r="J11" s="625"/>
      <c r="K11" s="625"/>
      <c r="L11" s="625"/>
      <c r="M11" s="625"/>
      <c r="N11" s="625"/>
      <c r="O11" s="625"/>
      <c r="P11" s="625"/>
      <c r="Q11" s="625"/>
      <c r="R11" s="625"/>
      <c r="S11" s="625"/>
      <c r="T11" s="625"/>
      <c r="U11" s="625"/>
      <c r="V11" s="625"/>
      <c r="W11" s="625"/>
      <c r="X11" s="625"/>
      <c r="Y11" s="625"/>
      <c r="Z11" s="625"/>
      <c r="AA11" s="625"/>
    </row>
    <row r="12" spans="1:28">
      <c r="A12" s="389">
        <v>1.4</v>
      </c>
      <c r="B12" s="406" t="s">
        <v>423</v>
      </c>
      <c r="C12" s="632">
        <v>350000</v>
      </c>
      <c r="D12" s="625">
        <v>350000</v>
      </c>
      <c r="E12" s="625"/>
      <c r="F12" s="625"/>
      <c r="G12" s="625"/>
      <c r="H12" s="625"/>
      <c r="I12" s="625"/>
      <c r="J12" s="625"/>
      <c r="K12" s="625"/>
      <c r="L12" s="625"/>
      <c r="M12" s="625"/>
      <c r="N12" s="625"/>
      <c r="O12" s="625"/>
      <c r="P12" s="625"/>
      <c r="Q12" s="625"/>
      <c r="R12" s="625"/>
      <c r="S12" s="625"/>
      <c r="T12" s="625"/>
      <c r="U12" s="625"/>
      <c r="V12" s="625"/>
      <c r="W12" s="625"/>
      <c r="X12" s="625"/>
      <c r="Y12" s="625"/>
      <c r="Z12" s="625"/>
      <c r="AA12" s="625"/>
    </row>
    <row r="13" spans="1:28">
      <c r="A13" s="389">
        <v>1.5</v>
      </c>
      <c r="B13" s="406" t="s">
        <v>424</v>
      </c>
      <c r="C13" s="632">
        <v>1187270684.1361001</v>
      </c>
      <c r="D13" s="625">
        <v>1079936557.9157</v>
      </c>
      <c r="E13" s="625">
        <v>7556653.4398999996</v>
      </c>
      <c r="F13" s="625"/>
      <c r="G13" s="625"/>
      <c r="H13" s="625">
        <v>76696102.802200004</v>
      </c>
      <c r="I13" s="625">
        <v>4393618.6161000002</v>
      </c>
      <c r="J13" s="625">
        <v>7047001.9625000004</v>
      </c>
      <c r="K13" s="625"/>
      <c r="L13" s="625">
        <v>30638023.418200001</v>
      </c>
      <c r="M13" s="625">
        <v>527765.11939999997</v>
      </c>
      <c r="N13" s="625"/>
      <c r="O13" s="625">
        <v>1989709.4405</v>
      </c>
      <c r="P13" s="625">
        <v>6190022.4495999999</v>
      </c>
      <c r="Q13" s="625">
        <v>4840928.9771999996</v>
      </c>
      <c r="R13" s="625">
        <v>10064991.536800001</v>
      </c>
      <c r="S13" s="625"/>
      <c r="T13" s="625"/>
      <c r="U13" s="625"/>
      <c r="V13" s="625"/>
      <c r="W13" s="625"/>
      <c r="X13" s="625"/>
      <c r="Y13" s="625"/>
      <c r="Z13" s="625"/>
      <c r="AA13" s="625"/>
    </row>
    <row r="14" spans="1:28">
      <c r="A14" s="389">
        <v>1.6</v>
      </c>
      <c r="B14" s="406" t="s">
        <v>425</v>
      </c>
      <c r="C14" s="632">
        <v>337762312.97459996</v>
      </c>
      <c r="D14" s="625">
        <v>321926898.02399999</v>
      </c>
      <c r="E14" s="625">
        <v>3620315.0328000002</v>
      </c>
      <c r="F14" s="625"/>
      <c r="G14" s="625"/>
      <c r="H14" s="625">
        <v>13673126.067600001</v>
      </c>
      <c r="I14" s="625">
        <v>3344281.6658000001</v>
      </c>
      <c r="J14" s="625">
        <v>842000.18469999998</v>
      </c>
      <c r="K14" s="625"/>
      <c r="L14" s="625">
        <v>2037617.0285</v>
      </c>
      <c r="M14" s="625">
        <v>19278.14</v>
      </c>
      <c r="N14" s="625">
        <v>94607.44</v>
      </c>
      <c r="O14" s="625">
        <v>1250332.5429</v>
      </c>
      <c r="P14" s="625">
        <v>155803.64000000001</v>
      </c>
      <c r="Q14" s="625">
        <v>189488.53</v>
      </c>
      <c r="R14" s="625"/>
      <c r="S14" s="625"/>
      <c r="T14" s="625">
        <v>124671.8545</v>
      </c>
      <c r="U14" s="625"/>
      <c r="V14" s="625"/>
      <c r="W14" s="625"/>
      <c r="X14" s="625"/>
      <c r="Y14" s="625"/>
      <c r="Z14" s="625"/>
      <c r="AA14" s="625"/>
    </row>
    <row r="15" spans="1:28">
      <c r="A15" s="415">
        <v>2</v>
      </c>
      <c r="B15" s="392" t="s">
        <v>426</v>
      </c>
      <c r="C15" s="627">
        <v>140867584.90000001</v>
      </c>
      <c r="D15" s="627">
        <v>140867584.90000001</v>
      </c>
      <c r="E15" s="627">
        <v>0</v>
      </c>
      <c r="F15" s="627">
        <v>0</v>
      </c>
      <c r="G15" s="627">
        <v>0</v>
      </c>
      <c r="H15" s="627">
        <v>0</v>
      </c>
      <c r="I15" s="627">
        <v>0</v>
      </c>
      <c r="J15" s="627">
        <v>0</v>
      </c>
      <c r="K15" s="627">
        <v>0</v>
      </c>
      <c r="L15" s="627">
        <v>0</v>
      </c>
      <c r="M15" s="627">
        <v>0</v>
      </c>
      <c r="N15" s="627">
        <v>0</v>
      </c>
      <c r="O15" s="627">
        <v>0</v>
      </c>
      <c r="P15" s="627">
        <v>0</v>
      </c>
      <c r="Q15" s="627">
        <v>0</v>
      </c>
      <c r="R15" s="627">
        <v>0</v>
      </c>
      <c r="S15" s="627">
        <v>0</v>
      </c>
      <c r="T15" s="627">
        <v>0</v>
      </c>
      <c r="U15" s="627">
        <v>0</v>
      </c>
      <c r="V15" s="627">
        <v>0</v>
      </c>
      <c r="W15" s="627">
        <v>0</v>
      </c>
      <c r="X15" s="627">
        <v>0</v>
      </c>
      <c r="Y15" s="627">
        <v>0</v>
      </c>
      <c r="Z15" s="627">
        <v>0</v>
      </c>
      <c r="AA15" s="627">
        <v>0</v>
      </c>
    </row>
    <row r="16" spans="1:28">
      <c r="A16" s="389">
        <v>2.1</v>
      </c>
      <c r="B16" s="406" t="s">
        <v>420</v>
      </c>
      <c r="C16" s="632">
        <v>25919715.699999999</v>
      </c>
      <c r="D16" s="625">
        <v>25919715.699999999</v>
      </c>
      <c r="E16" s="625"/>
      <c r="F16" s="625"/>
      <c r="G16" s="625"/>
      <c r="H16" s="625"/>
      <c r="I16" s="625"/>
      <c r="J16" s="625"/>
      <c r="K16" s="625"/>
      <c r="L16" s="625"/>
      <c r="M16" s="625"/>
      <c r="N16" s="625"/>
      <c r="O16" s="625"/>
      <c r="P16" s="625"/>
      <c r="Q16" s="625"/>
      <c r="R16" s="625"/>
      <c r="S16" s="625"/>
      <c r="T16" s="625"/>
      <c r="U16" s="625"/>
      <c r="V16" s="625"/>
      <c r="W16" s="625"/>
      <c r="X16" s="625"/>
      <c r="Y16" s="625"/>
      <c r="Z16" s="625"/>
      <c r="AA16" s="625"/>
    </row>
    <row r="17" spans="1:28">
      <c r="A17" s="389">
        <v>2.2000000000000002</v>
      </c>
      <c r="B17" s="406" t="s">
        <v>421</v>
      </c>
      <c r="C17" s="632">
        <v>114947869.2</v>
      </c>
      <c r="D17" s="625">
        <v>114947869.2</v>
      </c>
      <c r="E17" s="625"/>
      <c r="F17" s="625"/>
      <c r="G17" s="625"/>
      <c r="H17" s="625"/>
      <c r="I17" s="625"/>
      <c r="J17" s="625"/>
      <c r="K17" s="625"/>
      <c r="L17" s="625"/>
      <c r="M17" s="625"/>
      <c r="N17" s="625"/>
      <c r="O17" s="625"/>
      <c r="P17" s="625"/>
      <c r="Q17" s="625"/>
      <c r="R17" s="625"/>
      <c r="S17" s="625"/>
      <c r="T17" s="625"/>
      <c r="U17" s="625"/>
      <c r="V17" s="625"/>
      <c r="W17" s="625"/>
      <c r="X17" s="625"/>
      <c r="Y17" s="625"/>
      <c r="Z17" s="625"/>
      <c r="AA17" s="625"/>
    </row>
    <row r="18" spans="1:28">
      <c r="A18" s="389">
        <v>2.2999999999999998</v>
      </c>
      <c r="B18" s="406" t="s">
        <v>422</v>
      </c>
      <c r="C18" s="632"/>
      <c r="D18" s="625"/>
      <c r="E18" s="625"/>
      <c r="F18" s="625"/>
      <c r="G18" s="625"/>
      <c r="H18" s="625"/>
      <c r="I18" s="625"/>
      <c r="J18" s="625"/>
      <c r="K18" s="625"/>
      <c r="L18" s="625"/>
      <c r="M18" s="625"/>
      <c r="N18" s="625"/>
      <c r="O18" s="625"/>
      <c r="P18" s="625"/>
      <c r="Q18" s="625"/>
      <c r="R18" s="625"/>
      <c r="S18" s="625"/>
      <c r="T18" s="625"/>
      <c r="U18" s="625"/>
      <c r="V18" s="625"/>
      <c r="W18" s="625"/>
      <c r="X18" s="625"/>
      <c r="Y18" s="625"/>
      <c r="Z18" s="625"/>
      <c r="AA18" s="625"/>
    </row>
    <row r="19" spans="1:28">
      <c r="A19" s="389">
        <v>2.4</v>
      </c>
      <c r="B19" s="406" t="s">
        <v>423</v>
      </c>
      <c r="C19" s="632"/>
      <c r="D19" s="625"/>
      <c r="E19" s="625"/>
      <c r="F19" s="625"/>
      <c r="G19" s="625"/>
      <c r="H19" s="625"/>
      <c r="I19" s="625"/>
      <c r="J19" s="625"/>
      <c r="K19" s="625"/>
      <c r="L19" s="625"/>
      <c r="M19" s="625"/>
      <c r="N19" s="625"/>
      <c r="O19" s="625"/>
      <c r="P19" s="625"/>
      <c r="Q19" s="625"/>
      <c r="R19" s="625"/>
      <c r="S19" s="625"/>
      <c r="T19" s="625"/>
      <c r="U19" s="625"/>
      <c r="V19" s="625"/>
      <c r="W19" s="625"/>
      <c r="X19" s="625"/>
      <c r="Y19" s="625"/>
      <c r="Z19" s="625"/>
      <c r="AA19" s="625"/>
    </row>
    <row r="20" spans="1:28">
      <c r="A20" s="389">
        <v>2.5</v>
      </c>
      <c r="B20" s="406" t="s">
        <v>424</v>
      </c>
      <c r="C20" s="632"/>
      <c r="D20" s="625"/>
      <c r="E20" s="625"/>
      <c r="F20" s="625"/>
      <c r="G20" s="625"/>
      <c r="H20" s="625"/>
      <c r="I20" s="625"/>
      <c r="J20" s="625"/>
      <c r="K20" s="625"/>
      <c r="L20" s="625"/>
      <c r="M20" s="625"/>
      <c r="N20" s="625"/>
      <c r="O20" s="625"/>
      <c r="P20" s="625"/>
      <c r="Q20" s="625"/>
      <c r="R20" s="625"/>
      <c r="S20" s="625"/>
      <c r="T20" s="625"/>
      <c r="U20" s="625"/>
      <c r="V20" s="625"/>
      <c r="W20" s="625"/>
      <c r="X20" s="625"/>
      <c r="Y20" s="625"/>
      <c r="Z20" s="625"/>
      <c r="AA20" s="625"/>
    </row>
    <row r="21" spans="1:28">
      <c r="A21" s="389">
        <v>2.6</v>
      </c>
      <c r="B21" s="406" t="s">
        <v>425</v>
      </c>
      <c r="C21" s="632"/>
      <c r="D21" s="625"/>
      <c r="E21" s="625"/>
      <c r="F21" s="625"/>
      <c r="G21" s="625"/>
      <c r="H21" s="625"/>
      <c r="I21" s="625"/>
      <c r="J21" s="625"/>
      <c r="K21" s="625"/>
      <c r="L21" s="625"/>
      <c r="M21" s="625"/>
      <c r="N21" s="625"/>
      <c r="O21" s="625"/>
      <c r="P21" s="625"/>
      <c r="Q21" s="625"/>
      <c r="R21" s="625"/>
      <c r="S21" s="625"/>
      <c r="T21" s="625"/>
      <c r="U21" s="625"/>
      <c r="V21" s="625"/>
      <c r="W21" s="625"/>
      <c r="X21" s="625"/>
      <c r="Y21" s="625"/>
      <c r="Z21" s="625"/>
      <c r="AA21" s="625"/>
    </row>
    <row r="22" spans="1:28">
      <c r="A22" s="415">
        <v>3</v>
      </c>
      <c r="B22" s="392" t="s">
        <v>427</v>
      </c>
      <c r="C22" s="627">
        <v>186720505.46579999</v>
      </c>
      <c r="D22" s="627">
        <v>118685088.02079999</v>
      </c>
      <c r="E22" s="633"/>
      <c r="F22" s="633"/>
      <c r="G22" s="633"/>
      <c r="H22" s="627">
        <v>2889374.7807</v>
      </c>
      <c r="I22" s="633"/>
      <c r="J22" s="633"/>
      <c r="K22" s="633"/>
      <c r="L22" s="627">
        <v>0</v>
      </c>
      <c r="M22" s="633"/>
      <c r="N22" s="633"/>
      <c r="O22" s="633"/>
      <c r="P22" s="633"/>
      <c r="Q22" s="633"/>
      <c r="R22" s="633"/>
      <c r="S22" s="633"/>
      <c r="T22" s="627">
        <v>0</v>
      </c>
      <c r="U22" s="633"/>
      <c r="V22" s="633"/>
      <c r="W22" s="633"/>
      <c r="X22" s="633"/>
      <c r="Y22" s="633"/>
      <c r="Z22" s="633"/>
      <c r="AA22" s="633"/>
    </row>
    <row r="23" spans="1:28">
      <c r="A23" s="389">
        <v>3.1</v>
      </c>
      <c r="B23" s="406" t="s">
        <v>420</v>
      </c>
      <c r="C23" s="632"/>
      <c r="D23" s="627"/>
      <c r="E23" s="633"/>
      <c r="F23" s="633"/>
      <c r="G23" s="633"/>
      <c r="H23" s="627"/>
      <c r="I23" s="633"/>
      <c r="J23" s="633"/>
      <c r="K23" s="633"/>
      <c r="L23" s="627"/>
      <c r="M23" s="633"/>
      <c r="N23" s="633"/>
      <c r="O23" s="633"/>
      <c r="P23" s="633"/>
      <c r="Q23" s="633"/>
      <c r="R23" s="633"/>
      <c r="S23" s="633"/>
      <c r="T23" s="627"/>
      <c r="U23" s="633"/>
      <c r="V23" s="633"/>
      <c r="W23" s="633"/>
      <c r="X23" s="633"/>
      <c r="Y23" s="633"/>
      <c r="Z23" s="633"/>
      <c r="AA23" s="633"/>
    </row>
    <row r="24" spans="1:28">
      <c r="A24" s="389">
        <v>3.2</v>
      </c>
      <c r="B24" s="406" t="s">
        <v>421</v>
      </c>
      <c r="C24" s="632"/>
      <c r="D24" s="627"/>
      <c r="E24" s="633"/>
      <c r="F24" s="633"/>
      <c r="G24" s="633"/>
      <c r="H24" s="627"/>
      <c r="I24" s="633"/>
      <c r="J24" s="633"/>
      <c r="K24" s="633"/>
      <c r="L24" s="627"/>
      <c r="M24" s="633"/>
      <c r="N24" s="633"/>
      <c r="O24" s="633"/>
      <c r="P24" s="633"/>
      <c r="Q24" s="633"/>
      <c r="R24" s="633"/>
      <c r="S24" s="633"/>
      <c r="T24" s="627"/>
      <c r="U24" s="633"/>
      <c r="V24" s="633"/>
      <c r="W24" s="633"/>
      <c r="X24" s="633"/>
      <c r="Y24" s="633"/>
      <c r="Z24" s="633"/>
      <c r="AA24" s="633"/>
    </row>
    <row r="25" spans="1:28">
      <c r="A25" s="389">
        <v>3.3</v>
      </c>
      <c r="B25" s="406" t="s">
        <v>422</v>
      </c>
      <c r="C25" s="632"/>
      <c r="D25" s="627"/>
      <c r="E25" s="633"/>
      <c r="F25" s="633"/>
      <c r="G25" s="633"/>
      <c r="H25" s="627"/>
      <c r="I25" s="633"/>
      <c r="J25" s="633"/>
      <c r="K25" s="633"/>
      <c r="L25" s="627"/>
      <c r="M25" s="633"/>
      <c r="N25" s="633"/>
      <c r="O25" s="633"/>
      <c r="P25" s="633"/>
      <c r="Q25" s="633"/>
      <c r="R25" s="633"/>
      <c r="S25" s="633"/>
      <c r="T25" s="627"/>
      <c r="U25" s="633"/>
      <c r="V25" s="633"/>
      <c r="W25" s="633"/>
      <c r="X25" s="633"/>
      <c r="Y25" s="633"/>
      <c r="Z25" s="633"/>
      <c r="AA25" s="633"/>
    </row>
    <row r="26" spans="1:28">
      <c r="A26" s="389">
        <v>3.4</v>
      </c>
      <c r="B26" s="406" t="s">
        <v>423</v>
      </c>
      <c r="C26" s="632">
        <v>2532687.69</v>
      </c>
      <c r="D26" s="627">
        <v>2000000</v>
      </c>
      <c r="E26" s="633"/>
      <c r="F26" s="633"/>
      <c r="G26" s="633"/>
      <c r="H26" s="627"/>
      <c r="I26" s="633"/>
      <c r="J26" s="633"/>
      <c r="K26" s="633"/>
      <c r="L26" s="627"/>
      <c r="M26" s="633"/>
      <c r="N26" s="633"/>
      <c r="O26" s="633"/>
      <c r="P26" s="633"/>
      <c r="Q26" s="633"/>
      <c r="R26" s="633"/>
      <c r="S26" s="633"/>
      <c r="T26" s="627"/>
      <c r="U26" s="633"/>
      <c r="V26" s="633"/>
      <c r="W26" s="633"/>
      <c r="X26" s="633"/>
      <c r="Y26" s="633"/>
      <c r="Z26" s="633"/>
      <c r="AA26" s="633"/>
    </row>
    <row r="27" spans="1:28">
      <c r="A27" s="389">
        <v>3.5</v>
      </c>
      <c r="B27" s="406" t="s">
        <v>424</v>
      </c>
      <c r="C27" s="632">
        <v>182722499.40239999</v>
      </c>
      <c r="D27" s="627">
        <v>115427819.64739999</v>
      </c>
      <c r="E27" s="633"/>
      <c r="F27" s="633"/>
      <c r="G27" s="633"/>
      <c r="H27" s="627">
        <v>2885324.7807</v>
      </c>
      <c r="I27" s="633"/>
      <c r="J27" s="633"/>
      <c r="K27" s="633"/>
      <c r="L27" s="627"/>
      <c r="M27" s="633"/>
      <c r="N27" s="633"/>
      <c r="O27" s="633"/>
      <c r="P27" s="633"/>
      <c r="Q27" s="633"/>
      <c r="R27" s="633"/>
      <c r="S27" s="633"/>
      <c r="T27" s="627"/>
      <c r="U27" s="633"/>
      <c r="V27" s="633"/>
      <c r="W27" s="633"/>
      <c r="X27" s="633"/>
      <c r="Y27" s="633"/>
      <c r="Z27" s="633"/>
      <c r="AA27" s="633"/>
    </row>
    <row r="28" spans="1:28">
      <c r="A28" s="389">
        <v>3.6</v>
      </c>
      <c r="B28" s="406" t="s">
        <v>425</v>
      </c>
      <c r="C28" s="632">
        <v>1465318.3733999999</v>
      </c>
      <c r="D28" s="627">
        <v>1257268.3733999999</v>
      </c>
      <c r="E28" s="633"/>
      <c r="F28" s="633"/>
      <c r="G28" s="633"/>
      <c r="H28" s="627">
        <v>4050</v>
      </c>
      <c r="I28" s="633"/>
      <c r="J28" s="633"/>
      <c r="K28" s="633"/>
      <c r="L28" s="627">
        <v>0</v>
      </c>
      <c r="M28" s="633"/>
      <c r="N28" s="633"/>
      <c r="O28" s="633"/>
      <c r="P28" s="633"/>
      <c r="Q28" s="633"/>
      <c r="R28" s="633"/>
      <c r="S28" s="633"/>
      <c r="T28" s="627"/>
      <c r="U28" s="633"/>
      <c r="V28" s="633"/>
      <c r="W28" s="633"/>
      <c r="X28" s="633"/>
      <c r="Y28" s="633"/>
      <c r="Z28" s="633"/>
      <c r="AA28" s="633"/>
    </row>
    <row r="32" spans="1:28">
      <c r="C32" s="673"/>
      <c r="D32" s="673"/>
      <c r="E32" s="673"/>
      <c r="F32" s="673"/>
      <c r="G32" s="673"/>
      <c r="H32" s="673"/>
      <c r="I32" s="673"/>
      <c r="J32" s="673"/>
      <c r="K32" s="673"/>
      <c r="L32" s="673"/>
      <c r="M32" s="673"/>
      <c r="N32" s="673"/>
      <c r="O32" s="673"/>
      <c r="P32" s="673"/>
      <c r="Q32" s="673"/>
      <c r="R32" s="673"/>
      <c r="S32" s="673"/>
      <c r="T32" s="673"/>
      <c r="U32" s="673"/>
      <c r="V32" s="673"/>
      <c r="W32" s="673"/>
      <c r="X32" s="673"/>
      <c r="Y32" s="673"/>
      <c r="Z32" s="673"/>
      <c r="AA32" s="673"/>
      <c r="AB32" s="673"/>
    </row>
    <row r="33" spans="3:28">
      <c r="C33" s="673"/>
      <c r="D33" s="673"/>
      <c r="E33" s="673"/>
      <c r="F33" s="673"/>
      <c r="G33" s="673"/>
      <c r="H33" s="673"/>
      <c r="I33" s="673"/>
      <c r="J33" s="673"/>
      <c r="K33" s="673"/>
      <c r="L33" s="673"/>
      <c r="M33" s="673"/>
      <c r="N33" s="673"/>
      <c r="O33" s="673"/>
      <c r="P33" s="673"/>
      <c r="Q33" s="673"/>
      <c r="R33" s="673"/>
      <c r="S33" s="673"/>
      <c r="T33" s="673"/>
      <c r="U33" s="673"/>
      <c r="V33" s="673"/>
      <c r="W33" s="673"/>
      <c r="X33" s="673"/>
      <c r="Y33" s="673"/>
      <c r="Z33" s="673"/>
      <c r="AA33" s="673"/>
      <c r="AB33" s="673"/>
    </row>
    <row r="34" spans="3:28">
      <c r="C34" s="673"/>
      <c r="D34" s="673"/>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row>
    <row r="35" spans="3:28">
      <c r="C35" s="673"/>
      <c r="D35" s="673"/>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row>
    <row r="36" spans="3:28">
      <c r="C36" s="673"/>
      <c r="D36" s="673"/>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row>
    <row r="37" spans="3:28">
      <c r="C37" s="673"/>
      <c r="D37" s="673"/>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row>
    <row r="38" spans="3:28">
      <c r="C38" s="673"/>
      <c r="D38" s="673"/>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row>
    <row r="39" spans="3:28">
      <c r="C39" s="673"/>
      <c r="D39" s="673"/>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row>
    <row r="40" spans="3:28">
      <c r="C40" s="673"/>
      <c r="D40" s="673"/>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row>
    <row r="41" spans="3:28">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row>
    <row r="42" spans="3:28">
      <c r="C42" s="673"/>
      <c r="D42" s="673"/>
      <c r="E42" s="673"/>
      <c r="F42" s="673"/>
      <c r="G42" s="673"/>
      <c r="H42" s="673"/>
      <c r="I42" s="673"/>
      <c r="J42" s="673"/>
      <c r="K42" s="673"/>
      <c r="L42" s="673"/>
      <c r="M42" s="673"/>
      <c r="N42" s="673"/>
      <c r="O42" s="673"/>
      <c r="P42" s="673"/>
      <c r="Q42" s="673"/>
      <c r="R42" s="673"/>
      <c r="S42" s="673"/>
      <c r="T42" s="673"/>
      <c r="U42" s="673"/>
      <c r="V42" s="673"/>
      <c r="W42" s="673"/>
      <c r="X42" s="673"/>
      <c r="Y42" s="673"/>
      <c r="Z42" s="673"/>
      <c r="AA42" s="673"/>
      <c r="AB42" s="673"/>
    </row>
    <row r="43" spans="3:28">
      <c r="C43" s="673"/>
      <c r="D43" s="673"/>
      <c r="E43" s="673"/>
      <c r="F43" s="673"/>
      <c r="G43" s="673"/>
      <c r="H43" s="673"/>
      <c r="I43" s="673"/>
      <c r="J43" s="673"/>
      <c r="K43" s="673"/>
      <c r="L43" s="673"/>
      <c r="M43" s="673"/>
      <c r="N43" s="673"/>
      <c r="O43" s="673"/>
      <c r="P43" s="673"/>
      <c r="Q43" s="673"/>
      <c r="R43" s="673"/>
      <c r="S43" s="673"/>
      <c r="T43" s="673"/>
      <c r="U43" s="673"/>
      <c r="V43" s="673"/>
      <c r="W43" s="673"/>
      <c r="X43" s="673"/>
      <c r="Y43" s="673"/>
      <c r="Z43" s="673"/>
      <c r="AA43" s="673"/>
      <c r="AB43" s="673"/>
    </row>
    <row r="44" spans="3:28">
      <c r="C44" s="673"/>
      <c r="D44" s="673"/>
      <c r="E44" s="673"/>
      <c r="F44" s="673"/>
      <c r="G44" s="673"/>
      <c r="H44" s="673"/>
      <c r="I44" s="673"/>
      <c r="J44" s="673"/>
      <c r="K44" s="673"/>
      <c r="L44" s="673"/>
      <c r="M44" s="673"/>
      <c r="N44" s="673"/>
      <c r="O44" s="673"/>
      <c r="P44" s="673"/>
      <c r="Q44" s="673"/>
      <c r="R44" s="673"/>
      <c r="S44" s="673"/>
      <c r="T44" s="673"/>
      <c r="U44" s="673"/>
      <c r="V44" s="673"/>
      <c r="W44" s="673"/>
      <c r="X44" s="673"/>
      <c r="Y44" s="673"/>
      <c r="Z44" s="673"/>
      <c r="AA44" s="673"/>
      <c r="AB44" s="673"/>
    </row>
    <row r="45" spans="3:28">
      <c r="C45" s="673"/>
      <c r="D45" s="673"/>
      <c r="E45" s="673"/>
      <c r="F45" s="673"/>
      <c r="G45" s="673"/>
      <c r="H45" s="673"/>
      <c r="I45" s="673"/>
      <c r="J45" s="673"/>
      <c r="K45" s="673"/>
      <c r="L45" s="673"/>
      <c r="M45" s="673"/>
      <c r="N45" s="673"/>
      <c r="O45" s="673"/>
      <c r="P45" s="673"/>
      <c r="Q45" s="673"/>
      <c r="R45" s="673"/>
      <c r="S45" s="673"/>
      <c r="T45" s="673"/>
      <c r="U45" s="673"/>
      <c r="V45" s="673"/>
      <c r="W45" s="673"/>
      <c r="X45" s="673"/>
      <c r="Y45" s="673"/>
      <c r="Z45" s="673"/>
      <c r="AA45" s="673"/>
      <c r="AB45" s="673"/>
    </row>
    <row r="46" spans="3:28">
      <c r="C46" s="673"/>
      <c r="D46" s="673"/>
      <c r="E46" s="673"/>
      <c r="F46" s="673"/>
      <c r="G46" s="673"/>
      <c r="H46" s="673"/>
      <c r="I46" s="673"/>
      <c r="J46" s="673"/>
      <c r="K46" s="673"/>
      <c r="L46" s="673"/>
      <c r="M46" s="673"/>
      <c r="N46" s="673"/>
      <c r="O46" s="673"/>
      <c r="P46" s="673"/>
      <c r="Q46" s="673"/>
      <c r="R46" s="673"/>
      <c r="S46" s="673"/>
      <c r="T46" s="673"/>
      <c r="U46" s="673"/>
      <c r="V46" s="673"/>
      <c r="W46" s="673"/>
      <c r="X46" s="673"/>
      <c r="Y46" s="673"/>
      <c r="Z46" s="673"/>
      <c r="AA46" s="673"/>
      <c r="AB46" s="673"/>
    </row>
    <row r="47" spans="3:28">
      <c r="C47" s="673"/>
      <c r="D47" s="673"/>
      <c r="E47" s="673"/>
      <c r="F47" s="673"/>
      <c r="G47" s="673"/>
      <c r="H47" s="673"/>
      <c r="I47" s="673"/>
      <c r="J47" s="673"/>
      <c r="K47" s="673"/>
      <c r="L47" s="673"/>
      <c r="M47" s="673"/>
      <c r="N47" s="673"/>
      <c r="O47" s="673"/>
      <c r="P47" s="673"/>
      <c r="Q47" s="673"/>
      <c r="R47" s="673"/>
      <c r="S47" s="673"/>
      <c r="T47" s="673"/>
      <c r="U47" s="673"/>
      <c r="V47" s="673"/>
      <c r="W47" s="673"/>
      <c r="X47" s="673"/>
      <c r="Y47" s="673"/>
      <c r="Z47" s="673"/>
      <c r="AA47" s="673"/>
      <c r="AB47" s="673"/>
    </row>
    <row r="48" spans="3:28">
      <c r="C48" s="673"/>
      <c r="D48" s="673"/>
      <c r="E48" s="673"/>
      <c r="F48" s="673"/>
      <c r="G48" s="673"/>
      <c r="H48" s="673"/>
      <c r="I48" s="673"/>
      <c r="J48" s="673"/>
      <c r="K48" s="673"/>
      <c r="L48" s="673"/>
      <c r="M48" s="673"/>
      <c r="N48" s="673"/>
      <c r="O48" s="673"/>
      <c r="P48" s="673"/>
      <c r="Q48" s="673"/>
      <c r="R48" s="673"/>
      <c r="S48" s="673"/>
      <c r="T48" s="673"/>
      <c r="U48" s="673"/>
      <c r="V48" s="673"/>
      <c r="W48" s="673"/>
      <c r="X48" s="673"/>
      <c r="Y48" s="673"/>
      <c r="Z48" s="673"/>
      <c r="AA48" s="673"/>
      <c r="AB48" s="673"/>
    </row>
    <row r="49" spans="3:28">
      <c r="C49" s="673"/>
      <c r="D49" s="673"/>
      <c r="E49" s="673"/>
      <c r="F49" s="673"/>
      <c r="G49" s="673"/>
      <c r="H49" s="673"/>
      <c r="I49" s="673"/>
      <c r="J49" s="673"/>
      <c r="K49" s="673"/>
      <c r="L49" s="673"/>
      <c r="M49" s="673"/>
      <c r="N49" s="673"/>
      <c r="O49" s="673"/>
      <c r="P49" s="673"/>
      <c r="Q49" s="673"/>
      <c r="R49" s="673"/>
      <c r="S49" s="673"/>
      <c r="T49" s="673"/>
      <c r="U49" s="673"/>
      <c r="V49" s="673"/>
      <c r="W49" s="673"/>
      <c r="X49" s="673"/>
      <c r="Y49" s="673"/>
      <c r="Z49" s="673"/>
      <c r="AA49" s="673"/>
      <c r="AB49" s="673"/>
    </row>
    <row r="50" spans="3:28">
      <c r="C50" s="673"/>
      <c r="D50" s="673"/>
      <c r="E50" s="673"/>
      <c r="F50" s="673"/>
      <c r="G50" s="673"/>
      <c r="H50" s="673"/>
      <c r="I50" s="673"/>
      <c r="J50" s="673"/>
      <c r="K50" s="673"/>
      <c r="L50" s="673"/>
      <c r="M50" s="673"/>
      <c r="N50" s="673"/>
      <c r="O50" s="673"/>
      <c r="P50" s="673"/>
      <c r="Q50" s="673"/>
      <c r="R50" s="673"/>
      <c r="S50" s="673"/>
      <c r="T50" s="673"/>
      <c r="U50" s="673"/>
      <c r="V50" s="673"/>
      <c r="W50" s="673"/>
      <c r="X50" s="673"/>
      <c r="Y50" s="673"/>
      <c r="Z50" s="673"/>
      <c r="AA50" s="673"/>
      <c r="AB50" s="673"/>
    </row>
    <row r="51" spans="3:28">
      <c r="C51" s="673"/>
      <c r="D51" s="673"/>
      <c r="E51" s="673"/>
      <c r="F51" s="673"/>
      <c r="G51" s="673"/>
      <c r="H51" s="673"/>
      <c r="I51" s="673"/>
      <c r="J51" s="673"/>
      <c r="K51" s="673"/>
      <c r="L51" s="673"/>
      <c r="M51" s="673"/>
      <c r="N51" s="673"/>
      <c r="O51" s="673"/>
      <c r="P51" s="673"/>
      <c r="Q51" s="673"/>
      <c r="R51" s="673"/>
      <c r="S51" s="673"/>
      <c r="T51" s="673"/>
      <c r="U51" s="673"/>
      <c r="V51" s="673"/>
      <c r="W51" s="673"/>
      <c r="X51" s="673"/>
      <c r="Y51" s="673"/>
      <c r="Z51" s="673"/>
      <c r="AA51" s="673"/>
      <c r="AB51" s="673"/>
    </row>
    <row r="52" spans="3:28">
      <c r="C52" s="673"/>
      <c r="D52" s="673"/>
      <c r="E52" s="673"/>
      <c r="F52" s="673"/>
      <c r="G52" s="673"/>
      <c r="H52" s="673"/>
      <c r="I52" s="673"/>
      <c r="J52" s="673"/>
      <c r="K52" s="673"/>
      <c r="L52" s="673"/>
      <c r="M52" s="673"/>
      <c r="N52" s="673"/>
      <c r="O52" s="673"/>
      <c r="P52" s="673"/>
      <c r="Q52" s="673"/>
      <c r="R52" s="673"/>
      <c r="S52" s="673"/>
      <c r="T52" s="673"/>
      <c r="U52" s="673"/>
      <c r="V52" s="673"/>
      <c r="W52" s="673"/>
      <c r="X52" s="673"/>
      <c r="Y52" s="673"/>
      <c r="Z52" s="673"/>
      <c r="AA52" s="673"/>
      <c r="AB52" s="673"/>
    </row>
  </sheetData>
  <mergeCells count="7">
    <mergeCell ref="U6:AA6"/>
    <mergeCell ref="A5:B7"/>
    <mergeCell ref="C5:S5"/>
    <mergeCell ref="C6:C7"/>
    <mergeCell ref="D6:G6"/>
    <mergeCell ref="H6:K6"/>
    <mergeCell ref="M6:S6"/>
  </mergeCells>
  <pageMargins left="0.7" right="0.7" top="0.75" bottom="0.75" header="0.3" footer="0.3"/>
  <pageSetup orientation="portrait" r:id="rId1"/>
  <headerFooter>
    <oddHeader>&amp;C&amp;"Calibri"&amp;10&amp;K0078D7 Classification: Restricted to Partners&amp;1#_x000D_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50"/>
  <sheetViews>
    <sheetView showGridLines="0" topLeftCell="M1" zoomScale="80" zoomScaleNormal="80" workbookViewId="0">
      <selection activeCell="G44" sqref="G44"/>
    </sheetView>
  </sheetViews>
  <sheetFormatPr defaultColWidth="9.109375" defaultRowHeight="12"/>
  <cols>
    <col min="1" max="1" width="11.88671875" style="399" bestFit="1" customWidth="1"/>
    <col min="2" max="2" width="90.109375" style="399" bestFit="1" customWidth="1"/>
    <col min="3" max="3" width="20.109375" style="399" customWidth="1"/>
    <col min="4" max="4" width="22.109375" style="399" customWidth="1"/>
    <col min="5" max="7" width="17.109375" style="399" customWidth="1"/>
    <col min="8" max="8" width="22.109375" style="399" customWidth="1"/>
    <col min="9" max="10" width="17.109375" style="399" customWidth="1"/>
    <col min="11" max="27" width="22.109375" style="399" customWidth="1"/>
    <col min="28" max="16384" width="9.109375" style="399"/>
  </cols>
  <sheetData>
    <row r="1" spans="1:27" ht="13.8">
      <c r="A1" s="305" t="s">
        <v>97</v>
      </c>
      <c r="B1" s="225" t="str">
        <f>Info!C2</f>
        <v>სს პროკრედიტ ბანკი</v>
      </c>
    </row>
    <row r="2" spans="1:27">
      <c r="A2" s="305" t="s">
        <v>98</v>
      </c>
      <c r="B2" s="308">
        <f>'1. key ratios'!B2</f>
        <v>46203</v>
      </c>
    </row>
    <row r="3" spans="1:27">
      <c r="A3" s="307" t="s">
        <v>428</v>
      </c>
      <c r="C3" s="401"/>
    </row>
    <row r="4" spans="1:27" ht="12.6" thickBot="1">
      <c r="A4" s="307"/>
      <c r="B4" s="401"/>
      <c r="C4" s="401"/>
    </row>
    <row r="5" spans="1:27" ht="13.5" customHeight="1">
      <c r="A5" s="784" t="s">
        <v>650</v>
      </c>
      <c r="B5" s="785"/>
      <c r="C5" s="781" t="s">
        <v>429</v>
      </c>
      <c r="D5" s="782"/>
      <c r="E5" s="782"/>
      <c r="F5" s="782"/>
      <c r="G5" s="782"/>
      <c r="H5" s="782"/>
      <c r="I5" s="782"/>
      <c r="J5" s="782"/>
      <c r="K5" s="782"/>
      <c r="L5" s="782"/>
      <c r="M5" s="782"/>
      <c r="N5" s="782"/>
      <c r="O5" s="782"/>
      <c r="P5" s="782"/>
      <c r="Q5" s="782"/>
      <c r="R5" s="782"/>
      <c r="S5" s="782"/>
      <c r="T5" s="782"/>
      <c r="U5" s="782"/>
      <c r="V5" s="782"/>
      <c r="W5" s="782"/>
      <c r="X5" s="782"/>
      <c r="Y5" s="782"/>
      <c r="Z5" s="782"/>
      <c r="AA5" s="783"/>
    </row>
    <row r="6" spans="1:27" ht="12" customHeight="1">
      <c r="A6" s="786"/>
      <c r="B6" s="787"/>
      <c r="C6" s="790" t="s">
        <v>66</v>
      </c>
      <c r="D6" s="755" t="s">
        <v>641</v>
      </c>
      <c r="E6" s="755"/>
      <c r="F6" s="755"/>
      <c r="G6" s="755"/>
      <c r="H6" s="776" t="s">
        <v>640</v>
      </c>
      <c r="I6" s="777"/>
      <c r="J6" s="777"/>
      <c r="K6" s="777"/>
      <c r="L6" s="422"/>
      <c r="M6" s="759" t="s">
        <v>639</v>
      </c>
      <c r="N6" s="759"/>
      <c r="O6" s="759"/>
      <c r="P6" s="759"/>
      <c r="Q6" s="759"/>
      <c r="R6" s="759"/>
      <c r="S6" s="757"/>
      <c r="T6" s="422"/>
      <c r="U6" s="759" t="s">
        <v>638</v>
      </c>
      <c r="V6" s="759"/>
      <c r="W6" s="759"/>
      <c r="X6" s="759"/>
      <c r="Y6" s="759"/>
      <c r="Z6" s="759"/>
      <c r="AA6" s="780"/>
    </row>
    <row r="7" spans="1:27" ht="36">
      <c r="A7" s="788"/>
      <c r="B7" s="789"/>
      <c r="C7" s="791"/>
      <c r="D7" s="420"/>
      <c r="E7" s="396" t="s">
        <v>418</v>
      </c>
      <c r="F7" s="396" t="s">
        <v>636</v>
      </c>
      <c r="G7" s="396" t="s">
        <v>637</v>
      </c>
      <c r="H7" s="400"/>
      <c r="I7" s="396" t="s">
        <v>418</v>
      </c>
      <c r="J7" s="396" t="s">
        <v>636</v>
      </c>
      <c r="K7" s="396" t="s">
        <v>637</v>
      </c>
      <c r="L7" s="417"/>
      <c r="M7" s="396" t="s">
        <v>418</v>
      </c>
      <c r="N7" s="396" t="s">
        <v>649</v>
      </c>
      <c r="O7" s="396" t="s">
        <v>648</v>
      </c>
      <c r="P7" s="396" t="s">
        <v>647</v>
      </c>
      <c r="Q7" s="396" t="s">
        <v>646</v>
      </c>
      <c r="R7" s="396" t="s">
        <v>645</v>
      </c>
      <c r="S7" s="396" t="s">
        <v>631</v>
      </c>
      <c r="T7" s="417"/>
      <c r="U7" s="396" t="s">
        <v>418</v>
      </c>
      <c r="V7" s="396" t="s">
        <v>649</v>
      </c>
      <c r="W7" s="396" t="s">
        <v>648</v>
      </c>
      <c r="X7" s="396" t="s">
        <v>647</v>
      </c>
      <c r="Y7" s="396" t="s">
        <v>646</v>
      </c>
      <c r="Z7" s="396" t="s">
        <v>645</v>
      </c>
      <c r="AA7" s="396" t="s">
        <v>631</v>
      </c>
    </row>
    <row r="8" spans="1:27">
      <c r="A8" s="443">
        <v>1</v>
      </c>
      <c r="B8" s="442" t="s">
        <v>419</v>
      </c>
      <c r="C8" s="634">
        <v>1525382997.1107001</v>
      </c>
      <c r="D8" s="627">
        <v>1402213455.9396999</v>
      </c>
      <c r="E8" s="627">
        <v>11176968.4727</v>
      </c>
      <c r="F8" s="627"/>
      <c r="G8" s="627"/>
      <c r="H8" s="627">
        <v>90369228.869800001</v>
      </c>
      <c r="I8" s="627">
        <v>7737900.2818999998</v>
      </c>
      <c r="J8" s="627">
        <v>7889002.1471999995</v>
      </c>
      <c r="K8" s="627"/>
      <c r="L8" s="627">
        <v>32675640.446699999</v>
      </c>
      <c r="M8" s="627">
        <v>547043.25939999998</v>
      </c>
      <c r="N8" s="627">
        <v>94607.44</v>
      </c>
      <c r="O8" s="627">
        <v>3240041.9833999998</v>
      </c>
      <c r="P8" s="627">
        <v>6345826.0895999996</v>
      </c>
      <c r="Q8" s="627">
        <v>5030417.5071999999</v>
      </c>
      <c r="R8" s="627">
        <v>10064991.536800001</v>
      </c>
      <c r="S8" s="627"/>
      <c r="T8" s="627">
        <v>124671.8545</v>
      </c>
      <c r="U8" s="627"/>
      <c r="V8" s="627"/>
      <c r="W8" s="627"/>
      <c r="X8" s="627"/>
      <c r="Y8" s="627"/>
      <c r="Z8" s="627"/>
      <c r="AA8" s="635"/>
    </row>
    <row r="9" spans="1:27">
      <c r="A9" s="435">
        <v>1.1000000000000001</v>
      </c>
      <c r="B9" s="441" t="s">
        <v>430</v>
      </c>
      <c r="C9" s="636">
        <v>1476683511.5142</v>
      </c>
      <c r="D9" s="625">
        <v>1356957915.4377</v>
      </c>
      <c r="E9" s="625">
        <v>10969940.432700001</v>
      </c>
      <c r="F9" s="625"/>
      <c r="G9" s="625"/>
      <c r="H9" s="625">
        <v>89032298.013099998</v>
      </c>
      <c r="I9" s="625">
        <v>7605978.6352000004</v>
      </c>
      <c r="J9" s="625">
        <v>7691329.0672000004</v>
      </c>
      <c r="K9" s="625"/>
      <c r="L9" s="625">
        <v>30568626.208900001</v>
      </c>
      <c r="M9" s="625">
        <v>527765.11939999997</v>
      </c>
      <c r="N9" s="625">
        <v>32777.08</v>
      </c>
      <c r="O9" s="625">
        <v>2395036.9936000002</v>
      </c>
      <c r="P9" s="625">
        <v>5598954.5414000005</v>
      </c>
      <c r="Q9" s="625">
        <v>5030417.5071999999</v>
      </c>
      <c r="R9" s="625">
        <v>10064991.536800001</v>
      </c>
      <c r="S9" s="625"/>
      <c r="T9" s="625">
        <v>124671.8545</v>
      </c>
      <c r="U9" s="625"/>
      <c r="V9" s="625"/>
      <c r="W9" s="625"/>
      <c r="X9" s="625"/>
      <c r="Y9" s="625"/>
      <c r="Z9" s="625"/>
      <c r="AA9" s="637"/>
    </row>
    <row r="10" spans="1:27">
      <c r="A10" s="439" t="s">
        <v>146</v>
      </c>
      <c r="B10" s="440" t="s">
        <v>431</v>
      </c>
      <c r="C10" s="638">
        <v>1416422962.9817002</v>
      </c>
      <c r="D10" s="625">
        <v>1298467284.3789001</v>
      </c>
      <c r="E10" s="625">
        <v>10811796.2755</v>
      </c>
      <c r="F10" s="625"/>
      <c r="G10" s="625"/>
      <c r="H10" s="625">
        <v>87639144.558699995</v>
      </c>
      <c r="I10" s="625">
        <v>7515782.4652000004</v>
      </c>
      <c r="J10" s="625">
        <v>7691329.0672000004</v>
      </c>
      <c r="K10" s="625"/>
      <c r="L10" s="625">
        <v>30191862.189599998</v>
      </c>
      <c r="M10" s="625">
        <v>527765.11939999997</v>
      </c>
      <c r="N10" s="625">
        <v>32777.08</v>
      </c>
      <c r="O10" s="625">
        <v>2052814.4933</v>
      </c>
      <c r="P10" s="625">
        <v>5598954.5414000005</v>
      </c>
      <c r="Q10" s="625">
        <v>5030417.5071999999</v>
      </c>
      <c r="R10" s="625">
        <v>10064991.536800001</v>
      </c>
      <c r="S10" s="625"/>
      <c r="T10" s="625">
        <v>124671.8545</v>
      </c>
      <c r="U10" s="625"/>
      <c r="V10" s="625"/>
      <c r="W10" s="625"/>
      <c r="X10" s="625"/>
      <c r="Y10" s="625"/>
      <c r="Z10" s="625"/>
      <c r="AA10" s="637"/>
    </row>
    <row r="11" spans="1:27">
      <c r="A11" s="437" t="s">
        <v>432</v>
      </c>
      <c r="B11" s="438" t="s">
        <v>433</v>
      </c>
      <c r="C11" s="639">
        <v>698833976.26380002</v>
      </c>
      <c r="D11" s="625">
        <v>650996246.72619998</v>
      </c>
      <c r="E11" s="625">
        <v>2644427.8598000002</v>
      </c>
      <c r="F11" s="625"/>
      <c r="G11" s="625"/>
      <c r="H11" s="625">
        <v>42808484.437399998</v>
      </c>
      <c r="I11" s="625">
        <v>2843053.4322000002</v>
      </c>
      <c r="J11" s="625">
        <v>5028975.5422999999</v>
      </c>
      <c r="K11" s="625"/>
      <c r="L11" s="625">
        <v>4904573.2456999999</v>
      </c>
      <c r="M11" s="625"/>
      <c r="N11" s="625">
        <v>32777.08</v>
      </c>
      <c r="O11" s="625">
        <v>760133.21490000002</v>
      </c>
      <c r="P11" s="625">
        <v>359572.21149999998</v>
      </c>
      <c r="Q11" s="625">
        <v>594756.81000000006</v>
      </c>
      <c r="R11" s="625">
        <v>531614.51</v>
      </c>
      <c r="S11" s="625"/>
      <c r="T11" s="625">
        <v>124671.8545</v>
      </c>
      <c r="U11" s="625"/>
      <c r="V11" s="625"/>
      <c r="W11" s="625"/>
      <c r="X11" s="625"/>
      <c r="Y11" s="625"/>
      <c r="Z11" s="625"/>
      <c r="AA11" s="637"/>
    </row>
    <row r="12" spans="1:27">
      <c r="A12" s="437" t="s">
        <v>434</v>
      </c>
      <c r="B12" s="438" t="s">
        <v>435</v>
      </c>
      <c r="C12" s="639">
        <v>233381895.62270001</v>
      </c>
      <c r="D12" s="625">
        <v>218499669.50229999</v>
      </c>
      <c r="E12" s="625">
        <v>1268213.5089</v>
      </c>
      <c r="F12" s="625"/>
      <c r="G12" s="625"/>
      <c r="H12" s="625">
        <v>10362990.9937</v>
      </c>
      <c r="I12" s="625">
        <v>484303.21370000002</v>
      </c>
      <c r="J12" s="625"/>
      <c r="K12" s="625"/>
      <c r="L12" s="625">
        <v>4519235.1266999999</v>
      </c>
      <c r="M12" s="625"/>
      <c r="N12" s="625"/>
      <c r="O12" s="625"/>
      <c r="P12" s="625"/>
      <c r="Q12" s="625">
        <v>642887.23719999997</v>
      </c>
      <c r="R12" s="625"/>
      <c r="S12" s="625"/>
      <c r="T12" s="625"/>
      <c r="U12" s="625"/>
      <c r="V12" s="625"/>
      <c r="W12" s="625"/>
      <c r="X12" s="625"/>
      <c r="Y12" s="625"/>
      <c r="Z12" s="625"/>
      <c r="AA12" s="637"/>
    </row>
    <row r="13" spans="1:27">
      <c r="A13" s="437" t="s">
        <v>436</v>
      </c>
      <c r="B13" s="438" t="s">
        <v>437</v>
      </c>
      <c r="C13" s="639">
        <v>159005024.3865</v>
      </c>
      <c r="D13" s="625">
        <v>148149762.09979999</v>
      </c>
      <c r="E13" s="625">
        <v>804694.27560000005</v>
      </c>
      <c r="F13" s="625"/>
      <c r="G13" s="625"/>
      <c r="H13" s="625">
        <v>10761570.546700001</v>
      </c>
      <c r="I13" s="625">
        <v>1177973.44</v>
      </c>
      <c r="J13" s="625"/>
      <c r="K13" s="625"/>
      <c r="L13" s="625">
        <v>93691.74</v>
      </c>
      <c r="M13" s="625"/>
      <c r="N13" s="625"/>
      <c r="O13" s="625"/>
      <c r="P13" s="625"/>
      <c r="Q13" s="625">
        <v>93691.74</v>
      </c>
      <c r="R13" s="625"/>
      <c r="S13" s="625"/>
      <c r="T13" s="625"/>
      <c r="U13" s="625"/>
      <c r="V13" s="625"/>
      <c r="W13" s="625"/>
      <c r="X13" s="625"/>
      <c r="Y13" s="625"/>
      <c r="Z13" s="625"/>
      <c r="AA13" s="637"/>
    </row>
    <row r="14" spans="1:27">
      <c r="A14" s="437" t="s">
        <v>438</v>
      </c>
      <c r="B14" s="438" t="s">
        <v>439</v>
      </c>
      <c r="C14" s="639">
        <v>325202066.7087</v>
      </c>
      <c r="D14" s="625">
        <v>280821606.05059999</v>
      </c>
      <c r="E14" s="625">
        <v>6094460.6311999997</v>
      </c>
      <c r="F14" s="625"/>
      <c r="G14" s="625"/>
      <c r="H14" s="625">
        <v>23706098.580899999</v>
      </c>
      <c r="I14" s="625">
        <v>3010452.3793000001</v>
      </c>
      <c r="J14" s="625">
        <v>2662353.5249000001</v>
      </c>
      <c r="K14" s="625"/>
      <c r="L14" s="625">
        <v>20674362.077199999</v>
      </c>
      <c r="M14" s="625">
        <v>527765.11939999997</v>
      </c>
      <c r="N14" s="625"/>
      <c r="O14" s="625">
        <v>1292681.2784</v>
      </c>
      <c r="P14" s="625">
        <v>5239382.3299000002</v>
      </c>
      <c r="Q14" s="625">
        <v>3699081.72</v>
      </c>
      <c r="R14" s="625">
        <v>9533377.0267999992</v>
      </c>
      <c r="S14" s="625"/>
      <c r="T14" s="625"/>
      <c r="U14" s="625"/>
      <c r="V14" s="625"/>
      <c r="W14" s="625"/>
      <c r="X14" s="625"/>
      <c r="Y14" s="625"/>
      <c r="Z14" s="625"/>
      <c r="AA14" s="637"/>
    </row>
    <row r="15" spans="1:27">
      <c r="A15" s="436">
        <v>1.2</v>
      </c>
      <c r="B15" s="434" t="s">
        <v>644</v>
      </c>
      <c r="C15" s="636">
        <v>26103978.219700001</v>
      </c>
      <c r="D15" s="625">
        <v>3503082.5255999998</v>
      </c>
      <c r="E15" s="625">
        <v>98141.162700000001</v>
      </c>
      <c r="F15" s="625"/>
      <c r="G15" s="625"/>
      <c r="H15" s="625">
        <v>2514706.1266999999</v>
      </c>
      <c r="I15" s="625">
        <v>335199.52059999999</v>
      </c>
      <c r="J15" s="625">
        <v>633074.78570000001</v>
      </c>
      <c r="K15" s="625"/>
      <c r="L15" s="625">
        <v>20086189.556200001</v>
      </c>
      <c r="M15" s="625">
        <v>62608.14</v>
      </c>
      <c r="N15" s="625">
        <v>8358.02</v>
      </c>
      <c r="O15" s="625">
        <v>240339.8634</v>
      </c>
      <c r="P15" s="625">
        <v>3066945.1499000001</v>
      </c>
      <c r="Q15" s="625">
        <v>4148645.64</v>
      </c>
      <c r="R15" s="625">
        <v>9728684.1644000001</v>
      </c>
      <c r="S15" s="625"/>
      <c r="T15" s="625">
        <v>1.12E-2</v>
      </c>
      <c r="U15" s="625"/>
      <c r="V15" s="625"/>
      <c r="W15" s="625"/>
      <c r="X15" s="625"/>
      <c r="Y15" s="625"/>
      <c r="Z15" s="625"/>
      <c r="AA15" s="637"/>
    </row>
    <row r="16" spans="1:27">
      <c r="A16" s="435">
        <v>1.3</v>
      </c>
      <c r="B16" s="434" t="s">
        <v>440</v>
      </c>
      <c r="C16" s="640"/>
      <c r="D16" s="641">
        <v>0</v>
      </c>
      <c r="E16" s="641">
        <v>0</v>
      </c>
      <c r="F16" s="641"/>
      <c r="G16" s="641"/>
      <c r="H16" s="641">
        <v>0</v>
      </c>
      <c r="I16" s="641">
        <v>0</v>
      </c>
      <c r="J16" s="641">
        <v>0</v>
      </c>
      <c r="K16" s="641"/>
      <c r="L16" s="641">
        <v>0</v>
      </c>
      <c r="M16" s="641">
        <v>0</v>
      </c>
      <c r="N16" s="641">
        <v>0</v>
      </c>
      <c r="O16" s="641">
        <v>0</v>
      </c>
      <c r="P16" s="641">
        <v>0</v>
      </c>
      <c r="Q16" s="641">
        <v>0</v>
      </c>
      <c r="R16" s="641">
        <v>0</v>
      </c>
      <c r="S16" s="641"/>
      <c r="T16" s="641">
        <v>0</v>
      </c>
      <c r="U16" s="641"/>
      <c r="V16" s="641"/>
      <c r="W16" s="641"/>
      <c r="X16" s="641"/>
      <c r="Y16" s="641"/>
      <c r="Z16" s="641"/>
      <c r="AA16" s="642"/>
    </row>
    <row r="17" spans="1:27" ht="24">
      <c r="A17" s="431" t="s">
        <v>441</v>
      </c>
      <c r="B17" s="433" t="s">
        <v>442</v>
      </c>
      <c r="C17" s="643">
        <v>1409111933.0033</v>
      </c>
      <c r="D17" s="625">
        <v>1300282662.1840999</v>
      </c>
      <c r="E17" s="625">
        <v>9922462.2533999998</v>
      </c>
      <c r="F17" s="625"/>
      <c r="G17" s="625"/>
      <c r="H17" s="625">
        <v>84821301.564099997</v>
      </c>
      <c r="I17" s="625">
        <v>7348055.7744000005</v>
      </c>
      <c r="J17" s="625">
        <v>7267105.3442000002</v>
      </c>
      <c r="K17" s="625"/>
      <c r="L17" s="625">
        <v>23883297.400600001</v>
      </c>
      <c r="M17" s="625">
        <v>125895.99980000001</v>
      </c>
      <c r="N17" s="625">
        <v>32777.08</v>
      </c>
      <c r="O17" s="625">
        <v>1810403.1251000001</v>
      </c>
      <c r="P17" s="625">
        <v>5439975.8937999997</v>
      </c>
      <c r="Q17" s="625">
        <v>4369260.4302000003</v>
      </c>
      <c r="R17" s="625">
        <v>5993571.3295999998</v>
      </c>
      <c r="S17" s="625"/>
      <c r="T17" s="625">
        <v>124671.8545</v>
      </c>
      <c r="U17" s="625"/>
      <c r="V17" s="625"/>
      <c r="W17" s="625"/>
      <c r="X17" s="625"/>
      <c r="Y17" s="625"/>
      <c r="Z17" s="625"/>
      <c r="AA17" s="637"/>
    </row>
    <row r="18" spans="1:27" ht="24">
      <c r="A18" s="429" t="s">
        <v>443</v>
      </c>
      <c r="B18" s="430" t="s">
        <v>444</v>
      </c>
      <c r="C18" s="644">
        <v>1282979530.9691999</v>
      </c>
      <c r="D18" s="625">
        <v>1183748821.3125999</v>
      </c>
      <c r="E18" s="625">
        <v>9256695.2478999998</v>
      </c>
      <c r="F18" s="625"/>
      <c r="G18" s="625"/>
      <c r="H18" s="625">
        <v>78400075.680099994</v>
      </c>
      <c r="I18" s="625">
        <v>5598039.1021999996</v>
      </c>
      <c r="J18" s="625">
        <v>6603405.9134999998</v>
      </c>
      <c r="K18" s="625"/>
      <c r="L18" s="625">
        <v>20705962.122000001</v>
      </c>
      <c r="M18" s="625">
        <v>474880.44549999997</v>
      </c>
      <c r="N18" s="625">
        <v>32777.08</v>
      </c>
      <c r="O18" s="625">
        <v>1941807.5758</v>
      </c>
      <c r="P18" s="625">
        <v>505071.97570000001</v>
      </c>
      <c r="Q18" s="625">
        <v>4341284.0360000003</v>
      </c>
      <c r="R18" s="625">
        <v>6498092.3239000002</v>
      </c>
      <c r="S18" s="625"/>
      <c r="T18" s="625">
        <v>124671.8545</v>
      </c>
      <c r="U18" s="625"/>
      <c r="V18" s="625"/>
      <c r="W18" s="625"/>
      <c r="X18" s="625"/>
      <c r="Y18" s="625"/>
      <c r="Z18" s="625"/>
      <c r="AA18" s="637"/>
    </row>
    <row r="19" spans="1:27">
      <c r="A19" s="431" t="s">
        <v>445</v>
      </c>
      <c r="B19" s="432" t="s">
        <v>446</v>
      </c>
      <c r="C19" s="645">
        <v>1647369132.4475002</v>
      </c>
      <c r="D19" s="625">
        <v>1475611892.0197001</v>
      </c>
      <c r="E19" s="625">
        <v>5314009.8492999999</v>
      </c>
      <c r="F19" s="625"/>
      <c r="G19" s="625"/>
      <c r="H19" s="625">
        <v>152419388.79820001</v>
      </c>
      <c r="I19" s="625">
        <v>5248603.8623000002</v>
      </c>
      <c r="J19" s="625">
        <v>5462543.6600000001</v>
      </c>
      <c r="K19" s="625"/>
      <c r="L19" s="625">
        <v>18946553.484099999</v>
      </c>
      <c r="M19" s="625">
        <v>0</v>
      </c>
      <c r="N19" s="625">
        <v>28080.92</v>
      </c>
      <c r="O19" s="625">
        <v>2590386.0373999998</v>
      </c>
      <c r="P19" s="625">
        <v>4557716.4585999995</v>
      </c>
      <c r="Q19" s="625">
        <v>1719487.9667</v>
      </c>
      <c r="R19" s="625">
        <v>822808.89009999996</v>
      </c>
      <c r="S19" s="625"/>
      <c r="T19" s="625">
        <v>391298.14549999998</v>
      </c>
      <c r="U19" s="625"/>
      <c r="V19" s="625"/>
      <c r="W19" s="625"/>
      <c r="X19" s="625"/>
      <c r="Y19" s="625"/>
      <c r="Z19" s="625"/>
      <c r="AA19" s="637"/>
    </row>
    <row r="20" spans="1:27">
      <c r="A20" s="429" t="s">
        <v>447</v>
      </c>
      <c r="B20" s="430" t="s">
        <v>448</v>
      </c>
      <c r="C20" s="644">
        <v>1526797228.3799999</v>
      </c>
      <c r="D20" s="625">
        <v>1363967315.3271999</v>
      </c>
      <c r="E20" s="625">
        <v>4433327.0617000004</v>
      </c>
      <c r="F20" s="625"/>
      <c r="G20" s="625"/>
      <c r="H20" s="625">
        <v>144143136.2392</v>
      </c>
      <c r="I20" s="625">
        <v>3456576.9201000002</v>
      </c>
      <c r="J20" s="625">
        <v>5122931.3801999995</v>
      </c>
      <c r="K20" s="625"/>
      <c r="L20" s="625">
        <v>18295478.668099999</v>
      </c>
      <c r="M20" s="625">
        <v>0</v>
      </c>
      <c r="N20" s="625">
        <v>28080.92</v>
      </c>
      <c r="O20" s="625">
        <v>2635793.8805</v>
      </c>
      <c r="P20" s="625">
        <v>2678035.7884999998</v>
      </c>
      <c r="Q20" s="625">
        <v>1719487.9667</v>
      </c>
      <c r="R20" s="625">
        <v>1048047.49</v>
      </c>
      <c r="S20" s="625"/>
      <c r="T20" s="625">
        <v>391298.14549999998</v>
      </c>
      <c r="U20" s="625"/>
      <c r="V20" s="625"/>
      <c r="W20" s="625"/>
      <c r="X20" s="625"/>
      <c r="Y20" s="625"/>
      <c r="Z20" s="625"/>
      <c r="AA20" s="637"/>
    </row>
    <row r="21" spans="1:27">
      <c r="A21" s="428">
        <v>1.4</v>
      </c>
      <c r="B21" s="427" t="s">
        <v>467</v>
      </c>
      <c r="C21" s="646">
        <v>33619924.968599997</v>
      </c>
      <c r="D21" s="625">
        <v>32013525.478599999</v>
      </c>
      <c r="E21" s="625"/>
      <c r="F21" s="625"/>
      <c r="G21" s="625"/>
      <c r="H21" s="625">
        <v>1606399.49</v>
      </c>
      <c r="I21" s="625">
        <v>591964.67000000004</v>
      </c>
      <c r="J21" s="625">
        <v>488672.38</v>
      </c>
      <c r="K21" s="625"/>
      <c r="L21" s="625"/>
      <c r="M21" s="625"/>
      <c r="N21" s="625"/>
      <c r="O21" s="625"/>
      <c r="P21" s="625"/>
      <c r="Q21" s="625"/>
      <c r="R21" s="625"/>
      <c r="S21" s="625"/>
      <c r="T21" s="625"/>
      <c r="U21" s="625"/>
      <c r="V21" s="625"/>
      <c r="W21" s="625"/>
      <c r="X21" s="625"/>
      <c r="Y21" s="625"/>
      <c r="Z21" s="625"/>
      <c r="AA21" s="637"/>
    </row>
    <row r="22" spans="1:27" ht="12.6" thickBot="1">
      <c r="A22" s="426">
        <v>1.5</v>
      </c>
      <c r="B22" s="425" t="s">
        <v>468</v>
      </c>
      <c r="C22" s="647">
        <v>26953126.381000001</v>
      </c>
      <c r="D22" s="648">
        <v>24922499.454500001</v>
      </c>
      <c r="E22" s="648">
        <v>159780.20310000001</v>
      </c>
      <c r="F22" s="648"/>
      <c r="G22" s="648"/>
      <c r="H22" s="648">
        <v>2030626.9265000001</v>
      </c>
      <c r="I22" s="648">
        <v>393321.94260000001</v>
      </c>
      <c r="J22" s="648">
        <v>51793.389199999998</v>
      </c>
      <c r="K22" s="648"/>
      <c r="L22" s="648"/>
      <c r="M22" s="648"/>
      <c r="N22" s="648"/>
      <c r="O22" s="648"/>
      <c r="P22" s="648"/>
      <c r="Q22" s="648"/>
      <c r="R22" s="648"/>
      <c r="S22" s="648"/>
      <c r="T22" s="648"/>
      <c r="U22" s="648"/>
      <c r="V22" s="648"/>
      <c r="W22" s="648"/>
      <c r="X22" s="648"/>
      <c r="Y22" s="648"/>
      <c r="Z22" s="648"/>
      <c r="AA22" s="649"/>
    </row>
    <row r="25" spans="1:27">
      <c r="C25" s="673"/>
      <c r="D25" s="673"/>
      <c r="E25" s="673"/>
      <c r="F25" s="673"/>
      <c r="G25" s="673"/>
      <c r="H25" s="673"/>
      <c r="I25" s="673"/>
      <c r="J25" s="673"/>
      <c r="K25" s="673"/>
      <c r="L25" s="673"/>
      <c r="M25" s="673"/>
      <c r="N25" s="673"/>
      <c r="O25" s="673"/>
      <c r="P25" s="673"/>
      <c r="Q25" s="673"/>
      <c r="R25" s="673"/>
      <c r="S25" s="673"/>
      <c r="T25" s="673"/>
      <c r="U25" s="673"/>
      <c r="V25" s="673"/>
      <c r="W25" s="673"/>
      <c r="X25" s="673"/>
      <c r="Y25" s="673"/>
      <c r="Z25" s="673"/>
      <c r="AA25" s="673"/>
    </row>
    <row r="26" spans="1:27">
      <c r="C26" s="673"/>
      <c r="D26" s="673"/>
      <c r="E26" s="673"/>
      <c r="F26" s="673"/>
      <c r="G26" s="673"/>
      <c r="H26" s="673"/>
      <c r="I26" s="673"/>
      <c r="J26" s="673"/>
      <c r="K26" s="673"/>
      <c r="L26" s="673"/>
      <c r="M26" s="673"/>
      <c r="N26" s="673"/>
      <c r="O26" s="673"/>
      <c r="P26" s="673"/>
      <c r="Q26" s="673"/>
      <c r="R26" s="673"/>
      <c r="S26" s="673"/>
      <c r="T26" s="673"/>
      <c r="U26" s="673"/>
      <c r="V26" s="673"/>
      <c r="W26" s="673"/>
      <c r="X26" s="673"/>
      <c r="Y26" s="673"/>
      <c r="Z26" s="673"/>
      <c r="AA26" s="673"/>
    </row>
    <row r="27" spans="1:27">
      <c r="C27" s="673"/>
      <c r="D27" s="673"/>
      <c r="E27" s="673"/>
      <c r="F27" s="673"/>
      <c r="G27" s="673"/>
      <c r="H27" s="673"/>
      <c r="I27" s="673"/>
      <c r="J27" s="673"/>
      <c r="K27" s="673"/>
      <c r="L27" s="673"/>
      <c r="M27" s="673"/>
      <c r="N27" s="673"/>
      <c r="O27" s="673"/>
      <c r="P27" s="673"/>
      <c r="Q27" s="673"/>
      <c r="R27" s="673"/>
      <c r="S27" s="673"/>
      <c r="T27" s="673"/>
      <c r="U27" s="673"/>
      <c r="V27" s="673"/>
      <c r="W27" s="673"/>
      <c r="X27" s="673"/>
      <c r="Y27" s="673"/>
      <c r="Z27" s="673"/>
      <c r="AA27" s="673"/>
    </row>
    <row r="28" spans="1:27">
      <c r="C28" s="673"/>
      <c r="D28" s="673"/>
      <c r="E28" s="673"/>
      <c r="F28" s="673"/>
      <c r="G28" s="673"/>
      <c r="H28" s="673"/>
      <c r="I28" s="673"/>
      <c r="J28" s="673"/>
      <c r="K28" s="673"/>
      <c r="L28" s="673"/>
      <c r="M28" s="673"/>
      <c r="N28" s="673"/>
      <c r="O28" s="673"/>
      <c r="P28" s="673"/>
      <c r="Q28" s="673"/>
      <c r="R28" s="673"/>
      <c r="S28" s="673"/>
      <c r="T28" s="673"/>
      <c r="U28" s="673"/>
      <c r="V28" s="673"/>
      <c r="W28" s="673"/>
      <c r="X28" s="673"/>
      <c r="Y28" s="673"/>
      <c r="Z28" s="673"/>
      <c r="AA28" s="673"/>
    </row>
    <row r="29" spans="1:27">
      <c r="C29" s="673"/>
      <c r="D29" s="673"/>
      <c r="E29" s="673"/>
      <c r="F29" s="673"/>
      <c r="G29" s="673"/>
      <c r="H29" s="673"/>
      <c r="I29" s="673"/>
      <c r="J29" s="673"/>
      <c r="K29" s="673"/>
      <c r="L29" s="673"/>
      <c r="M29" s="673"/>
      <c r="N29" s="673"/>
      <c r="O29" s="673"/>
      <c r="P29" s="673"/>
      <c r="Q29" s="673"/>
      <c r="R29" s="673"/>
      <c r="S29" s="673"/>
      <c r="T29" s="673"/>
      <c r="U29" s="673"/>
      <c r="V29" s="673"/>
      <c r="W29" s="673"/>
      <c r="X29" s="673"/>
      <c r="Y29" s="673"/>
      <c r="Z29" s="673"/>
      <c r="AA29" s="673"/>
    </row>
    <row r="30" spans="1:27">
      <c r="C30" s="673"/>
      <c r="D30" s="673"/>
      <c r="E30" s="673"/>
      <c r="F30" s="673"/>
      <c r="G30" s="673"/>
      <c r="H30" s="673"/>
      <c r="I30" s="673"/>
      <c r="J30" s="673"/>
      <c r="K30" s="673"/>
      <c r="L30" s="673"/>
      <c r="M30" s="673"/>
      <c r="N30" s="673"/>
      <c r="O30" s="673"/>
      <c r="P30" s="673"/>
      <c r="Q30" s="673"/>
      <c r="R30" s="673"/>
      <c r="S30" s="673"/>
      <c r="T30" s="673"/>
      <c r="U30" s="673"/>
      <c r="V30" s="673"/>
      <c r="W30" s="673"/>
      <c r="X30" s="673"/>
      <c r="Y30" s="673"/>
      <c r="Z30" s="673"/>
      <c r="AA30" s="673"/>
    </row>
    <row r="31" spans="1:27">
      <c r="C31" s="673"/>
      <c r="D31" s="673"/>
      <c r="E31" s="673"/>
      <c r="F31" s="673"/>
      <c r="G31" s="673"/>
      <c r="H31" s="673"/>
      <c r="I31" s="673"/>
      <c r="J31" s="673"/>
      <c r="K31" s="673"/>
      <c r="L31" s="673"/>
      <c r="M31" s="673"/>
      <c r="N31" s="673"/>
      <c r="O31" s="673"/>
      <c r="P31" s="673"/>
      <c r="Q31" s="673"/>
      <c r="R31" s="673"/>
      <c r="S31" s="673"/>
      <c r="T31" s="673"/>
      <c r="U31" s="673"/>
      <c r="V31" s="673"/>
      <c r="W31" s="673"/>
      <c r="X31" s="673"/>
      <c r="Y31" s="673"/>
      <c r="Z31" s="673"/>
      <c r="AA31" s="673"/>
    </row>
    <row r="32" spans="1:27">
      <c r="C32" s="673"/>
      <c r="D32" s="673"/>
      <c r="E32" s="673"/>
      <c r="F32" s="673"/>
      <c r="G32" s="673"/>
      <c r="H32" s="673"/>
      <c r="I32" s="673"/>
      <c r="J32" s="673"/>
      <c r="K32" s="673"/>
      <c r="L32" s="673"/>
      <c r="M32" s="673"/>
      <c r="N32" s="673"/>
      <c r="O32" s="673"/>
      <c r="P32" s="673"/>
      <c r="Q32" s="673"/>
      <c r="R32" s="673"/>
      <c r="S32" s="673"/>
      <c r="T32" s="673"/>
      <c r="U32" s="673"/>
      <c r="V32" s="673"/>
      <c r="W32" s="673"/>
      <c r="X32" s="673"/>
      <c r="Y32" s="673"/>
      <c r="Z32" s="673"/>
      <c r="AA32" s="673"/>
    </row>
    <row r="33" spans="3:27">
      <c r="C33" s="673"/>
      <c r="D33" s="673"/>
      <c r="E33" s="673"/>
      <c r="F33" s="673"/>
      <c r="G33" s="673"/>
      <c r="H33" s="673"/>
      <c r="I33" s="673"/>
      <c r="J33" s="673"/>
      <c r="K33" s="673"/>
      <c r="L33" s="673"/>
      <c r="M33" s="673"/>
      <c r="N33" s="673"/>
      <c r="O33" s="673"/>
      <c r="P33" s="673"/>
      <c r="Q33" s="673"/>
      <c r="R33" s="673"/>
      <c r="S33" s="673"/>
      <c r="T33" s="673"/>
      <c r="U33" s="673"/>
      <c r="V33" s="673"/>
      <c r="W33" s="673"/>
      <c r="X33" s="673"/>
      <c r="Y33" s="673"/>
      <c r="Z33" s="673"/>
      <c r="AA33" s="673"/>
    </row>
    <row r="34" spans="3:27">
      <c r="C34" s="673"/>
      <c r="D34" s="673"/>
      <c r="E34" s="673"/>
      <c r="F34" s="673"/>
      <c r="G34" s="673"/>
      <c r="H34" s="673"/>
      <c r="I34" s="673"/>
      <c r="J34" s="673"/>
      <c r="K34" s="673"/>
      <c r="L34" s="673"/>
      <c r="M34" s="673"/>
      <c r="N34" s="673"/>
      <c r="O34" s="673"/>
      <c r="P34" s="673"/>
      <c r="Q34" s="673"/>
      <c r="R34" s="673"/>
      <c r="S34" s="673"/>
      <c r="T34" s="673"/>
      <c r="U34" s="673"/>
      <c r="V34" s="673"/>
      <c r="W34" s="673"/>
      <c r="X34" s="673"/>
      <c r="Y34" s="673"/>
      <c r="Z34" s="673"/>
      <c r="AA34" s="673"/>
    </row>
    <row r="35" spans="3:27">
      <c r="C35" s="673"/>
      <c r="D35" s="673"/>
      <c r="E35" s="673"/>
      <c r="F35" s="673"/>
      <c r="G35" s="673"/>
      <c r="H35" s="673"/>
      <c r="I35" s="673"/>
      <c r="J35" s="673"/>
      <c r="K35" s="673"/>
      <c r="L35" s="673"/>
      <c r="M35" s="673"/>
      <c r="N35" s="673"/>
      <c r="O35" s="673"/>
      <c r="P35" s="673"/>
      <c r="Q35" s="673"/>
      <c r="R35" s="673"/>
      <c r="S35" s="673"/>
      <c r="T35" s="673"/>
      <c r="U35" s="673"/>
      <c r="V35" s="673"/>
      <c r="W35" s="673"/>
      <c r="X35" s="673"/>
      <c r="Y35" s="673"/>
      <c r="Z35" s="673"/>
      <c r="AA35" s="673"/>
    </row>
    <row r="36" spans="3:27">
      <c r="C36" s="673"/>
      <c r="D36" s="673"/>
      <c r="E36" s="673"/>
      <c r="F36" s="673"/>
      <c r="G36" s="673"/>
      <c r="H36" s="673"/>
      <c r="I36" s="673"/>
      <c r="J36" s="673"/>
      <c r="K36" s="673"/>
      <c r="L36" s="673"/>
      <c r="M36" s="673"/>
      <c r="N36" s="673"/>
      <c r="O36" s="673"/>
      <c r="P36" s="673"/>
      <c r="Q36" s="673"/>
      <c r="R36" s="673"/>
      <c r="S36" s="673"/>
      <c r="T36" s="673"/>
      <c r="U36" s="673"/>
      <c r="V36" s="673"/>
      <c r="W36" s="673"/>
      <c r="X36" s="673"/>
      <c r="Y36" s="673"/>
      <c r="Z36" s="673"/>
      <c r="AA36" s="673"/>
    </row>
    <row r="37" spans="3:27">
      <c r="C37" s="673"/>
      <c r="D37" s="673"/>
      <c r="E37" s="673"/>
      <c r="F37" s="673"/>
      <c r="G37" s="673"/>
      <c r="H37" s="673"/>
      <c r="I37" s="673"/>
      <c r="J37" s="673"/>
      <c r="K37" s="673"/>
      <c r="L37" s="673"/>
      <c r="M37" s="673"/>
      <c r="N37" s="673"/>
      <c r="O37" s="673"/>
      <c r="P37" s="673"/>
      <c r="Q37" s="673"/>
      <c r="R37" s="673"/>
      <c r="S37" s="673"/>
      <c r="T37" s="673"/>
      <c r="U37" s="673"/>
      <c r="V37" s="673"/>
      <c r="W37" s="673"/>
      <c r="X37" s="673"/>
      <c r="Y37" s="673"/>
      <c r="Z37" s="673"/>
      <c r="AA37" s="673"/>
    </row>
    <row r="38" spans="3:27">
      <c r="C38" s="673"/>
      <c r="D38" s="673"/>
      <c r="E38" s="673"/>
      <c r="F38" s="673"/>
      <c r="G38" s="673"/>
      <c r="H38" s="673"/>
      <c r="I38" s="673"/>
      <c r="J38" s="673"/>
      <c r="K38" s="673"/>
      <c r="L38" s="673"/>
      <c r="M38" s="673"/>
      <c r="N38" s="673"/>
      <c r="O38" s="673"/>
      <c r="P38" s="673"/>
      <c r="Q38" s="673"/>
      <c r="R38" s="673"/>
      <c r="S38" s="673"/>
      <c r="T38" s="673"/>
      <c r="U38" s="673"/>
      <c r="V38" s="673"/>
      <c r="W38" s="673"/>
      <c r="X38" s="673"/>
      <c r="Y38" s="673"/>
      <c r="Z38" s="673"/>
      <c r="AA38" s="673"/>
    </row>
    <row r="39" spans="3:27">
      <c r="C39" s="673"/>
      <c r="D39" s="673"/>
      <c r="E39" s="673"/>
      <c r="F39" s="673"/>
      <c r="G39" s="673"/>
      <c r="H39" s="673"/>
      <c r="I39" s="673"/>
      <c r="J39" s="673"/>
      <c r="K39" s="673"/>
      <c r="L39" s="673"/>
      <c r="M39" s="673"/>
      <c r="N39" s="673"/>
      <c r="O39" s="673"/>
      <c r="P39" s="673"/>
      <c r="Q39" s="673"/>
      <c r="R39" s="673"/>
      <c r="S39" s="673"/>
      <c r="T39" s="673"/>
      <c r="U39" s="673"/>
      <c r="V39" s="673"/>
      <c r="W39" s="673"/>
      <c r="X39" s="673"/>
      <c r="Y39" s="673"/>
      <c r="Z39" s="673"/>
      <c r="AA39" s="673"/>
    </row>
    <row r="40" spans="3:27">
      <c r="C40" s="673"/>
    </row>
    <row r="41" spans="3:27">
      <c r="C41" s="673"/>
    </row>
    <row r="42" spans="3:27">
      <c r="C42" s="673"/>
    </row>
    <row r="43" spans="3:27">
      <c r="C43" s="673"/>
    </row>
    <row r="44" spans="3:27">
      <c r="C44" s="673"/>
    </row>
    <row r="45" spans="3:27">
      <c r="C45" s="673"/>
    </row>
    <row r="46" spans="3:27">
      <c r="C46" s="673"/>
    </row>
    <row r="47" spans="3:27">
      <c r="C47" s="673"/>
    </row>
    <row r="48" spans="3:27">
      <c r="C48" s="673"/>
    </row>
    <row r="49" spans="3:3">
      <c r="C49" s="673"/>
    </row>
    <row r="50" spans="3:3">
      <c r="C50" s="673"/>
    </row>
  </sheetData>
  <mergeCells count="7">
    <mergeCell ref="U6:AA6"/>
    <mergeCell ref="C5:AA5"/>
    <mergeCell ref="A5:B7"/>
    <mergeCell ref="D6:G6"/>
    <mergeCell ref="C6:C7"/>
    <mergeCell ref="H6:K6"/>
    <mergeCell ref="M6:S6"/>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P72"/>
  <sheetViews>
    <sheetView topLeftCell="A65" zoomScale="80" zoomScaleNormal="80" workbookViewId="0">
      <selection activeCell="I7" sqref="I7:N69"/>
    </sheetView>
  </sheetViews>
  <sheetFormatPr defaultRowHeight="14.4"/>
  <cols>
    <col min="1" max="1" width="8.88671875" style="365"/>
    <col min="2" max="2" width="69.109375" style="342" customWidth="1"/>
    <col min="3" max="3" width="13.44140625" bestFit="1" customWidth="1"/>
    <col min="4" max="5" width="15.109375" bestFit="1" customWidth="1"/>
    <col min="6" max="6" width="13.44140625" bestFit="1" customWidth="1"/>
    <col min="7" max="8" width="15.109375" bestFit="1" customWidth="1"/>
  </cols>
  <sheetData>
    <row r="1" spans="1:16">
      <c r="A1" s="10" t="s">
        <v>97</v>
      </c>
      <c r="B1" s="225" t="str">
        <f>Info!C2</f>
        <v>სს პროკრედიტ ბანკი</v>
      </c>
      <c r="C1" s="9"/>
      <c r="D1" s="1"/>
      <c r="E1" s="1"/>
      <c r="F1" s="1"/>
      <c r="G1" s="1"/>
    </row>
    <row r="2" spans="1:16">
      <c r="A2" s="10" t="s">
        <v>98</v>
      </c>
      <c r="B2" s="261">
        <f>'1. key ratios'!B2</f>
        <v>46203</v>
      </c>
      <c r="C2" s="9"/>
      <c r="D2" s="1"/>
      <c r="E2" s="1"/>
      <c r="F2" s="1"/>
      <c r="G2" s="1"/>
    </row>
    <row r="3" spans="1:16">
      <c r="A3" s="10"/>
      <c r="B3" s="9"/>
      <c r="C3" s="9"/>
      <c r="D3" s="1"/>
      <c r="E3" s="1"/>
      <c r="F3" s="1"/>
      <c r="G3" s="1"/>
    </row>
    <row r="4" spans="1:16" ht="21" customHeight="1">
      <c r="A4" s="691" t="s">
        <v>25</v>
      </c>
      <c r="B4" s="692" t="s">
        <v>493</v>
      </c>
      <c r="C4" s="694" t="s">
        <v>103</v>
      </c>
      <c r="D4" s="694"/>
      <c r="E4" s="694"/>
      <c r="F4" s="694" t="s">
        <v>104</v>
      </c>
      <c r="G4" s="694"/>
      <c r="H4" s="695"/>
    </row>
    <row r="5" spans="1:16" ht="21" customHeight="1">
      <c r="A5" s="691"/>
      <c r="B5" s="693"/>
      <c r="C5" s="316" t="s">
        <v>26</v>
      </c>
      <c r="D5" s="316" t="s">
        <v>77</v>
      </c>
      <c r="E5" s="316" t="s">
        <v>66</v>
      </c>
      <c r="F5" s="316" t="s">
        <v>26</v>
      </c>
      <c r="G5" s="316" t="s">
        <v>77</v>
      </c>
      <c r="H5" s="316" t="s">
        <v>66</v>
      </c>
    </row>
    <row r="6" spans="1:16" ht="26.4" customHeight="1">
      <c r="A6" s="691"/>
      <c r="B6" s="317" t="s">
        <v>84</v>
      </c>
      <c r="C6" s="696"/>
      <c r="D6" s="697"/>
      <c r="E6" s="697"/>
      <c r="F6" s="697"/>
      <c r="G6" s="697"/>
      <c r="H6" s="698"/>
    </row>
    <row r="7" spans="1:16" ht="23.1" customHeight="1">
      <c r="A7" s="357">
        <v>1</v>
      </c>
      <c r="B7" s="318" t="s">
        <v>607</v>
      </c>
      <c r="C7" s="565">
        <v>131090463.73</v>
      </c>
      <c r="D7" s="565">
        <v>427156917.0942511</v>
      </c>
      <c r="E7" s="566">
        <v>558247380.82425106</v>
      </c>
      <c r="F7" s="565">
        <v>71521188.969999999</v>
      </c>
      <c r="G7" s="565">
        <v>392358675.81419504</v>
      </c>
      <c r="H7" s="566">
        <v>463879864.78419507</v>
      </c>
      <c r="I7" s="666"/>
      <c r="J7" s="666"/>
      <c r="K7" s="666"/>
      <c r="L7" s="666"/>
      <c r="M7" s="666"/>
      <c r="N7" s="666"/>
      <c r="O7" s="666"/>
      <c r="P7" s="666"/>
    </row>
    <row r="8" spans="1:16">
      <c r="A8" s="357">
        <v>1.1000000000000001</v>
      </c>
      <c r="B8" s="319" t="s">
        <v>85</v>
      </c>
      <c r="C8" s="565">
        <v>19981703.039999999</v>
      </c>
      <c r="D8" s="565">
        <v>34749063.9375</v>
      </c>
      <c r="E8" s="566">
        <v>54730766.977499999</v>
      </c>
      <c r="F8" s="565">
        <v>18598477.949999999</v>
      </c>
      <c r="G8" s="565">
        <v>29947982.723300006</v>
      </c>
      <c r="H8" s="566">
        <v>48546460.673300005</v>
      </c>
      <c r="I8" s="666"/>
      <c r="J8" s="666"/>
      <c r="K8" s="666"/>
      <c r="L8" s="666"/>
      <c r="M8" s="666"/>
      <c r="N8" s="666"/>
    </row>
    <row r="9" spans="1:16">
      <c r="A9" s="357">
        <v>1.2</v>
      </c>
      <c r="B9" s="319" t="s">
        <v>86</v>
      </c>
      <c r="C9" s="565">
        <v>97016828.269999996</v>
      </c>
      <c r="D9" s="565">
        <v>217981769.89350799</v>
      </c>
      <c r="E9" s="566">
        <v>314998598.163508</v>
      </c>
      <c r="F9" s="565">
        <v>30770876.049999997</v>
      </c>
      <c r="G9" s="565">
        <v>267088728.52159199</v>
      </c>
      <c r="H9" s="566">
        <v>297859604.57159197</v>
      </c>
      <c r="I9" s="666"/>
      <c r="J9" s="666"/>
      <c r="K9" s="666"/>
      <c r="L9" s="666"/>
      <c r="M9" s="666"/>
      <c r="N9" s="666"/>
    </row>
    <row r="10" spans="1:16">
      <c r="A10" s="357">
        <v>1.3</v>
      </c>
      <c r="B10" s="319" t="s">
        <v>87</v>
      </c>
      <c r="C10" s="565">
        <v>14091932.420000002</v>
      </c>
      <c r="D10" s="565">
        <v>174426083.26324311</v>
      </c>
      <c r="E10" s="566">
        <v>188518015.6832431</v>
      </c>
      <c r="F10" s="565">
        <v>22151834.970000003</v>
      </c>
      <c r="G10" s="565">
        <v>95321964.569303006</v>
      </c>
      <c r="H10" s="566">
        <v>117473799.539303</v>
      </c>
      <c r="I10" s="666"/>
      <c r="J10" s="666"/>
      <c r="K10" s="666"/>
      <c r="L10" s="666"/>
      <c r="M10" s="666"/>
      <c r="N10" s="666"/>
    </row>
    <row r="11" spans="1:16">
      <c r="A11" s="357">
        <v>2</v>
      </c>
      <c r="B11" s="320" t="s">
        <v>494</v>
      </c>
      <c r="C11" s="565"/>
      <c r="D11" s="565"/>
      <c r="E11" s="566">
        <v>0</v>
      </c>
      <c r="F11" s="565">
        <v>0</v>
      </c>
      <c r="G11" s="565">
        <v>0</v>
      </c>
      <c r="H11" s="566">
        <v>0</v>
      </c>
      <c r="I11" s="666"/>
      <c r="J11" s="666"/>
      <c r="K11" s="666"/>
      <c r="L11" s="666"/>
      <c r="M11" s="666"/>
      <c r="N11" s="666"/>
    </row>
    <row r="12" spans="1:16">
      <c r="A12" s="357">
        <v>2.1</v>
      </c>
      <c r="B12" s="321" t="s">
        <v>495</v>
      </c>
      <c r="C12" s="565"/>
      <c r="D12" s="565"/>
      <c r="E12" s="566">
        <v>0</v>
      </c>
      <c r="F12" s="565">
        <v>0</v>
      </c>
      <c r="G12" s="565">
        <v>0</v>
      </c>
      <c r="H12" s="566">
        <v>0</v>
      </c>
      <c r="I12" s="666"/>
      <c r="J12" s="666"/>
      <c r="K12" s="666"/>
      <c r="L12" s="666"/>
      <c r="M12" s="666"/>
      <c r="N12" s="666"/>
    </row>
    <row r="13" spans="1:16" ht="26.4" customHeight="1">
      <c r="A13" s="357">
        <v>3</v>
      </c>
      <c r="B13" s="322" t="s">
        <v>496</v>
      </c>
      <c r="C13" s="565"/>
      <c r="D13" s="565"/>
      <c r="E13" s="566">
        <v>0</v>
      </c>
      <c r="F13" s="565">
        <v>0</v>
      </c>
      <c r="G13" s="565">
        <v>0</v>
      </c>
      <c r="H13" s="566">
        <v>0</v>
      </c>
      <c r="I13" s="666"/>
      <c r="J13" s="666"/>
      <c r="K13" s="666"/>
      <c r="L13" s="666"/>
      <c r="M13" s="666"/>
      <c r="N13" s="666"/>
    </row>
    <row r="14" spans="1:16" ht="26.4" customHeight="1">
      <c r="A14" s="357">
        <v>4</v>
      </c>
      <c r="B14" s="323" t="s">
        <v>497</v>
      </c>
      <c r="C14" s="565"/>
      <c r="D14" s="565"/>
      <c r="E14" s="566">
        <v>0</v>
      </c>
      <c r="F14" s="565">
        <v>0</v>
      </c>
      <c r="G14" s="565">
        <v>0</v>
      </c>
      <c r="H14" s="566">
        <v>0</v>
      </c>
      <c r="I14" s="666"/>
      <c r="J14" s="666"/>
      <c r="K14" s="666"/>
      <c r="L14" s="666"/>
      <c r="M14" s="666"/>
      <c r="N14" s="666"/>
    </row>
    <row r="15" spans="1:16" ht="24.6" customHeight="1">
      <c r="A15" s="357">
        <v>5</v>
      </c>
      <c r="B15" s="323" t="s">
        <v>498</v>
      </c>
      <c r="C15" s="567">
        <v>669250.60533084907</v>
      </c>
      <c r="D15" s="567">
        <v>0</v>
      </c>
      <c r="E15" s="568">
        <v>669250.60533084907</v>
      </c>
      <c r="F15" s="567">
        <v>139527.79999999999</v>
      </c>
      <c r="G15" s="567">
        <v>0</v>
      </c>
      <c r="H15" s="568">
        <v>139527.79999999999</v>
      </c>
      <c r="I15" s="666"/>
      <c r="J15" s="666"/>
      <c r="K15" s="666"/>
      <c r="L15" s="666"/>
      <c r="M15" s="666"/>
      <c r="N15" s="666"/>
    </row>
    <row r="16" spans="1:16">
      <c r="A16" s="357">
        <v>5.0999999999999996</v>
      </c>
      <c r="B16" s="324" t="s">
        <v>499</v>
      </c>
      <c r="C16" s="565">
        <v>669250.60533084907</v>
      </c>
      <c r="D16" s="565"/>
      <c r="E16" s="566">
        <v>669250.60533084907</v>
      </c>
      <c r="F16" s="565">
        <v>139527.79999999999</v>
      </c>
      <c r="G16" s="565">
        <v>0</v>
      </c>
      <c r="H16" s="566">
        <v>139527.79999999999</v>
      </c>
      <c r="I16" s="666"/>
      <c r="J16" s="666"/>
      <c r="K16" s="666"/>
      <c r="L16" s="666"/>
      <c r="M16" s="666"/>
      <c r="N16" s="666"/>
    </row>
    <row r="17" spans="1:14">
      <c r="A17" s="357">
        <v>5.2</v>
      </c>
      <c r="B17" s="324" t="s">
        <v>426</v>
      </c>
      <c r="C17" s="565"/>
      <c r="D17" s="565"/>
      <c r="E17" s="566">
        <v>0</v>
      </c>
      <c r="F17" s="565">
        <v>0</v>
      </c>
      <c r="G17" s="565">
        <v>0</v>
      </c>
      <c r="H17" s="566">
        <v>0</v>
      </c>
      <c r="I17" s="666"/>
      <c r="J17" s="666"/>
      <c r="K17" s="666"/>
      <c r="L17" s="666"/>
      <c r="M17" s="666"/>
      <c r="N17" s="666"/>
    </row>
    <row r="18" spans="1:14">
      <c r="A18" s="357">
        <v>5.3</v>
      </c>
      <c r="B18" s="324" t="s">
        <v>500</v>
      </c>
      <c r="C18" s="565"/>
      <c r="D18" s="565"/>
      <c r="E18" s="566">
        <v>0</v>
      </c>
      <c r="F18" s="565">
        <v>0</v>
      </c>
      <c r="G18" s="565">
        <v>0</v>
      </c>
      <c r="H18" s="566">
        <v>0</v>
      </c>
      <c r="I18" s="666"/>
      <c r="J18" s="666"/>
      <c r="K18" s="666"/>
      <c r="L18" s="666"/>
      <c r="M18" s="666"/>
      <c r="N18" s="666"/>
    </row>
    <row r="19" spans="1:14">
      <c r="A19" s="357">
        <v>6</v>
      </c>
      <c r="B19" s="322" t="s">
        <v>501</v>
      </c>
      <c r="C19" s="565">
        <v>671285370.7170589</v>
      </c>
      <c r="D19" s="565">
        <v>973905463.49137402</v>
      </c>
      <c r="E19" s="566">
        <v>1645190834.2084329</v>
      </c>
      <c r="F19" s="565">
        <v>588183280.29377604</v>
      </c>
      <c r="G19" s="565">
        <v>898776266.92584705</v>
      </c>
      <c r="H19" s="566">
        <v>1486959547.2196231</v>
      </c>
      <c r="I19" s="666"/>
      <c r="J19" s="666"/>
      <c r="K19" s="666"/>
      <c r="L19" s="666"/>
      <c r="M19" s="666"/>
      <c r="N19" s="666"/>
    </row>
    <row r="20" spans="1:14">
      <c r="A20" s="357">
        <v>6.1</v>
      </c>
      <c r="B20" s="324" t="s">
        <v>426</v>
      </c>
      <c r="C20" s="565">
        <v>140869615.13</v>
      </c>
      <c r="D20" s="565"/>
      <c r="E20" s="566">
        <v>140869615.13</v>
      </c>
      <c r="F20" s="565">
        <v>107089798.27</v>
      </c>
      <c r="G20" s="565">
        <v>0</v>
      </c>
      <c r="H20" s="566">
        <v>107089798.27</v>
      </c>
      <c r="I20" s="666"/>
      <c r="J20" s="666"/>
      <c r="K20" s="666"/>
      <c r="L20" s="666"/>
      <c r="M20" s="666"/>
      <c r="N20" s="666"/>
    </row>
    <row r="21" spans="1:14">
      <c r="A21" s="357">
        <v>6.2</v>
      </c>
      <c r="B21" s="324" t="s">
        <v>500</v>
      </c>
      <c r="C21" s="565">
        <v>530415755.58705884</v>
      </c>
      <c r="D21" s="565">
        <v>973905463.49137402</v>
      </c>
      <c r="E21" s="566">
        <v>1504321219.0784328</v>
      </c>
      <c r="F21" s="565">
        <v>481093482.02377599</v>
      </c>
      <c r="G21" s="565">
        <v>898776266.92584705</v>
      </c>
      <c r="H21" s="566">
        <v>1379869748.9496231</v>
      </c>
      <c r="I21" s="666"/>
      <c r="J21" s="666"/>
      <c r="K21" s="666"/>
      <c r="L21" s="666"/>
      <c r="M21" s="666"/>
      <c r="N21" s="666"/>
    </row>
    <row r="22" spans="1:14">
      <c r="A22" s="357">
        <v>7</v>
      </c>
      <c r="B22" s="325" t="s">
        <v>502</v>
      </c>
      <c r="C22" s="565">
        <v>9378316.1600000001</v>
      </c>
      <c r="D22" s="565"/>
      <c r="E22" s="566">
        <v>9378316.1600000001</v>
      </c>
      <c r="F22" s="565">
        <v>8994161.3200000003</v>
      </c>
      <c r="G22" s="565">
        <v>0</v>
      </c>
      <c r="H22" s="566">
        <v>8994161.3200000003</v>
      </c>
      <c r="I22" s="666"/>
      <c r="J22" s="666"/>
      <c r="K22" s="666"/>
      <c r="L22" s="666"/>
      <c r="M22" s="666"/>
      <c r="N22" s="666"/>
    </row>
    <row r="23" spans="1:14">
      <c r="A23" s="357">
        <v>8</v>
      </c>
      <c r="B23" s="326" t="s">
        <v>503</v>
      </c>
      <c r="C23" s="565"/>
      <c r="D23" s="565"/>
      <c r="E23" s="566">
        <v>0</v>
      </c>
      <c r="F23" s="565">
        <v>0</v>
      </c>
      <c r="G23" s="565">
        <v>0</v>
      </c>
      <c r="H23" s="566">
        <v>0</v>
      </c>
      <c r="I23" s="666"/>
      <c r="J23" s="666"/>
      <c r="K23" s="666"/>
      <c r="L23" s="666"/>
      <c r="M23" s="666"/>
      <c r="N23" s="666"/>
    </row>
    <row r="24" spans="1:14">
      <c r="A24" s="357">
        <v>9</v>
      </c>
      <c r="B24" s="323" t="s">
        <v>504</v>
      </c>
      <c r="C24" s="565">
        <v>47602493.980000012</v>
      </c>
      <c r="D24" s="565">
        <v>0</v>
      </c>
      <c r="E24" s="566">
        <v>47602493.980000012</v>
      </c>
      <c r="F24" s="565">
        <v>48693733.769999981</v>
      </c>
      <c r="G24" s="565">
        <v>0</v>
      </c>
      <c r="H24" s="566">
        <v>48693733.769999981</v>
      </c>
      <c r="I24" s="666"/>
      <c r="J24" s="666"/>
      <c r="K24" s="666"/>
      <c r="L24" s="666"/>
      <c r="M24" s="666"/>
      <c r="N24" s="666"/>
    </row>
    <row r="25" spans="1:14">
      <c r="A25" s="357">
        <v>9.1</v>
      </c>
      <c r="B25" s="327" t="s">
        <v>505</v>
      </c>
      <c r="C25" s="565">
        <v>43684117.510000013</v>
      </c>
      <c r="D25" s="565"/>
      <c r="E25" s="566">
        <v>43684117.510000013</v>
      </c>
      <c r="F25" s="565">
        <v>44633271.05999998</v>
      </c>
      <c r="G25" s="565">
        <v>0</v>
      </c>
      <c r="H25" s="566">
        <v>44633271.05999998</v>
      </c>
      <c r="I25" s="666"/>
      <c r="J25" s="666"/>
      <c r="K25" s="666"/>
      <c r="L25" s="666"/>
      <c r="M25" s="666"/>
      <c r="N25" s="666"/>
    </row>
    <row r="26" spans="1:14">
      <c r="A26" s="357">
        <v>9.1999999999999993</v>
      </c>
      <c r="B26" s="327" t="s">
        <v>506</v>
      </c>
      <c r="C26" s="565">
        <v>3918376.4699999997</v>
      </c>
      <c r="D26" s="565"/>
      <c r="E26" s="566">
        <v>3918376.4699999997</v>
      </c>
      <c r="F26" s="565">
        <v>4060462.71</v>
      </c>
      <c r="G26" s="565">
        <v>0</v>
      </c>
      <c r="H26" s="566">
        <v>4060462.71</v>
      </c>
      <c r="I26" s="666"/>
      <c r="J26" s="666"/>
      <c r="K26" s="666"/>
      <c r="L26" s="666"/>
      <c r="M26" s="666"/>
      <c r="N26" s="666"/>
    </row>
    <row r="27" spans="1:14">
      <c r="A27" s="357">
        <v>10</v>
      </c>
      <c r="B27" s="323" t="s">
        <v>36</v>
      </c>
      <c r="C27" s="565">
        <v>5857388.3499999996</v>
      </c>
      <c r="D27" s="565">
        <v>0</v>
      </c>
      <c r="E27" s="566">
        <v>5857388.3499999996</v>
      </c>
      <c r="F27" s="565">
        <v>2784712.9</v>
      </c>
      <c r="G27" s="565">
        <v>0</v>
      </c>
      <c r="H27" s="566">
        <v>2784712.9</v>
      </c>
      <c r="I27" s="666"/>
      <c r="J27" s="666"/>
      <c r="K27" s="666"/>
      <c r="L27" s="666"/>
      <c r="M27" s="666"/>
      <c r="N27" s="666"/>
    </row>
    <row r="28" spans="1:14">
      <c r="A28" s="357">
        <v>10.1</v>
      </c>
      <c r="B28" s="327" t="s">
        <v>507</v>
      </c>
      <c r="C28" s="565"/>
      <c r="D28" s="565"/>
      <c r="E28" s="566">
        <v>0</v>
      </c>
      <c r="F28" s="565">
        <v>0</v>
      </c>
      <c r="G28" s="565">
        <v>0</v>
      </c>
      <c r="H28" s="566">
        <v>0</v>
      </c>
      <c r="I28" s="666"/>
      <c r="J28" s="666"/>
      <c r="K28" s="666"/>
      <c r="L28" s="666"/>
      <c r="M28" s="666"/>
      <c r="N28" s="666"/>
    </row>
    <row r="29" spans="1:14">
      <c r="A29" s="357">
        <v>10.199999999999999</v>
      </c>
      <c r="B29" s="327" t="s">
        <v>508</v>
      </c>
      <c r="C29" s="565">
        <v>5857388.3499999996</v>
      </c>
      <c r="D29" s="565"/>
      <c r="E29" s="566">
        <v>5857388.3499999996</v>
      </c>
      <c r="F29" s="565">
        <v>2784712.9</v>
      </c>
      <c r="G29" s="565">
        <v>0</v>
      </c>
      <c r="H29" s="566">
        <v>2784712.9</v>
      </c>
      <c r="I29" s="666"/>
      <c r="J29" s="666"/>
      <c r="K29" s="666"/>
      <c r="L29" s="666"/>
      <c r="M29" s="666"/>
      <c r="N29" s="666"/>
    </row>
    <row r="30" spans="1:14">
      <c r="A30" s="357">
        <v>11</v>
      </c>
      <c r="B30" s="323" t="s">
        <v>509</v>
      </c>
      <c r="C30" s="565">
        <v>0</v>
      </c>
      <c r="D30" s="565">
        <v>0</v>
      </c>
      <c r="E30" s="566">
        <v>0</v>
      </c>
      <c r="F30" s="565">
        <v>2346724.1999999997</v>
      </c>
      <c r="G30" s="565">
        <v>0</v>
      </c>
      <c r="H30" s="566">
        <v>2346724.1999999997</v>
      </c>
      <c r="I30" s="666"/>
      <c r="J30" s="666"/>
      <c r="K30" s="666"/>
      <c r="L30" s="666"/>
      <c r="M30" s="666"/>
      <c r="N30" s="666"/>
    </row>
    <row r="31" spans="1:14">
      <c r="A31" s="357">
        <v>11.1</v>
      </c>
      <c r="B31" s="327" t="s">
        <v>510</v>
      </c>
      <c r="C31" s="565"/>
      <c r="D31" s="565"/>
      <c r="E31" s="566">
        <v>0</v>
      </c>
      <c r="F31" s="565">
        <v>2346724.1999999997</v>
      </c>
      <c r="G31" s="565">
        <v>0</v>
      </c>
      <c r="H31" s="566">
        <v>2346724.1999999997</v>
      </c>
      <c r="I31" s="666"/>
      <c r="J31" s="666"/>
      <c r="K31" s="666"/>
      <c r="L31" s="666"/>
      <c r="M31" s="666"/>
      <c r="N31" s="666"/>
    </row>
    <row r="32" spans="1:14">
      <c r="A32" s="357">
        <v>11.2</v>
      </c>
      <c r="B32" s="327" t="s">
        <v>511</v>
      </c>
      <c r="C32" s="565"/>
      <c r="D32" s="565"/>
      <c r="E32" s="566">
        <v>0</v>
      </c>
      <c r="F32" s="565">
        <v>0</v>
      </c>
      <c r="G32" s="565">
        <v>0</v>
      </c>
      <c r="H32" s="566">
        <v>0</v>
      </c>
      <c r="I32" s="666"/>
      <c r="J32" s="666"/>
      <c r="K32" s="666"/>
      <c r="L32" s="666"/>
      <c r="M32" s="666"/>
      <c r="N32" s="666"/>
    </row>
    <row r="33" spans="1:14">
      <c r="A33" s="357">
        <v>13</v>
      </c>
      <c r="B33" s="323" t="s">
        <v>88</v>
      </c>
      <c r="C33" s="565">
        <v>23635741.083170008</v>
      </c>
      <c r="D33" s="565">
        <v>786912.23243500001</v>
      </c>
      <c r="E33" s="566">
        <v>24422653.315605007</v>
      </c>
      <c r="F33" s="565">
        <v>7045231.5106600001</v>
      </c>
      <c r="G33" s="565">
        <v>465753.98198399995</v>
      </c>
      <c r="H33" s="566">
        <v>7510985.4926439999</v>
      </c>
      <c r="I33" s="666"/>
      <c r="J33" s="666"/>
      <c r="K33" s="666"/>
      <c r="L33" s="666"/>
      <c r="M33" s="666"/>
      <c r="N33" s="666"/>
    </row>
    <row r="34" spans="1:14">
      <c r="A34" s="357">
        <v>13.1</v>
      </c>
      <c r="B34" s="328" t="s">
        <v>512</v>
      </c>
      <c r="C34" s="565"/>
      <c r="D34" s="565"/>
      <c r="E34" s="566">
        <v>0</v>
      </c>
      <c r="F34" s="565">
        <v>13200</v>
      </c>
      <c r="G34" s="565">
        <v>0</v>
      </c>
      <c r="H34" s="566">
        <v>13200</v>
      </c>
      <c r="I34" s="666"/>
      <c r="J34" s="666"/>
      <c r="K34" s="666"/>
      <c r="L34" s="666"/>
      <c r="M34" s="666"/>
      <c r="N34" s="666"/>
    </row>
    <row r="35" spans="1:14">
      <c r="A35" s="357">
        <v>13.2</v>
      </c>
      <c r="B35" s="328" t="s">
        <v>513</v>
      </c>
      <c r="C35" s="565"/>
      <c r="D35" s="565"/>
      <c r="E35" s="566">
        <v>0</v>
      </c>
      <c r="F35" s="565">
        <v>0</v>
      </c>
      <c r="G35" s="565">
        <v>0</v>
      </c>
      <c r="H35" s="566">
        <v>0</v>
      </c>
      <c r="I35" s="666"/>
      <c r="J35" s="666"/>
      <c r="K35" s="666"/>
      <c r="L35" s="666"/>
      <c r="M35" s="666"/>
      <c r="N35" s="666"/>
    </row>
    <row r="36" spans="1:14">
      <c r="A36" s="357">
        <v>14</v>
      </c>
      <c r="B36" s="329" t="s">
        <v>514</v>
      </c>
      <c r="C36" s="565">
        <v>889519024.62555969</v>
      </c>
      <c r="D36" s="565">
        <v>1401849292.8180602</v>
      </c>
      <c r="E36" s="566">
        <v>2291368317.4436197</v>
      </c>
      <c r="F36" s="565">
        <v>729708560.76443601</v>
      </c>
      <c r="G36" s="565">
        <v>1291600696.7220261</v>
      </c>
      <c r="H36" s="566">
        <v>2021309257.4864621</v>
      </c>
      <c r="I36" s="666"/>
      <c r="J36" s="666"/>
      <c r="K36" s="666"/>
      <c r="L36" s="666"/>
      <c r="M36" s="666"/>
      <c r="N36" s="666"/>
    </row>
    <row r="37" spans="1:14" ht="22.5" customHeight="1">
      <c r="A37" s="357"/>
      <c r="B37" s="330" t="s">
        <v>93</v>
      </c>
      <c r="C37" s="685"/>
      <c r="D37" s="686"/>
      <c r="E37" s="686"/>
      <c r="F37" s="686"/>
      <c r="G37" s="686"/>
      <c r="H37" s="687"/>
      <c r="I37" s="666"/>
      <c r="J37" s="666"/>
      <c r="K37" s="666"/>
      <c r="L37" s="666"/>
      <c r="M37" s="666"/>
      <c r="N37" s="666"/>
    </row>
    <row r="38" spans="1:14">
      <c r="A38" s="357">
        <v>15</v>
      </c>
      <c r="B38" s="331" t="s">
        <v>515</v>
      </c>
      <c r="C38" s="569">
        <v>0</v>
      </c>
      <c r="D38" s="569"/>
      <c r="E38" s="570">
        <v>0</v>
      </c>
      <c r="F38" s="569">
        <v>0</v>
      </c>
      <c r="G38" s="569">
        <v>0</v>
      </c>
      <c r="H38" s="570">
        <v>0</v>
      </c>
      <c r="I38" s="666"/>
      <c r="J38" s="666"/>
      <c r="K38" s="666"/>
      <c r="L38" s="666"/>
      <c r="M38" s="666"/>
      <c r="N38" s="666"/>
    </row>
    <row r="39" spans="1:14">
      <c r="A39" s="357">
        <v>15.1</v>
      </c>
      <c r="B39" s="332" t="s">
        <v>495</v>
      </c>
      <c r="C39" s="569"/>
      <c r="D39" s="569"/>
      <c r="E39" s="570">
        <v>0</v>
      </c>
      <c r="F39" s="569">
        <v>0</v>
      </c>
      <c r="G39" s="569">
        <v>0</v>
      </c>
      <c r="H39" s="570">
        <v>0</v>
      </c>
      <c r="I39" s="666"/>
      <c r="J39" s="666"/>
      <c r="K39" s="666"/>
      <c r="L39" s="666"/>
      <c r="M39" s="666"/>
      <c r="N39" s="666"/>
    </row>
    <row r="40" spans="1:14" ht="24" customHeight="1">
      <c r="A40" s="357">
        <v>16</v>
      </c>
      <c r="B40" s="325" t="s">
        <v>516</v>
      </c>
      <c r="C40" s="569"/>
      <c r="D40" s="569"/>
      <c r="E40" s="570">
        <v>0</v>
      </c>
      <c r="F40" s="569">
        <v>0</v>
      </c>
      <c r="G40" s="569">
        <v>0</v>
      </c>
      <c r="H40" s="570">
        <v>0</v>
      </c>
      <c r="I40" s="666"/>
      <c r="J40" s="666"/>
      <c r="K40" s="666"/>
      <c r="L40" s="666"/>
      <c r="M40" s="666"/>
      <c r="N40" s="666"/>
    </row>
    <row r="41" spans="1:14">
      <c r="A41" s="357">
        <v>17</v>
      </c>
      <c r="B41" s="325" t="s">
        <v>517</v>
      </c>
      <c r="C41" s="569">
        <v>556668850.01999784</v>
      </c>
      <c r="D41" s="569">
        <v>1324566033.3985682</v>
      </c>
      <c r="E41" s="570">
        <v>1881234883.418566</v>
      </c>
      <c r="F41" s="569">
        <v>417187474.9488138</v>
      </c>
      <c r="G41" s="569">
        <v>1245344951.8256056</v>
      </c>
      <c r="H41" s="570">
        <v>1662532426.7744193</v>
      </c>
      <c r="I41" s="666"/>
      <c r="J41" s="666"/>
      <c r="K41" s="666"/>
      <c r="L41" s="666"/>
      <c r="M41" s="666"/>
      <c r="N41" s="666"/>
    </row>
    <row r="42" spans="1:14">
      <c r="A42" s="357">
        <v>17.100000000000001</v>
      </c>
      <c r="B42" s="333" t="s">
        <v>518</v>
      </c>
      <c r="C42" s="569">
        <v>534985705.77999783</v>
      </c>
      <c r="D42" s="569">
        <v>1016217624.4355681</v>
      </c>
      <c r="E42" s="570">
        <v>1551203330.2155659</v>
      </c>
      <c r="F42" s="569">
        <v>408702765.86999875</v>
      </c>
      <c r="G42" s="569">
        <v>901081676.25638878</v>
      </c>
      <c r="H42" s="570">
        <v>1309784442.1263876</v>
      </c>
      <c r="I42" s="666"/>
      <c r="J42" s="666"/>
      <c r="K42" s="666"/>
      <c r="L42" s="666"/>
      <c r="M42" s="666"/>
      <c r="N42" s="666"/>
    </row>
    <row r="43" spans="1:14">
      <c r="A43" s="357">
        <v>17.2</v>
      </c>
      <c r="B43" s="334" t="s">
        <v>89</v>
      </c>
      <c r="C43" s="569">
        <v>2493804.6800000002</v>
      </c>
      <c r="D43" s="569">
        <v>304094078.80894011</v>
      </c>
      <c r="E43" s="570">
        <v>306587883.48894012</v>
      </c>
      <c r="F43" s="569">
        <v>7475634.2800000012</v>
      </c>
      <c r="G43" s="569">
        <v>340015623.53973097</v>
      </c>
      <c r="H43" s="570">
        <v>347491257.819731</v>
      </c>
      <c r="I43" s="666"/>
      <c r="J43" s="666"/>
      <c r="K43" s="666"/>
      <c r="L43" s="666"/>
      <c r="M43" s="666"/>
      <c r="N43" s="666"/>
    </row>
    <row r="44" spans="1:14">
      <c r="A44" s="357">
        <v>17.3</v>
      </c>
      <c r="B44" s="333" t="s">
        <v>519</v>
      </c>
      <c r="C44" s="569"/>
      <c r="D44" s="569"/>
      <c r="E44" s="570">
        <v>0</v>
      </c>
      <c r="F44" s="569">
        <v>0</v>
      </c>
      <c r="G44" s="569">
        <v>0</v>
      </c>
      <c r="H44" s="570">
        <v>0</v>
      </c>
      <c r="I44" s="666"/>
      <c r="J44" s="666"/>
      <c r="K44" s="666"/>
      <c r="L44" s="666"/>
      <c r="M44" s="666"/>
      <c r="N44" s="666"/>
    </row>
    <row r="45" spans="1:14">
      <c r="A45" s="357">
        <v>17.399999999999999</v>
      </c>
      <c r="B45" s="333" t="s">
        <v>520</v>
      </c>
      <c r="C45" s="569">
        <v>19189339.560000002</v>
      </c>
      <c r="D45" s="569">
        <v>4254330.1540600006</v>
      </c>
      <c r="E45" s="570">
        <v>23443669.714060001</v>
      </c>
      <c r="F45" s="569">
        <v>1009074.7988149999</v>
      </c>
      <c r="G45" s="569">
        <v>4247652.0294859996</v>
      </c>
      <c r="H45" s="570">
        <v>5256726.8283009995</v>
      </c>
      <c r="I45" s="666"/>
      <c r="J45" s="666"/>
      <c r="K45" s="666"/>
      <c r="L45" s="666"/>
      <c r="M45" s="666"/>
      <c r="N45" s="666"/>
    </row>
    <row r="46" spans="1:14">
      <c r="A46" s="357">
        <v>18</v>
      </c>
      <c r="B46" s="323" t="s">
        <v>521</v>
      </c>
      <c r="C46" s="569">
        <v>922353.31000000075</v>
      </c>
      <c r="D46" s="569">
        <v>3806856.0518799997</v>
      </c>
      <c r="E46" s="570">
        <v>4729209.3618800007</v>
      </c>
      <c r="F46" s="569">
        <v>960285.32000000053</v>
      </c>
      <c r="G46" s="569">
        <v>2315959.9693799992</v>
      </c>
      <c r="H46" s="570">
        <v>3276245.28938</v>
      </c>
      <c r="I46" s="666"/>
      <c r="J46" s="666"/>
      <c r="K46" s="666"/>
      <c r="L46" s="666"/>
      <c r="M46" s="666"/>
      <c r="N46" s="666"/>
    </row>
    <row r="47" spans="1:14">
      <c r="A47" s="357">
        <v>19</v>
      </c>
      <c r="B47" s="323" t="s">
        <v>522</v>
      </c>
      <c r="C47" s="569">
        <v>3350392.8210661686</v>
      </c>
      <c r="D47" s="569">
        <v>0</v>
      </c>
      <c r="E47" s="570">
        <v>3350392.8210661686</v>
      </c>
      <c r="F47" s="569">
        <v>2225017.65</v>
      </c>
      <c r="G47" s="569">
        <v>0</v>
      </c>
      <c r="H47" s="570">
        <v>2225017.65</v>
      </c>
      <c r="I47" s="666"/>
      <c r="J47" s="666"/>
      <c r="K47" s="666"/>
      <c r="L47" s="666"/>
      <c r="M47" s="666"/>
      <c r="N47" s="666"/>
    </row>
    <row r="48" spans="1:14">
      <c r="A48" s="357">
        <v>19.100000000000001</v>
      </c>
      <c r="B48" s="335" t="s">
        <v>523</v>
      </c>
      <c r="C48" s="569">
        <v>1206519.3899999997</v>
      </c>
      <c r="D48" s="569"/>
      <c r="E48" s="570">
        <v>1206519.3899999997</v>
      </c>
      <c r="F48" s="569">
        <v>0</v>
      </c>
      <c r="G48" s="569">
        <v>0</v>
      </c>
      <c r="H48" s="570">
        <v>0</v>
      </c>
      <c r="I48" s="666"/>
      <c r="J48" s="666"/>
      <c r="K48" s="666"/>
      <c r="L48" s="666"/>
      <c r="M48" s="666"/>
      <c r="N48" s="666"/>
    </row>
    <row r="49" spans="1:14">
      <c r="A49" s="357">
        <v>19.2</v>
      </c>
      <c r="B49" s="336" t="s">
        <v>524</v>
      </c>
      <c r="C49" s="569">
        <v>2143873.4310661689</v>
      </c>
      <c r="D49" s="569"/>
      <c r="E49" s="570">
        <v>2143873.4310661689</v>
      </c>
      <c r="F49" s="569">
        <v>2225017.65</v>
      </c>
      <c r="G49" s="569">
        <v>0</v>
      </c>
      <c r="H49" s="570">
        <v>2225017.65</v>
      </c>
      <c r="I49" s="666"/>
      <c r="J49" s="666"/>
      <c r="K49" s="666"/>
      <c r="L49" s="666"/>
      <c r="M49" s="666"/>
      <c r="N49" s="666"/>
    </row>
    <row r="50" spans="1:14">
      <c r="A50" s="357">
        <v>20</v>
      </c>
      <c r="B50" s="337" t="s">
        <v>90</v>
      </c>
      <c r="C50" s="569"/>
      <c r="D50" s="569">
        <v>58563608.251848005</v>
      </c>
      <c r="E50" s="570">
        <v>58563608.251848005</v>
      </c>
      <c r="F50" s="569">
        <v>0</v>
      </c>
      <c r="G50" s="569">
        <v>22685099.383822002</v>
      </c>
      <c r="H50" s="570">
        <v>22685099.383822002</v>
      </c>
      <c r="I50" s="666"/>
      <c r="J50" s="666"/>
      <c r="K50" s="666"/>
      <c r="L50" s="666"/>
      <c r="M50" s="666"/>
      <c r="N50" s="666"/>
    </row>
    <row r="51" spans="1:14">
      <c r="A51" s="357">
        <v>21</v>
      </c>
      <c r="B51" s="338" t="s">
        <v>78</v>
      </c>
      <c r="C51" s="569">
        <v>96949.172400000083</v>
      </c>
      <c r="D51" s="569">
        <v>4458.8393150000002</v>
      </c>
      <c r="E51" s="570">
        <v>101408.01171500009</v>
      </c>
      <c r="F51" s="569">
        <v>48644.177839999997</v>
      </c>
      <c r="G51" s="569">
        <v>7147.3836809999975</v>
      </c>
      <c r="H51" s="570">
        <v>55791.561520999996</v>
      </c>
      <c r="I51" s="666"/>
      <c r="J51" s="666"/>
      <c r="K51" s="666"/>
      <c r="L51" s="666"/>
      <c r="M51" s="666"/>
      <c r="N51" s="666"/>
    </row>
    <row r="52" spans="1:14">
      <c r="A52" s="357">
        <v>21.1</v>
      </c>
      <c r="B52" s="334" t="s">
        <v>525</v>
      </c>
      <c r="C52" s="569"/>
      <c r="D52" s="569"/>
      <c r="E52" s="570">
        <v>0</v>
      </c>
      <c r="F52" s="569">
        <v>0</v>
      </c>
      <c r="G52" s="569">
        <v>0</v>
      </c>
      <c r="H52" s="570">
        <v>0</v>
      </c>
      <c r="I52" s="666"/>
      <c r="J52" s="666"/>
      <c r="K52" s="666"/>
      <c r="L52" s="666"/>
      <c r="M52" s="666"/>
      <c r="N52" s="666"/>
    </row>
    <row r="53" spans="1:14">
      <c r="A53" s="357">
        <v>22</v>
      </c>
      <c r="B53" s="337" t="s">
        <v>526</v>
      </c>
      <c r="C53" s="569">
        <v>561038545.32346392</v>
      </c>
      <c r="D53" s="569">
        <v>1386940956.541611</v>
      </c>
      <c r="E53" s="570">
        <v>1947979501.8650749</v>
      </c>
      <c r="F53" s="569">
        <v>420421422.09665376</v>
      </c>
      <c r="G53" s="569">
        <v>1270353158.5624886</v>
      </c>
      <c r="H53" s="570">
        <v>1690774580.6591423</v>
      </c>
      <c r="I53" s="666"/>
      <c r="J53" s="666"/>
      <c r="K53" s="666"/>
      <c r="L53" s="666"/>
      <c r="M53" s="666"/>
      <c r="N53" s="666"/>
    </row>
    <row r="54" spans="1:14" ht="24" customHeight="1">
      <c r="A54" s="357"/>
      <c r="B54" s="339" t="s">
        <v>527</v>
      </c>
      <c r="C54" s="688"/>
      <c r="D54" s="689"/>
      <c r="E54" s="689"/>
      <c r="F54" s="689"/>
      <c r="G54" s="689"/>
      <c r="H54" s="690"/>
      <c r="I54" s="666"/>
      <c r="J54" s="666"/>
      <c r="K54" s="666"/>
      <c r="L54" s="666"/>
      <c r="M54" s="666"/>
      <c r="N54" s="666"/>
    </row>
    <row r="55" spans="1:14">
      <c r="A55" s="357">
        <v>23</v>
      </c>
      <c r="B55" s="499" t="s">
        <v>711</v>
      </c>
      <c r="C55" s="569">
        <v>112482804.99000001</v>
      </c>
      <c r="D55" s="569"/>
      <c r="E55" s="570">
        <v>112482804.99000001</v>
      </c>
      <c r="F55" s="569">
        <v>112482804.99000001</v>
      </c>
      <c r="G55" s="569">
        <v>0</v>
      </c>
      <c r="H55" s="570">
        <v>112482804.99000001</v>
      </c>
      <c r="I55" s="666"/>
      <c r="J55" s="666"/>
      <c r="K55" s="666"/>
      <c r="L55" s="666"/>
      <c r="M55" s="666"/>
      <c r="N55" s="666"/>
    </row>
    <row r="56" spans="1:14">
      <c r="A56" s="357">
        <v>24</v>
      </c>
      <c r="B56" s="337" t="s">
        <v>528</v>
      </c>
      <c r="C56" s="569">
        <v>0</v>
      </c>
      <c r="D56" s="569"/>
      <c r="E56" s="570">
        <v>0</v>
      </c>
      <c r="F56" s="569">
        <v>0</v>
      </c>
      <c r="G56" s="569">
        <v>0</v>
      </c>
      <c r="H56" s="570">
        <v>0</v>
      </c>
      <c r="I56" s="666"/>
      <c r="J56" s="666"/>
      <c r="K56" s="666"/>
      <c r="L56" s="666"/>
      <c r="M56" s="666"/>
      <c r="N56" s="666"/>
    </row>
    <row r="57" spans="1:14">
      <c r="A57" s="357">
        <v>25</v>
      </c>
      <c r="B57" s="337" t="s">
        <v>91</v>
      </c>
      <c r="C57" s="569">
        <v>72117569.839999989</v>
      </c>
      <c r="D57" s="569"/>
      <c r="E57" s="570">
        <v>72117569.839999989</v>
      </c>
      <c r="F57" s="569">
        <v>72117569.839999989</v>
      </c>
      <c r="G57" s="569">
        <v>0</v>
      </c>
      <c r="H57" s="570">
        <v>72117569.839999989</v>
      </c>
      <c r="I57" s="666"/>
      <c r="J57" s="666"/>
      <c r="K57" s="666"/>
      <c r="L57" s="666"/>
      <c r="M57" s="666"/>
      <c r="N57" s="666"/>
    </row>
    <row r="58" spans="1:14">
      <c r="A58" s="357">
        <v>26</v>
      </c>
      <c r="B58" s="323" t="s">
        <v>529</v>
      </c>
      <c r="C58" s="569"/>
      <c r="D58" s="569"/>
      <c r="E58" s="570">
        <v>0</v>
      </c>
      <c r="F58" s="569">
        <v>0</v>
      </c>
      <c r="G58" s="569">
        <v>0</v>
      </c>
      <c r="H58" s="570">
        <v>0</v>
      </c>
      <c r="I58" s="666"/>
      <c r="J58" s="666"/>
      <c r="K58" s="666"/>
      <c r="L58" s="666"/>
      <c r="M58" s="666"/>
      <c r="N58" s="666"/>
    </row>
    <row r="59" spans="1:14">
      <c r="A59" s="357">
        <v>27</v>
      </c>
      <c r="B59" s="323" t="s">
        <v>530</v>
      </c>
      <c r="C59" s="569"/>
      <c r="D59" s="569"/>
      <c r="E59" s="570">
        <v>0</v>
      </c>
      <c r="F59" s="569">
        <v>0</v>
      </c>
      <c r="G59" s="569">
        <v>0</v>
      </c>
      <c r="H59" s="570">
        <v>0</v>
      </c>
      <c r="I59" s="666"/>
      <c r="J59" s="666"/>
      <c r="K59" s="666"/>
      <c r="L59" s="666"/>
      <c r="M59" s="666"/>
      <c r="N59" s="666"/>
    </row>
    <row r="60" spans="1:14">
      <c r="A60" s="357">
        <v>27.1</v>
      </c>
      <c r="B60" s="335" t="s">
        <v>531</v>
      </c>
      <c r="C60" s="569"/>
      <c r="D60" s="569"/>
      <c r="E60" s="570">
        <v>0</v>
      </c>
      <c r="F60" s="569">
        <v>0</v>
      </c>
      <c r="G60" s="569">
        <v>0</v>
      </c>
      <c r="H60" s="570">
        <v>0</v>
      </c>
      <c r="I60" s="666"/>
      <c r="J60" s="666"/>
      <c r="K60" s="666"/>
      <c r="L60" s="666"/>
      <c r="M60" s="666"/>
      <c r="N60" s="666"/>
    </row>
    <row r="61" spans="1:14">
      <c r="A61" s="357">
        <v>27.2</v>
      </c>
      <c r="B61" s="333" t="s">
        <v>532</v>
      </c>
      <c r="C61" s="569"/>
      <c r="D61" s="569"/>
      <c r="E61" s="570">
        <v>0</v>
      </c>
      <c r="F61" s="569">
        <v>0</v>
      </c>
      <c r="G61" s="569">
        <v>0</v>
      </c>
      <c r="H61" s="570">
        <v>0</v>
      </c>
      <c r="I61" s="666"/>
      <c r="J61" s="666"/>
      <c r="K61" s="666"/>
      <c r="L61" s="666"/>
      <c r="M61" s="666"/>
      <c r="N61" s="666"/>
    </row>
    <row r="62" spans="1:14">
      <c r="A62" s="357">
        <v>28</v>
      </c>
      <c r="B62" s="338" t="s">
        <v>533</v>
      </c>
      <c r="C62" s="569"/>
      <c r="D62" s="569"/>
      <c r="E62" s="570">
        <v>0</v>
      </c>
      <c r="F62" s="569">
        <v>0</v>
      </c>
      <c r="G62" s="569">
        <v>0</v>
      </c>
      <c r="H62" s="570">
        <v>0</v>
      </c>
      <c r="I62" s="666"/>
      <c r="J62" s="666"/>
      <c r="K62" s="666"/>
      <c r="L62" s="666"/>
      <c r="M62" s="666"/>
      <c r="N62" s="666"/>
    </row>
    <row r="63" spans="1:14">
      <c r="A63" s="357">
        <v>29</v>
      </c>
      <c r="B63" s="323" t="s">
        <v>534</v>
      </c>
      <c r="C63" s="569">
        <v>423778.23955887905</v>
      </c>
      <c r="D63" s="569">
        <v>0</v>
      </c>
      <c r="E63" s="570">
        <v>423778.23955887905</v>
      </c>
      <c r="F63" s="569">
        <v>0</v>
      </c>
      <c r="G63" s="569">
        <v>0</v>
      </c>
      <c r="H63" s="570">
        <v>0</v>
      </c>
      <c r="I63" s="666"/>
      <c r="J63" s="666"/>
      <c r="K63" s="666"/>
      <c r="L63" s="666"/>
      <c r="M63" s="666"/>
      <c r="N63" s="666"/>
    </row>
    <row r="64" spans="1:14">
      <c r="A64" s="357">
        <v>29.1</v>
      </c>
      <c r="B64" s="324" t="s">
        <v>535</v>
      </c>
      <c r="C64" s="569"/>
      <c r="D64" s="569"/>
      <c r="E64" s="570">
        <v>0</v>
      </c>
      <c r="F64" s="569">
        <v>0</v>
      </c>
      <c r="G64" s="569">
        <v>0</v>
      </c>
      <c r="H64" s="570">
        <v>0</v>
      </c>
      <c r="I64" s="666"/>
      <c r="J64" s="666"/>
      <c r="K64" s="666"/>
      <c r="L64" s="666"/>
      <c r="M64" s="666"/>
      <c r="N64" s="666"/>
    </row>
    <row r="65" spans="1:14" ht="24.9" customHeight="1">
      <c r="A65" s="357">
        <v>29.2</v>
      </c>
      <c r="B65" s="335" t="s">
        <v>536</v>
      </c>
      <c r="C65" s="569">
        <v>423778.23955887905</v>
      </c>
      <c r="D65" s="569"/>
      <c r="E65" s="570">
        <v>423778.23955887905</v>
      </c>
      <c r="F65" s="569">
        <v>0</v>
      </c>
      <c r="G65" s="569">
        <v>0</v>
      </c>
      <c r="H65" s="570">
        <v>0</v>
      </c>
      <c r="I65" s="666"/>
      <c r="J65" s="666"/>
      <c r="K65" s="666"/>
      <c r="L65" s="666"/>
      <c r="M65" s="666"/>
      <c r="N65" s="666"/>
    </row>
    <row r="66" spans="1:14" ht="22.5" customHeight="1">
      <c r="A66" s="357">
        <v>29.3</v>
      </c>
      <c r="B66" s="327" t="s">
        <v>537</v>
      </c>
      <c r="C66" s="569"/>
      <c r="D66" s="569"/>
      <c r="E66" s="570">
        <v>0</v>
      </c>
      <c r="F66" s="569">
        <v>0</v>
      </c>
      <c r="G66" s="569">
        <v>0</v>
      </c>
      <c r="H66" s="570">
        <v>0</v>
      </c>
      <c r="I66" s="666"/>
      <c r="J66" s="666"/>
      <c r="K66" s="666"/>
      <c r="L66" s="666"/>
      <c r="M66" s="666"/>
      <c r="N66" s="666"/>
    </row>
    <row r="67" spans="1:14">
      <c r="A67" s="357">
        <v>30</v>
      </c>
      <c r="B67" s="323" t="s">
        <v>92</v>
      </c>
      <c r="C67" s="569">
        <v>158364662.4442142</v>
      </c>
      <c r="D67" s="569"/>
      <c r="E67" s="570">
        <v>158364662.4442142</v>
      </c>
      <c r="F67" s="569">
        <v>145934301.99731961</v>
      </c>
      <c r="G67" s="569">
        <v>0</v>
      </c>
      <c r="H67" s="570">
        <v>145934301.99731961</v>
      </c>
      <c r="I67" s="666"/>
      <c r="J67" s="666"/>
      <c r="K67" s="666"/>
      <c r="L67" s="666"/>
      <c r="M67" s="666"/>
      <c r="N67" s="666"/>
    </row>
    <row r="68" spans="1:14">
      <c r="A68" s="357">
        <v>31</v>
      </c>
      <c r="B68" s="340" t="s">
        <v>538</v>
      </c>
      <c r="C68" s="569">
        <v>343388815.51377308</v>
      </c>
      <c r="D68" s="569">
        <v>0</v>
      </c>
      <c r="E68" s="570">
        <v>343388815.51377308</v>
      </c>
      <c r="F68" s="569">
        <v>330534676.82731962</v>
      </c>
      <c r="G68" s="569">
        <v>0</v>
      </c>
      <c r="H68" s="570">
        <v>330534676.82731962</v>
      </c>
      <c r="I68" s="666"/>
      <c r="J68" s="666"/>
      <c r="K68" s="666"/>
      <c r="L68" s="666"/>
      <c r="M68" s="666"/>
      <c r="N68" s="666"/>
    </row>
    <row r="69" spans="1:14">
      <c r="A69" s="357">
        <v>32</v>
      </c>
      <c r="B69" s="341" t="s">
        <v>539</v>
      </c>
      <c r="C69" s="569">
        <v>904427360.837237</v>
      </c>
      <c r="D69" s="569">
        <v>1386940956.541611</v>
      </c>
      <c r="E69" s="570">
        <v>2291368317.3788481</v>
      </c>
      <c r="F69" s="569">
        <v>750956098.92397332</v>
      </c>
      <c r="G69" s="569">
        <v>1270353158.5624886</v>
      </c>
      <c r="H69" s="570">
        <v>2021309257.4864619</v>
      </c>
      <c r="I69" s="666"/>
      <c r="J69" s="666"/>
      <c r="K69" s="666"/>
      <c r="L69" s="666"/>
      <c r="M69" s="666"/>
      <c r="N69" s="666"/>
    </row>
    <row r="72" spans="1:14" ht="20.399999999999999">
      <c r="B72" s="662" t="s">
        <v>760</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Z35"/>
  <sheetViews>
    <sheetView showGridLines="0" zoomScale="80" zoomScaleNormal="80" workbookViewId="0">
      <selection activeCell="M7" sqref="M7:V33"/>
    </sheetView>
  </sheetViews>
  <sheetFormatPr defaultColWidth="9.109375" defaultRowHeight="12"/>
  <cols>
    <col min="1" max="1" width="11.88671875" style="399" bestFit="1" customWidth="1"/>
    <col min="2" max="2" width="93.44140625" style="399" customWidth="1"/>
    <col min="3" max="4" width="17.109375" style="399" bestFit="1" customWidth="1"/>
    <col min="5" max="5" width="16.109375" style="399" customWidth="1"/>
    <col min="6" max="6" width="16.109375" style="416" customWidth="1"/>
    <col min="7" max="7" width="25.109375" style="416" customWidth="1"/>
    <col min="8" max="8" width="16.109375" style="399" customWidth="1"/>
    <col min="9" max="11" width="16.109375" style="416" customWidth="1"/>
    <col min="12" max="12" width="26.109375" style="416" customWidth="1"/>
    <col min="13" max="16384" width="9.109375" style="399"/>
  </cols>
  <sheetData>
    <row r="1" spans="1:26" ht="13.8">
      <c r="A1" s="305" t="s">
        <v>97</v>
      </c>
      <c r="B1" s="225" t="str">
        <f>Info!C2</f>
        <v>სს პროკრედიტ ბანკი</v>
      </c>
      <c r="F1" s="399"/>
      <c r="G1" s="399"/>
      <c r="I1" s="399"/>
      <c r="J1" s="399"/>
      <c r="K1" s="399"/>
      <c r="L1" s="399"/>
    </row>
    <row r="2" spans="1:26">
      <c r="A2" s="305" t="s">
        <v>98</v>
      </c>
      <c r="B2" s="308">
        <f>'1. key ratios'!B2</f>
        <v>46203</v>
      </c>
      <c r="F2" s="399"/>
      <c r="G2" s="399"/>
      <c r="I2" s="399"/>
      <c r="J2" s="399"/>
      <c r="K2" s="399"/>
      <c r="L2" s="399"/>
    </row>
    <row r="3" spans="1:26">
      <c r="A3" s="307" t="s">
        <v>451</v>
      </c>
      <c r="F3" s="399"/>
      <c r="G3" s="399"/>
      <c r="I3" s="399"/>
      <c r="J3" s="399"/>
      <c r="K3" s="399"/>
      <c r="L3" s="399"/>
    </row>
    <row r="4" spans="1:26">
      <c r="F4" s="399"/>
      <c r="G4" s="399"/>
      <c r="I4" s="399"/>
      <c r="J4" s="399"/>
      <c r="K4" s="399"/>
      <c r="L4" s="399"/>
    </row>
    <row r="5" spans="1:26" ht="37.5" customHeight="1">
      <c r="A5" s="743" t="s">
        <v>452</v>
      </c>
      <c r="B5" s="744"/>
      <c r="C5" s="792" t="s">
        <v>453</v>
      </c>
      <c r="D5" s="793"/>
      <c r="E5" s="793"/>
      <c r="F5" s="793"/>
      <c r="G5" s="793"/>
      <c r="H5" s="792" t="s">
        <v>656</v>
      </c>
      <c r="I5" s="794"/>
      <c r="J5" s="794"/>
      <c r="K5" s="794"/>
      <c r="L5" s="795"/>
    </row>
    <row r="6" spans="1:26" ht="39.6" customHeight="1">
      <c r="A6" s="747"/>
      <c r="B6" s="748"/>
      <c r="C6" s="312"/>
      <c r="D6" s="397" t="s">
        <v>641</v>
      </c>
      <c r="E6" s="397" t="s">
        <v>640</v>
      </c>
      <c r="F6" s="397" t="s">
        <v>639</v>
      </c>
      <c r="G6" s="397" t="s">
        <v>638</v>
      </c>
      <c r="H6" s="417"/>
      <c r="I6" s="397" t="s">
        <v>641</v>
      </c>
      <c r="J6" s="397" t="s">
        <v>640</v>
      </c>
      <c r="K6" s="397" t="s">
        <v>639</v>
      </c>
      <c r="L6" s="397" t="s">
        <v>638</v>
      </c>
    </row>
    <row r="7" spans="1:26">
      <c r="A7" s="389">
        <v>1</v>
      </c>
      <c r="B7" s="402" t="s">
        <v>375</v>
      </c>
      <c r="C7" s="650">
        <v>769077.94990000001</v>
      </c>
      <c r="D7" s="625">
        <v>355071.76520000002</v>
      </c>
      <c r="E7" s="625">
        <v>414006.18469999998</v>
      </c>
      <c r="F7" s="651"/>
      <c r="G7" s="651"/>
      <c r="H7" s="625">
        <v>52083.380799999999</v>
      </c>
      <c r="I7" s="625">
        <v>732.54780000000005</v>
      </c>
      <c r="J7" s="625">
        <v>51350.832999999999</v>
      </c>
      <c r="K7" s="651"/>
      <c r="L7" s="651"/>
      <c r="M7" s="673"/>
      <c r="N7" s="673"/>
      <c r="O7" s="673"/>
      <c r="P7" s="673"/>
      <c r="Q7" s="673"/>
      <c r="R7" s="673"/>
      <c r="S7" s="673"/>
      <c r="T7" s="673"/>
      <c r="U7" s="673"/>
      <c r="V7" s="673"/>
      <c r="W7" s="673"/>
      <c r="X7" s="673"/>
      <c r="Y7" s="673"/>
      <c r="Z7" s="673"/>
    </row>
    <row r="8" spans="1:26">
      <c r="A8" s="389">
        <v>2</v>
      </c>
      <c r="B8" s="402" t="s">
        <v>376</v>
      </c>
      <c r="C8" s="650">
        <v>11810678.345100001</v>
      </c>
      <c r="D8" s="625">
        <v>11751306.7885</v>
      </c>
      <c r="E8" s="625">
        <v>59371.556600000004</v>
      </c>
      <c r="F8" s="652"/>
      <c r="G8" s="652"/>
      <c r="H8" s="625">
        <v>23287.751500000002</v>
      </c>
      <c r="I8" s="652">
        <v>22798.820800000001</v>
      </c>
      <c r="J8" s="652">
        <v>488.9307</v>
      </c>
      <c r="K8" s="652"/>
      <c r="L8" s="652"/>
      <c r="M8" s="673"/>
      <c r="N8" s="673"/>
      <c r="O8" s="673"/>
      <c r="P8" s="673"/>
      <c r="Q8" s="673"/>
      <c r="R8" s="673"/>
      <c r="S8" s="673"/>
      <c r="T8" s="673"/>
      <c r="U8" s="673"/>
      <c r="V8" s="673"/>
    </row>
    <row r="9" spans="1:26">
      <c r="A9" s="389">
        <v>3</v>
      </c>
      <c r="B9" s="402" t="s">
        <v>617</v>
      </c>
      <c r="C9" s="650">
        <v>0</v>
      </c>
      <c r="D9" s="625"/>
      <c r="E9" s="625"/>
      <c r="F9" s="653"/>
      <c r="G9" s="653"/>
      <c r="H9" s="625">
        <v>0</v>
      </c>
      <c r="I9" s="653"/>
      <c r="J9" s="653"/>
      <c r="K9" s="653"/>
      <c r="L9" s="653"/>
      <c r="M9" s="673"/>
      <c r="N9" s="673"/>
      <c r="O9" s="673"/>
      <c r="P9" s="673"/>
      <c r="Q9" s="673"/>
      <c r="R9" s="673"/>
      <c r="S9" s="673"/>
      <c r="T9" s="673"/>
      <c r="U9" s="673"/>
      <c r="V9" s="673"/>
    </row>
    <row r="10" spans="1:26">
      <c r="A10" s="389">
        <v>4</v>
      </c>
      <c r="B10" s="402" t="s">
        <v>377</v>
      </c>
      <c r="C10" s="650">
        <v>64105767.196999997</v>
      </c>
      <c r="D10" s="625">
        <v>59793086.729099996</v>
      </c>
      <c r="E10" s="625">
        <v>4312680.4678999996</v>
      </c>
      <c r="F10" s="653"/>
      <c r="G10" s="653"/>
      <c r="H10" s="625">
        <v>315215.25150000001</v>
      </c>
      <c r="I10" s="653">
        <v>283324.82459999999</v>
      </c>
      <c r="J10" s="653">
        <v>31890.426899999999</v>
      </c>
      <c r="K10" s="653"/>
      <c r="L10" s="653"/>
      <c r="M10" s="673"/>
      <c r="N10" s="673"/>
      <c r="O10" s="673"/>
      <c r="P10" s="673"/>
      <c r="Q10" s="673"/>
      <c r="R10" s="673"/>
      <c r="S10" s="673"/>
      <c r="T10" s="673"/>
      <c r="U10" s="673"/>
      <c r="V10" s="673"/>
    </row>
    <row r="11" spans="1:26">
      <c r="A11" s="389">
        <v>5</v>
      </c>
      <c r="B11" s="402" t="s">
        <v>378</v>
      </c>
      <c r="C11" s="650">
        <v>170627174.90979999</v>
      </c>
      <c r="D11" s="625">
        <v>169494482.27289999</v>
      </c>
      <c r="E11" s="625">
        <v>1132692.6369</v>
      </c>
      <c r="F11" s="653"/>
      <c r="G11" s="653"/>
      <c r="H11" s="625">
        <v>831232.81180000002</v>
      </c>
      <c r="I11" s="653">
        <v>801564.8898</v>
      </c>
      <c r="J11" s="653">
        <v>29667.921999999999</v>
      </c>
      <c r="K11" s="653"/>
      <c r="L11" s="653"/>
      <c r="M11" s="673"/>
      <c r="N11" s="673"/>
      <c r="O11" s="673"/>
      <c r="P11" s="673"/>
      <c r="Q11" s="673"/>
      <c r="R11" s="673"/>
      <c r="S11" s="673"/>
      <c r="T11" s="673"/>
      <c r="U11" s="673"/>
      <c r="V11" s="673"/>
    </row>
    <row r="12" spans="1:26">
      <c r="A12" s="389">
        <v>6</v>
      </c>
      <c r="B12" s="402" t="s">
        <v>379</v>
      </c>
      <c r="C12" s="650">
        <v>45465272.181599997</v>
      </c>
      <c r="D12" s="625">
        <v>35003839.783200003</v>
      </c>
      <c r="E12" s="625">
        <v>5502568.2545999996</v>
      </c>
      <c r="F12" s="653">
        <v>4958864.1437999997</v>
      </c>
      <c r="G12" s="653"/>
      <c r="H12" s="625">
        <v>4579027.9230000004</v>
      </c>
      <c r="I12" s="653">
        <v>72589.083199999994</v>
      </c>
      <c r="J12" s="653">
        <v>78956.291200000007</v>
      </c>
      <c r="K12" s="653">
        <v>4427482.5486000003</v>
      </c>
      <c r="L12" s="653"/>
      <c r="M12" s="673"/>
      <c r="N12" s="673"/>
      <c r="O12" s="673"/>
      <c r="P12" s="673"/>
      <c r="Q12" s="673"/>
      <c r="R12" s="673"/>
      <c r="S12" s="673"/>
      <c r="T12" s="673"/>
      <c r="U12" s="673"/>
      <c r="V12" s="673"/>
    </row>
    <row r="13" spans="1:26">
      <c r="A13" s="389">
        <v>7</v>
      </c>
      <c r="B13" s="402" t="s">
        <v>380</v>
      </c>
      <c r="C13" s="650">
        <v>166156291.57289997</v>
      </c>
      <c r="D13" s="625">
        <v>148826271.94729999</v>
      </c>
      <c r="E13" s="625">
        <v>16832791.955600001</v>
      </c>
      <c r="F13" s="653">
        <v>497227.67</v>
      </c>
      <c r="G13" s="653"/>
      <c r="H13" s="625">
        <v>731063.42960000003</v>
      </c>
      <c r="I13" s="653">
        <v>281115.3273</v>
      </c>
      <c r="J13" s="653">
        <v>347462.31229999999</v>
      </c>
      <c r="K13" s="653">
        <v>102485.79</v>
      </c>
      <c r="L13" s="653"/>
      <c r="M13" s="673"/>
      <c r="N13" s="673"/>
      <c r="O13" s="673"/>
      <c r="P13" s="673"/>
      <c r="Q13" s="673"/>
      <c r="R13" s="673"/>
      <c r="S13" s="673"/>
      <c r="T13" s="673"/>
      <c r="U13" s="673"/>
      <c r="V13" s="673"/>
    </row>
    <row r="14" spans="1:26">
      <c r="A14" s="389">
        <v>8</v>
      </c>
      <c r="B14" s="402" t="s">
        <v>381</v>
      </c>
      <c r="C14" s="650">
        <v>114356644.6243</v>
      </c>
      <c r="D14" s="625">
        <v>112195689.4754</v>
      </c>
      <c r="E14" s="625">
        <v>1947683.2526</v>
      </c>
      <c r="F14" s="653">
        <v>213271.89629999999</v>
      </c>
      <c r="G14" s="653"/>
      <c r="H14" s="625">
        <v>452023.60850000003</v>
      </c>
      <c r="I14" s="653">
        <v>239077.87280000001</v>
      </c>
      <c r="J14" s="653">
        <v>41460.1682</v>
      </c>
      <c r="K14" s="653">
        <v>171485.5675</v>
      </c>
      <c r="L14" s="653"/>
      <c r="M14" s="673"/>
      <c r="N14" s="673"/>
      <c r="O14" s="673"/>
      <c r="P14" s="673"/>
      <c r="Q14" s="673"/>
      <c r="R14" s="673"/>
      <c r="S14" s="673"/>
      <c r="T14" s="673"/>
      <c r="U14" s="673"/>
      <c r="V14" s="673"/>
    </row>
    <row r="15" spans="1:26">
      <c r="A15" s="389">
        <v>9</v>
      </c>
      <c r="B15" s="402" t="s">
        <v>382</v>
      </c>
      <c r="C15" s="650">
        <v>94847772.885399997</v>
      </c>
      <c r="D15" s="625">
        <v>76119099.724399999</v>
      </c>
      <c r="E15" s="625">
        <v>6448589.4620000003</v>
      </c>
      <c r="F15" s="653">
        <v>12280083.698999999</v>
      </c>
      <c r="G15" s="653"/>
      <c r="H15" s="625">
        <v>8148858.0012999997</v>
      </c>
      <c r="I15" s="653">
        <v>163732.2488</v>
      </c>
      <c r="J15" s="653">
        <v>285722.45480000001</v>
      </c>
      <c r="K15" s="653">
        <v>7699403.2977</v>
      </c>
      <c r="L15" s="653"/>
      <c r="M15" s="673"/>
      <c r="N15" s="673"/>
      <c r="O15" s="673"/>
      <c r="P15" s="673"/>
      <c r="Q15" s="673"/>
      <c r="R15" s="673"/>
      <c r="S15" s="673"/>
      <c r="T15" s="673"/>
      <c r="U15" s="673"/>
      <c r="V15" s="673"/>
    </row>
    <row r="16" spans="1:26">
      <c r="A16" s="389">
        <v>10</v>
      </c>
      <c r="B16" s="402" t="s">
        <v>383</v>
      </c>
      <c r="C16" s="650">
        <v>76589197.358199999</v>
      </c>
      <c r="D16" s="625">
        <v>63266563.217600003</v>
      </c>
      <c r="E16" s="625">
        <v>13322634.1406</v>
      </c>
      <c r="F16" s="653"/>
      <c r="G16" s="653"/>
      <c r="H16" s="625">
        <v>684777.78450000007</v>
      </c>
      <c r="I16" s="653">
        <v>134872.76430000001</v>
      </c>
      <c r="J16" s="653">
        <v>549905.02020000003</v>
      </c>
      <c r="K16" s="653"/>
      <c r="L16" s="653"/>
      <c r="M16" s="673"/>
      <c r="N16" s="673"/>
      <c r="O16" s="673"/>
      <c r="P16" s="673"/>
      <c r="Q16" s="673"/>
      <c r="R16" s="673"/>
      <c r="S16" s="673"/>
      <c r="T16" s="673"/>
      <c r="U16" s="673"/>
      <c r="V16" s="673"/>
    </row>
    <row r="17" spans="1:22">
      <c r="A17" s="389">
        <v>11</v>
      </c>
      <c r="B17" s="402" t="s">
        <v>384</v>
      </c>
      <c r="C17" s="650">
        <v>17493816.300999999</v>
      </c>
      <c r="D17" s="625">
        <v>17409408.421</v>
      </c>
      <c r="E17" s="625">
        <v>84407.88</v>
      </c>
      <c r="F17" s="653"/>
      <c r="G17" s="653"/>
      <c r="H17" s="625">
        <v>63181.7091</v>
      </c>
      <c r="I17" s="653">
        <v>58512.659099999997</v>
      </c>
      <c r="J17" s="653">
        <v>4669.05</v>
      </c>
      <c r="K17" s="653"/>
      <c r="L17" s="653"/>
      <c r="M17" s="673"/>
      <c r="N17" s="673"/>
      <c r="O17" s="673"/>
      <c r="P17" s="673"/>
      <c r="Q17" s="673"/>
      <c r="R17" s="673"/>
      <c r="S17" s="673"/>
      <c r="T17" s="673"/>
      <c r="U17" s="673"/>
      <c r="V17" s="673"/>
    </row>
    <row r="18" spans="1:22">
      <c r="A18" s="389">
        <v>12</v>
      </c>
      <c r="B18" s="402" t="s">
        <v>385</v>
      </c>
      <c r="C18" s="650">
        <v>135828477.66319999</v>
      </c>
      <c r="D18" s="625">
        <v>127039362.9778</v>
      </c>
      <c r="E18" s="625">
        <v>8668202.5654000007</v>
      </c>
      <c r="F18" s="653">
        <v>120912.12</v>
      </c>
      <c r="G18" s="653"/>
      <c r="H18" s="625">
        <v>383527.07949999999</v>
      </c>
      <c r="I18" s="653">
        <v>242128.6765</v>
      </c>
      <c r="J18" s="653">
        <v>81304.782999999996</v>
      </c>
      <c r="K18" s="653">
        <v>60093.62</v>
      </c>
      <c r="L18" s="653"/>
      <c r="M18" s="673"/>
      <c r="N18" s="673"/>
      <c r="O18" s="673"/>
      <c r="P18" s="673"/>
      <c r="Q18" s="673"/>
      <c r="R18" s="673"/>
      <c r="S18" s="673"/>
      <c r="T18" s="673"/>
      <c r="U18" s="673"/>
      <c r="V18" s="673"/>
    </row>
    <row r="19" spans="1:22">
      <c r="A19" s="389">
        <v>13</v>
      </c>
      <c r="B19" s="402" t="s">
        <v>386</v>
      </c>
      <c r="C19" s="650">
        <v>66450960.879799999</v>
      </c>
      <c r="D19" s="625">
        <v>52254692.668200001</v>
      </c>
      <c r="E19" s="625">
        <v>14067055.911599999</v>
      </c>
      <c r="F19" s="653">
        <v>129212.3</v>
      </c>
      <c r="G19" s="653"/>
      <c r="H19" s="625">
        <v>389498.37390000001</v>
      </c>
      <c r="I19" s="653">
        <v>144880.57680000001</v>
      </c>
      <c r="J19" s="653">
        <v>155652.65710000001</v>
      </c>
      <c r="K19" s="653">
        <v>88965.14</v>
      </c>
      <c r="L19" s="653"/>
      <c r="M19" s="673"/>
      <c r="N19" s="673"/>
      <c r="O19" s="673"/>
      <c r="P19" s="673"/>
      <c r="Q19" s="673"/>
      <c r="R19" s="673"/>
      <c r="S19" s="673"/>
      <c r="T19" s="673"/>
      <c r="U19" s="673"/>
      <c r="V19" s="673"/>
    </row>
    <row r="20" spans="1:22">
      <c r="A20" s="389">
        <v>14</v>
      </c>
      <c r="B20" s="402" t="s">
        <v>387</v>
      </c>
      <c r="C20" s="650">
        <v>66418515.684500001</v>
      </c>
      <c r="D20" s="625">
        <v>60955093.616599999</v>
      </c>
      <c r="E20" s="625">
        <v>660009.40260000003</v>
      </c>
      <c r="F20" s="653">
        <v>4678740.8108000001</v>
      </c>
      <c r="G20" s="653">
        <v>124671.8545</v>
      </c>
      <c r="H20" s="625">
        <v>3093450.0812999997</v>
      </c>
      <c r="I20" s="653">
        <v>146489.4473</v>
      </c>
      <c r="J20" s="653">
        <v>20055.520199999999</v>
      </c>
      <c r="K20" s="653">
        <v>2926905.1025999999</v>
      </c>
      <c r="L20" s="653">
        <v>1.12E-2</v>
      </c>
      <c r="M20" s="673"/>
      <c r="N20" s="673"/>
      <c r="O20" s="673"/>
      <c r="P20" s="673"/>
      <c r="Q20" s="673"/>
      <c r="R20" s="673"/>
      <c r="S20" s="673"/>
      <c r="T20" s="673"/>
      <c r="U20" s="673"/>
      <c r="V20" s="673"/>
    </row>
    <row r="21" spans="1:22">
      <c r="A21" s="389">
        <v>15</v>
      </c>
      <c r="B21" s="402" t="s">
        <v>388</v>
      </c>
      <c r="C21" s="650">
        <v>20953727.346799996</v>
      </c>
      <c r="D21" s="625">
        <v>19750915.189599998</v>
      </c>
      <c r="E21" s="625">
        <v>1057769.3672</v>
      </c>
      <c r="F21" s="653">
        <v>145042.79</v>
      </c>
      <c r="G21" s="653"/>
      <c r="H21" s="625">
        <v>184193.89629999999</v>
      </c>
      <c r="I21" s="653">
        <v>63105.165099999998</v>
      </c>
      <c r="J21" s="653">
        <v>43837.861199999999</v>
      </c>
      <c r="K21" s="653">
        <v>77250.87</v>
      </c>
      <c r="L21" s="653"/>
      <c r="M21" s="673"/>
      <c r="N21" s="673"/>
      <c r="O21" s="673"/>
      <c r="P21" s="673"/>
      <c r="Q21" s="673"/>
      <c r="R21" s="673"/>
      <c r="S21" s="673"/>
      <c r="T21" s="673"/>
      <c r="U21" s="673"/>
      <c r="V21" s="673"/>
    </row>
    <row r="22" spans="1:22">
      <c r="A22" s="389">
        <v>16</v>
      </c>
      <c r="B22" s="402" t="s">
        <v>389</v>
      </c>
      <c r="C22" s="650">
        <v>918829.17570000002</v>
      </c>
      <c r="D22" s="625">
        <v>918829.17570000002</v>
      </c>
      <c r="E22" s="625"/>
      <c r="F22" s="653"/>
      <c r="G22" s="653"/>
      <c r="H22" s="625">
        <v>4691.3434999999999</v>
      </c>
      <c r="I22" s="653">
        <v>4691.3434999999999</v>
      </c>
      <c r="J22" s="653"/>
      <c r="K22" s="653"/>
      <c r="L22" s="653"/>
      <c r="M22" s="673"/>
      <c r="N22" s="673"/>
      <c r="O22" s="673"/>
      <c r="P22" s="673"/>
      <c r="Q22" s="673"/>
      <c r="R22" s="673"/>
      <c r="S22" s="673"/>
      <c r="T22" s="673"/>
      <c r="U22" s="673"/>
      <c r="V22" s="673"/>
    </row>
    <row r="23" spans="1:22">
      <c r="A23" s="389">
        <v>17</v>
      </c>
      <c r="B23" s="402" t="s">
        <v>390</v>
      </c>
      <c r="C23" s="650">
        <v>1159360.26</v>
      </c>
      <c r="D23" s="625">
        <v>1159360.26</v>
      </c>
      <c r="E23" s="625"/>
      <c r="F23" s="653"/>
      <c r="G23" s="653"/>
      <c r="H23" s="625">
        <v>5861.91</v>
      </c>
      <c r="I23" s="653">
        <v>5861.91</v>
      </c>
      <c r="J23" s="653"/>
      <c r="K23" s="653"/>
      <c r="L23" s="653"/>
      <c r="M23" s="673"/>
      <c r="N23" s="673"/>
      <c r="O23" s="673"/>
      <c r="P23" s="673"/>
      <c r="Q23" s="673"/>
      <c r="R23" s="673"/>
      <c r="S23" s="673"/>
      <c r="T23" s="673"/>
      <c r="U23" s="673"/>
      <c r="V23" s="673"/>
    </row>
    <row r="24" spans="1:22">
      <c r="A24" s="389">
        <v>18</v>
      </c>
      <c r="B24" s="402" t="s">
        <v>391</v>
      </c>
      <c r="C24" s="650">
        <v>16847410.895300001</v>
      </c>
      <c r="D24" s="625">
        <v>16847410.895300001</v>
      </c>
      <c r="E24" s="625"/>
      <c r="F24" s="653"/>
      <c r="G24" s="653"/>
      <c r="H24" s="625">
        <v>16913.8603</v>
      </c>
      <c r="I24" s="653">
        <v>16913.8603</v>
      </c>
      <c r="J24" s="653"/>
      <c r="K24" s="653"/>
      <c r="L24" s="653"/>
      <c r="M24" s="673"/>
      <c r="N24" s="673"/>
      <c r="O24" s="673"/>
      <c r="P24" s="673"/>
      <c r="Q24" s="673"/>
      <c r="R24" s="673"/>
      <c r="S24" s="673"/>
      <c r="T24" s="673"/>
      <c r="U24" s="673"/>
      <c r="V24" s="673"/>
    </row>
    <row r="25" spans="1:22">
      <c r="A25" s="389">
        <v>19</v>
      </c>
      <c r="B25" s="402" t="s">
        <v>392</v>
      </c>
      <c r="C25" s="650">
        <v>1815033.7087999999</v>
      </c>
      <c r="D25" s="625">
        <v>1815033.7087999999</v>
      </c>
      <c r="E25" s="625"/>
      <c r="F25" s="653"/>
      <c r="G25" s="653"/>
      <c r="H25" s="625">
        <v>880.27170000000001</v>
      </c>
      <c r="I25" s="653">
        <v>880.27170000000001</v>
      </c>
      <c r="J25" s="653"/>
      <c r="K25" s="653"/>
      <c r="L25" s="653"/>
      <c r="M25" s="673"/>
      <c r="N25" s="673"/>
      <c r="O25" s="673"/>
      <c r="P25" s="673"/>
      <c r="Q25" s="673"/>
      <c r="R25" s="673"/>
      <c r="S25" s="673"/>
      <c r="T25" s="673"/>
      <c r="U25" s="673"/>
      <c r="V25" s="673"/>
    </row>
    <row r="26" spans="1:22">
      <c r="A26" s="389">
        <v>20</v>
      </c>
      <c r="B26" s="402" t="s">
        <v>393</v>
      </c>
      <c r="C26" s="650">
        <v>72312541.036899999</v>
      </c>
      <c r="D26" s="625">
        <v>72312541.036899999</v>
      </c>
      <c r="E26" s="625"/>
      <c r="F26" s="653"/>
      <c r="G26" s="653"/>
      <c r="H26" s="625">
        <v>161227.1911</v>
      </c>
      <c r="I26" s="653">
        <v>161227.1911</v>
      </c>
      <c r="J26" s="653"/>
      <c r="K26" s="653"/>
      <c r="L26" s="653"/>
      <c r="M26" s="673"/>
      <c r="N26" s="673"/>
      <c r="O26" s="673"/>
      <c r="P26" s="673"/>
      <c r="Q26" s="673"/>
      <c r="R26" s="673"/>
      <c r="S26" s="673"/>
      <c r="T26" s="673"/>
      <c r="U26" s="673"/>
      <c r="V26" s="673"/>
    </row>
    <row r="27" spans="1:22">
      <c r="A27" s="389">
        <v>21</v>
      </c>
      <c r="B27" s="402" t="s">
        <v>394</v>
      </c>
      <c r="C27" s="650">
        <v>31802944.036000002</v>
      </c>
      <c r="D27" s="625">
        <v>30055257.3979</v>
      </c>
      <c r="E27" s="625">
        <v>1131789.5212000001</v>
      </c>
      <c r="F27" s="653">
        <v>615897.11690000002</v>
      </c>
      <c r="G27" s="653"/>
      <c r="H27" s="625">
        <v>241840.9528</v>
      </c>
      <c r="I27" s="653">
        <v>48978.874499999998</v>
      </c>
      <c r="J27" s="653">
        <v>48158.53</v>
      </c>
      <c r="K27" s="653">
        <v>144703.54829999999</v>
      </c>
      <c r="L27" s="653"/>
      <c r="M27" s="673"/>
      <c r="N27" s="673"/>
      <c r="O27" s="673"/>
      <c r="P27" s="673"/>
      <c r="Q27" s="673"/>
      <c r="R27" s="673"/>
      <c r="S27" s="673"/>
      <c r="T27" s="673"/>
      <c r="U27" s="673"/>
      <c r="V27" s="673"/>
    </row>
    <row r="28" spans="1:22">
      <c r="A28" s="389">
        <v>22</v>
      </c>
      <c r="B28" s="402" t="s">
        <v>395</v>
      </c>
      <c r="C28" s="650">
        <v>19093365.7302</v>
      </c>
      <c r="D28" s="625">
        <v>19007272.560199998</v>
      </c>
      <c r="E28" s="625">
        <v>86093.17</v>
      </c>
      <c r="F28" s="653"/>
      <c r="G28" s="653"/>
      <c r="H28" s="625">
        <v>13497.1695</v>
      </c>
      <c r="I28" s="653">
        <v>12906.209500000001</v>
      </c>
      <c r="J28" s="653">
        <v>590.96</v>
      </c>
      <c r="K28" s="653"/>
      <c r="L28" s="653"/>
      <c r="M28" s="673"/>
      <c r="N28" s="673"/>
      <c r="O28" s="673"/>
      <c r="P28" s="673"/>
      <c r="Q28" s="673"/>
      <c r="R28" s="673"/>
      <c r="S28" s="673"/>
      <c r="T28" s="673"/>
      <c r="U28" s="673"/>
      <c r="V28" s="673"/>
    </row>
    <row r="29" spans="1:22">
      <c r="A29" s="389">
        <v>23</v>
      </c>
      <c r="B29" s="402" t="s">
        <v>396</v>
      </c>
      <c r="C29" s="650">
        <v>188357353.22780001</v>
      </c>
      <c r="D29" s="625">
        <v>176174542.38530001</v>
      </c>
      <c r="E29" s="625">
        <v>6112483.5188999996</v>
      </c>
      <c r="F29" s="653">
        <v>6070327.3235999998</v>
      </c>
      <c r="G29" s="653"/>
      <c r="H29" s="625">
        <v>4224769.6624999996</v>
      </c>
      <c r="I29" s="653">
        <v>501702.83630000002</v>
      </c>
      <c r="J29" s="653">
        <v>362752.60389999999</v>
      </c>
      <c r="K29" s="653">
        <v>3360314.2223</v>
      </c>
      <c r="L29" s="653"/>
      <c r="M29" s="673"/>
      <c r="N29" s="673"/>
      <c r="O29" s="673"/>
      <c r="P29" s="673"/>
      <c r="Q29" s="673"/>
      <c r="R29" s="673"/>
      <c r="S29" s="673"/>
      <c r="T29" s="673"/>
      <c r="U29" s="673"/>
      <c r="V29" s="673"/>
    </row>
    <row r="30" spans="1:22">
      <c r="A30" s="389">
        <v>24</v>
      </c>
      <c r="B30" s="402" t="s">
        <v>397</v>
      </c>
      <c r="C30" s="650">
        <v>42658159.466700003</v>
      </c>
      <c r="D30" s="625">
        <v>37154926.818700001</v>
      </c>
      <c r="E30" s="625">
        <v>3669742.5751999998</v>
      </c>
      <c r="F30" s="653">
        <v>1833490.0728</v>
      </c>
      <c r="G30" s="653"/>
      <c r="H30" s="625">
        <v>2171390.8459000001</v>
      </c>
      <c r="I30" s="653">
        <v>187250.58410000001</v>
      </c>
      <c r="J30" s="653">
        <v>166953.32269999999</v>
      </c>
      <c r="K30" s="653">
        <v>1817186.9391000001</v>
      </c>
      <c r="L30" s="653"/>
      <c r="M30" s="673"/>
      <c r="N30" s="673"/>
      <c r="O30" s="673"/>
      <c r="P30" s="673"/>
      <c r="Q30" s="673"/>
      <c r="R30" s="673"/>
      <c r="S30" s="673"/>
      <c r="T30" s="673"/>
      <c r="U30" s="673"/>
      <c r="V30" s="673"/>
    </row>
    <row r="31" spans="1:22">
      <c r="A31" s="389">
        <v>25</v>
      </c>
      <c r="B31" s="402" t="s">
        <v>398</v>
      </c>
      <c r="C31" s="650">
        <v>8043010.9479</v>
      </c>
      <c r="D31" s="625">
        <v>7931955.5214999998</v>
      </c>
      <c r="E31" s="625">
        <v>111055.4264</v>
      </c>
      <c r="F31" s="653"/>
      <c r="G31" s="653"/>
      <c r="H31" s="625">
        <v>32431.758399999999</v>
      </c>
      <c r="I31" s="653">
        <v>22392.976699999999</v>
      </c>
      <c r="J31" s="653">
        <v>10038.7817</v>
      </c>
      <c r="K31" s="653"/>
      <c r="L31" s="653"/>
      <c r="M31" s="673"/>
      <c r="N31" s="673"/>
      <c r="O31" s="673"/>
      <c r="P31" s="673"/>
      <c r="Q31" s="673"/>
      <c r="R31" s="673"/>
      <c r="S31" s="673"/>
      <c r="T31" s="673"/>
      <c r="U31" s="673"/>
      <c r="V31" s="673"/>
    </row>
    <row r="32" spans="1:22">
      <c r="A32" s="389">
        <v>26</v>
      </c>
      <c r="B32" s="402" t="s">
        <v>454</v>
      </c>
      <c r="C32" s="650">
        <v>90501613.725899994</v>
      </c>
      <c r="D32" s="625">
        <v>84621441.602599993</v>
      </c>
      <c r="E32" s="625">
        <v>4747601.6198000005</v>
      </c>
      <c r="F32" s="653">
        <v>1132570.5035000001</v>
      </c>
      <c r="G32" s="653"/>
      <c r="H32" s="625">
        <v>1153396.0934000001</v>
      </c>
      <c r="I32" s="653">
        <v>378416.23070000001</v>
      </c>
      <c r="J32" s="653">
        <v>335322.82980000001</v>
      </c>
      <c r="K32" s="653">
        <v>439657.03289999999</v>
      </c>
      <c r="L32" s="653"/>
      <c r="M32" s="673"/>
      <c r="N32" s="673"/>
      <c r="O32" s="673"/>
      <c r="P32" s="673"/>
      <c r="Q32" s="673"/>
      <c r="R32" s="673"/>
      <c r="S32" s="673"/>
      <c r="T32" s="673"/>
      <c r="U32" s="673"/>
      <c r="V32" s="673"/>
    </row>
    <row r="33" spans="1:22">
      <c r="A33" s="389">
        <v>27</v>
      </c>
      <c r="B33" s="445" t="s">
        <v>66</v>
      </c>
      <c r="C33" s="654">
        <v>1525382997.1106997</v>
      </c>
      <c r="D33" s="627">
        <v>1402213455.9397001</v>
      </c>
      <c r="E33" s="627">
        <v>90369228.869800016</v>
      </c>
      <c r="F33" s="655">
        <v>32675640.446700003</v>
      </c>
      <c r="G33" s="655">
        <v>124671.8545</v>
      </c>
      <c r="H33" s="627">
        <v>27958322.1417</v>
      </c>
      <c r="I33" s="655">
        <v>3996147.1925999997</v>
      </c>
      <c r="J33" s="655">
        <v>2646241.2588999998</v>
      </c>
      <c r="K33" s="655">
        <v>21315933.678999998</v>
      </c>
      <c r="L33" s="655">
        <v>1.12E-2</v>
      </c>
      <c r="M33" s="673"/>
      <c r="N33" s="673"/>
      <c r="O33" s="673"/>
      <c r="P33" s="673"/>
      <c r="Q33" s="673"/>
      <c r="R33" s="673"/>
      <c r="S33" s="673"/>
      <c r="T33" s="673"/>
      <c r="U33" s="673"/>
      <c r="V33" s="673"/>
    </row>
    <row r="35" spans="1:22">
      <c r="B35" s="444"/>
      <c r="C35" s="444"/>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L26"/>
  <sheetViews>
    <sheetView showGridLines="0" topLeftCell="B1" zoomScale="80" zoomScaleNormal="80" workbookViewId="0">
      <selection activeCell="C14" sqref="C14:L26"/>
    </sheetView>
  </sheetViews>
  <sheetFormatPr defaultColWidth="8.88671875" defaultRowHeight="12"/>
  <cols>
    <col min="1" max="1" width="11.88671875" style="313" bestFit="1" customWidth="1"/>
    <col min="2" max="2" width="165.109375" style="313" customWidth="1"/>
    <col min="3" max="11" width="28.109375" style="313" customWidth="1"/>
    <col min="12" max="16384" width="8.88671875" style="313"/>
  </cols>
  <sheetData>
    <row r="1" spans="1:12" s="306" customFormat="1" ht="13.8">
      <c r="A1" s="305" t="s">
        <v>97</v>
      </c>
      <c r="B1" s="225" t="str">
        <f>Info!C2</f>
        <v>სს პროკრედიტ ბანკი</v>
      </c>
      <c r="C1" s="399"/>
      <c r="D1" s="399"/>
      <c r="E1" s="399"/>
      <c r="F1" s="399"/>
      <c r="G1" s="399"/>
      <c r="H1" s="399"/>
      <c r="I1" s="399"/>
      <c r="J1" s="399"/>
      <c r="K1" s="399"/>
    </row>
    <row r="2" spans="1:12" s="306" customFormat="1">
      <c r="A2" s="305" t="s">
        <v>98</v>
      </c>
      <c r="B2" s="308">
        <f>'1. key ratios'!B2</f>
        <v>46203</v>
      </c>
      <c r="C2" s="399"/>
      <c r="D2" s="399"/>
      <c r="E2" s="399"/>
      <c r="F2" s="399"/>
      <c r="G2" s="399"/>
      <c r="H2" s="399"/>
      <c r="I2" s="399"/>
      <c r="J2" s="399"/>
      <c r="K2" s="399"/>
    </row>
    <row r="3" spans="1:12" s="306" customFormat="1">
      <c r="A3" s="307" t="s">
        <v>455</v>
      </c>
      <c r="B3" s="399"/>
      <c r="C3" s="399"/>
      <c r="D3" s="399"/>
      <c r="E3" s="399"/>
      <c r="F3" s="399"/>
      <c r="G3" s="399"/>
      <c r="H3" s="399"/>
      <c r="I3" s="399"/>
      <c r="J3" s="399"/>
      <c r="K3" s="399"/>
    </row>
    <row r="4" spans="1:12">
      <c r="A4" s="450"/>
      <c r="B4" s="450"/>
      <c r="C4" s="449" t="s">
        <v>359</v>
      </c>
      <c r="D4" s="449" t="s">
        <v>360</v>
      </c>
      <c r="E4" s="449" t="s">
        <v>361</v>
      </c>
      <c r="F4" s="449" t="s">
        <v>362</v>
      </c>
      <c r="G4" s="449" t="s">
        <v>363</v>
      </c>
      <c r="H4" s="449" t="s">
        <v>364</v>
      </c>
      <c r="I4" s="449" t="s">
        <v>365</v>
      </c>
      <c r="J4" s="449" t="s">
        <v>366</v>
      </c>
      <c r="K4" s="449" t="s">
        <v>367</v>
      </c>
    </row>
    <row r="5" spans="1:12" ht="104.1" customHeight="1">
      <c r="A5" s="796" t="s">
        <v>655</v>
      </c>
      <c r="B5" s="797"/>
      <c r="C5" s="448" t="s">
        <v>456</v>
      </c>
      <c r="D5" s="448" t="s">
        <v>449</v>
      </c>
      <c r="E5" s="448" t="s">
        <v>450</v>
      </c>
      <c r="F5" s="448" t="s">
        <v>654</v>
      </c>
      <c r="G5" s="448" t="s">
        <v>457</v>
      </c>
      <c r="H5" s="448" t="s">
        <v>458</v>
      </c>
      <c r="I5" s="448" t="s">
        <v>459</v>
      </c>
      <c r="J5" s="448" t="s">
        <v>460</v>
      </c>
      <c r="K5" s="448" t="s">
        <v>461</v>
      </c>
    </row>
    <row r="6" spans="1:12">
      <c r="A6" s="389">
        <v>1</v>
      </c>
      <c r="B6" s="389" t="s">
        <v>462</v>
      </c>
      <c r="C6" s="625">
        <v>22429065.771200001</v>
      </c>
      <c r="D6" s="625">
        <v>33619924.968599997</v>
      </c>
      <c r="E6" s="625">
        <v>26953126.381000001</v>
      </c>
      <c r="F6" s="625">
        <v>0</v>
      </c>
      <c r="G6" s="625">
        <v>1275046680.1963</v>
      </c>
      <c r="H6" s="625">
        <v>0</v>
      </c>
      <c r="I6" s="625">
        <v>51454433.831699997</v>
      </c>
      <c r="J6" s="625">
        <v>72862273.568000004</v>
      </c>
      <c r="K6" s="625">
        <v>43017492.3939</v>
      </c>
    </row>
    <row r="7" spans="1:12">
      <c r="A7" s="389">
        <v>2</v>
      </c>
      <c r="B7" s="389" t="s">
        <v>463</v>
      </c>
      <c r="C7" s="625">
        <v>0</v>
      </c>
      <c r="D7" s="625">
        <v>0</v>
      </c>
      <c r="E7" s="625">
        <v>0</v>
      </c>
      <c r="F7" s="625">
        <v>0</v>
      </c>
      <c r="G7" s="625">
        <v>0</v>
      </c>
      <c r="H7" s="625">
        <v>0</v>
      </c>
      <c r="I7" s="625">
        <v>0</v>
      </c>
      <c r="J7" s="625">
        <v>0</v>
      </c>
      <c r="K7" s="625">
        <v>0</v>
      </c>
    </row>
    <row r="8" spans="1:12">
      <c r="A8" s="389">
        <v>3</v>
      </c>
      <c r="B8" s="389" t="s">
        <v>427</v>
      </c>
      <c r="C8" s="625">
        <v>9472273.5159000009</v>
      </c>
      <c r="D8" s="625">
        <v>0</v>
      </c>
      <c r="E8" s="625">
        <v>0</v>
      </c>
      <c r="F8" s="625">
        <v>0</v>
      </c>
      <c r="G8" s="625">
        <v>70845168.685000002</v>
      </c>
      <c r="H8" s="625">
        <v>0</v>
      </c>
      <c r="I8" s="625">
        <v>14112599.9871</v>
      </c>
      <c r="J8" s="625">
        <v>17824932.661800001</v>
      </c>
      <c r="K8" s="625">
        <v>74465530.615999997</v>
      </c>
    </row>
    <row r="9" spans="1:12">
      <c r="A9" s="389">
        <v>4</v>
      </c>
      <c r="B9" s="406" t="s">
        <v>653</v>
      </c>
      <c r="C9" s="657">
        <v>342222.50030000001</v>
      </c>
      <c r="D9" s="657">
        <v>0</v>
      </c>
      <c r="E9" s="657">
        <v>0</v>
      </c>
      <c r="F9" s="657">
        <v>0</v>
      </c>
      <c r="G9" s="657">
        <v>19030710.463300001</v>
      </c>
      <c r="H9" s="657">
        <v>0</v>
      </c>
      <c r="I9" s="657">
        <v>5026334.4369999999</v>
      </c>
      <c r="J9" s="657">
        <v>7551182.2993000001</v>
      </c>
      <c r="K9" s="657">
        <v>849862.60129999998</v>
      </c>
    </row>
    <row r="10" spans="1:12">
      <c r="A10" s="389">
        <v>5</v>
      </c>
      <c r="B10" s="406" t="s">
        <v>652</v>
      </c>
      <c r="C10" s="657">
        <v>0</v>
      </c>
      <c r="D10" s="657">
        <v>0</v>
      </c>
      <c r="E10" s="657">
        <v>0</v>
      </c>
      <c r="F10" s="657">
        <v>0</v>
      </c>
      <c r="G10" s="657">
        <v>0</v>
      </c>
      <c r="H10" s="657">
        <v>0</v>
      </c>
      <c r="I10" s="657">
        <v>0</v>
      </c>
      <c r="J10" s="657">
        <v>0</v>
      </c>
      <c r="K10" s="657">
        <v>0</v>
      </c>
    </row>
    <row r="11" spans="1:12">
      <c r="A11" s="389">
        <v>6</v>
      </c>
      <c r="B11" s="406" t="s">
        <v>651</v>
      </c>
      <c r="C11" s="657"/>
      <c r="D11" s="657"/>
      <c r="E11" s="657"/>
      <c r="F11" s="657"/>
      <c r="G11" s="657"/>
      <c r="H11" s="657"/>
      <c r="I11" s="657"/>
      <c r="J11" s="657"/>
      <c r="K11" s="657">
        <v>0</v>
      </c>
    </row>
    <row r="13" spans="1:12" ht="13.8">
      <c r="B13" s="446"/>
    </row>
    <row r="14" spans="1:12">
      <c r="C14" s="674"/>
      <c r="D14" s="674"/>
      <c r="E14" s="674"/>
      <c r="F14" s="674"/>
      <c r="G14" s="674"/>
      <c r="H14" s="674"/>
      <c r="I14" s="674"/>
      <c r="J14" s="674"/>
      <c r="K14" s="674"/>
      <c r="L14" s="674"/>
    </row>
    <row r="15" spans="1:12">
      <c r="C15" s="674"/>
      <c r="D15" s="674"/>
      <c r="E15" s="674"/>
      <c r="F15" s="674"/>
      <c r="G15" s="674"/>
      <c r="H15" s="674"/>
      <c r="I15" s="674"/>
      <c r="J15" s="674"/>
      <c r="K15" s="674"/>
      <c r="L15" s="674"/>
    </row>
    <row r="16" spans="1:12">
      <c r="C16" s="674"/>
      <c r="D16" s="674"/>
      <c r="E16" s="674"/>
      <c r="F16" s="674"/>
      <c r="G16" s="674"/>
      <c r="H16" s="674"/>
      <c r="I16" s="674"/>
      <c r="J16" s="674"/>
      <c r="K16" s="674"/>
      <c r="L16" s="674"/>
    </row>
    <row r="17" spans="3:12">
      <c r="C17" s="674"/>
      <c r="D17" s="674"/>
      <c r="E17" s="674"/>
      <c r="F17" s="674"/>
      <c r="G17" s="674"/>
      <c r="H17" s="674"/>
      <c r="I17" s="674"/>
      <c r="J17" s="674"/>
      <c r="K17" s="674"/>
      <c r="L17" s="674"/>
    </row>
    <row r="18" spans="3:12">
      <c r="C18" s="674"/>
      <c r="D18" s="674"/>
      <c r="E18" s="674"/>
      <c r="F18" s="674"/>
      <c r="G18" s="674"/>
      <c r="H18" s="674"/>
      <c r="I18" s="674"/>
      <c r="J18" s="674"/>
      <c r="K18" s="674"/>
      <c r="L18" s="674"/>
    </row>
    <row r="19" spans="3:12">
      <c r="C19" s="674"/>
      <c r="D19" s="674"/>
      <c r="E19" s="674"/>
      <c r="F19" s="674"/>
      <c r="G19" s="674"/>
      <c r="H19" s="674"/>
      <c r="I19" s="674"/>
      <c r="J19" s="674"/>
      <c r="K19" s="674"/>
      <c r="L19" s="674"/>
    </row>
    <row r="20" spans="3:12">
      <c r="C20" s="674"/>
      <c r="D20" s="674"/>
      <c r="E20" s="674"/>
      <c r="F20" s="674"/>
      <c r="G20" s="674"/>
      <c r="H20" s="674"/>
      <c r="I20" s="674"/>
      <c r="J20" s="674"/>
      <c r="K20" s="674"/>
      <c r="L20" s="674"/>
    </row>
    <row r="21" spans="3:12">
      <c r="C21" s="674"/>
      <c r="D21" s="674"/>
      <c r="E21" s="674"/>
      <c r="F21" s="674"/>
      <c r="G21" s="674"/>
      <c r="H21" s="674"/>
      <c r="I21" s="674"/>
      <c r="J21" s="674"/>
      <c r="K21" s="674"/>
      <c r="L21" s="674"/>
    </row>
    <row r="22" spans="3:12">
      <c r="C22" s="674"/>
      <c r="D22" s="674"/>
      <c r="E22" s="674"/>
      <c r="F22" s="674"/>
      <c r="G22" s="674"/>
      <c r="H22" s="674"/>
      <c r="I22" s="674"/>
      <c r="J22" s="674"/>
      <c r="K22" s="674"/>
      <c r="L22" s="674"/>
    </row>
    <row r="23" spans="3:12">
      <c r="C23" s="674"/>
      <c r="D23" s="674"/>
      <c r="E23" s="674"/>
      <c r="F23" s="674"/>
      <c r="G23" s="674"/>
      <c r="H23" s="674"/>
      <c r="I23" s="674"/>
      <c r="J23" s="674"/>
      <c r="K23" s="674"/>
      <c r="L23" s="674"/>
    </row>
    <row r="24" spans="3:12">
      <c r="C24" s="674"/>
      <c r="D24" s="674"/>
      <c r="E24" s="674"/>
      <c r="F24" s="674"/>
      <c r="G24" s="674"/>
      <c r="H24" s="674"/>
      <c r="I24" s="674"/>
      <c r="J24" s="674"/>
      <c r="K24" s="674"/>
      <c r="L24" s="674"/>
    </row>
    <row r="25" spans="3:12">
      <c r="C25" s="674"/>
      <c r="D25" s="674"/>
      <c r="E25" s="674"/>
      <c r="F25" s="674"/>
      <c r="G25" s="674"/>
      <c r="H25" s="674"/>
      <c r="I25" s="674"/>
      <c r="J25" s="674"/>
      <c r="K25" s="674"/>
      <c r="L25" s="674"/>
    </row>
    <row r="26" spans="3:12">
      <c r="C26" s="674"/>
      <c r="D26" s="674"/>
      <c r="E26" s="674"/>
      <c r="F26" s="674"/>
      <c r="G26" s="674"/>
      <c r="H26" s="674"/>
      <c r="I26" s="674"/>
      <c r="J26" s="674"/>
      <c r="K26" s="674"/>
      <c r="L26" s="674"/>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36"/>
  <sheetViews>
    <sheetView showGridLines="0" topLeftCell="L1" zoomScale="80" zoomScaleNormal="80" workbookViewId="0">
      <selection activeCell="J34" sqref="J34"/>
    </sheetView>
  </sheetViews>
  <sheetFormatPr defaultColWidth="8.88671875" defaultRowHeight="14.4"/>
  <cols>
    <col min="1" max="1" width="10" style="451" bestFit="1" customWidth="1"/>
    <col min="2" max="2" width="71.88671875" style="451" customWidth="1"/>
    <col min="3" max="3" width="12.33203125" style="451" bestFit="1" customWidth="1"/>
    <col min="4" max="5" width="15.109375" style="451" bestFit="1" customWidth="1"/>
    <col min="6" max="6" width="20" style="451" bestFit="1" customWidth="1"/>
    <col min="7" max="7" width="37.5546875" style="451" bestFit="1" customWidth="1"/>
    <col min="8" max="8" width="12.6640625" style="451" bestFit="1" customWidth="1"/>
    <col min="9" max="10" width="15.109375" style="451" bestFit="1" customWidth="1"/>
    <col min="11" max="11" width="20" style="451" bestFit="1" customWidth="1"/>
    <col min="12" max="12" width="37.5546875" style="451" bestFit="1" customWidth="1"/>
    <col min="13" max="13" width="10.5546875" style="451" bestFit="1" customWidth="1"/>
    <col min="14" max="15" width="15.109375" style="451" bestFit="1" customWidth="1"/>
    <col min="16" max="16" width="20" style="451" bestFit="1" customWidth="1"/>
    <col min="17" max="17" width="37.5546875" style="451" bestFit="1" customWidth="1"/>
    <col min="18" max="18" width="18" style="451" bestFit="1" customWidth="1"/>
    <col min="19" max="19" width="48" style="451" bestFit="1" customWidth="1"/>
    <col min="20" max="20" width="45.88671875" style="451" bestFit="1" customWidth="1"/>
    <col min="21" max="21" width="48" style="451" bestFit="1" customWidth="1"/>
    <col min="22" max="22" width="44.44140625" style="451" bestFit="1" customWidth="1"/>
    <col min="23" max="16384" width="8.88671875" style="451"/>
  </cols>
  <sheetData>
    <row r="1" spans="1:22">
      <c r="A1" s="305" t="s">
        <v>97</v>
      </c>
      <c r="B1" s="225" t="str">
        <f>Info!C2</f>
        <v>სს პროკრედიტ ბანკი</v>
      </c>
    </row>
    <row r="2" spans="1:22">
      <c r="A2" s="305" t="s">
        <v>98</v>
      </c>
      <c r="B2" s="308">
        <f>'1. key ratios'!B2</f>
        <v>46203</v>
      </c>
    </row>
    <row r="3" spans="1:22">
      <c r="A3" s="307" t="s">
        <v>469</v>
      </c>
      <c r="B3" s="399"/>
    </row>
    <row r="4" spans="1:22">
      <c r="A4" s="307"/>
      <c r="B4" s="399"/>
    </row>
    <row r="5" spans="1:22" ht="24" customHeight="1">
      <c r="A5" s="798" t="s">
        <v>483</v>
      </c>
      <c r="B5" s="798"/>
      <c r="C5" s="800" t="s">
        <v>657</v>
      </c>
      <c r="D5" s="800"/>
      <c r="E5" s="800"/>
      <c r="F5" s="800"/>
      <c r="G5" s="800"/>
      <c r="H5" s="800" t="s">
        <v>453</v>
      </c>
      <c r="I5" s="800"/>
      <c r="J5" s="800"/>
      <c r="K5" s="800"/>
      <c r="L5" s="800"/>
      <c r="M5" s="800" t="s">
        <v>656</v>
      </c>
      <c r="N5" s="800"/>
      <c r="O5" s="800"/>
      <c r="P5" s="800"/>
      <c r="Q5" s="800"/>
      <c r="R5" s="799" t="s">
        <v>482</v>
      </c>
      <c r="S5" s="799" t="s">
        <v>486</v>
      </c>
      <c r="T5" s="799" t="s">
        <v>485</v>
      </c>
      <c r="U5" s="799" t="s">
        <v>669</v>
      </c>
      <c r="V5" s="799" t="s">
        <v>670</v>
      </c>
    </row>
    <row r="6" spans="1:22" ht="36" customHeight="1">
      <c r="A6" s="798"/>
      <c r="B6" s="798"/>
      <c r="C6" s="461"/>
      <c r="D6" s="397" t="s">
        <v>641</v>
      </c>
      <c r="E6" s="397" t="s">
        <v>640</v>
      </c>
      <c r="F6" s="397" t="s">
        <v>639</v>
      </c>
      <c r="G6" s="397" t="s">
        <v>638</v>
      </c>
      <c r="H6" s="461"/>
      <c r="I6" s="397" t="s">
        <v>641</v>
      </c>
      <c r="J6" s="397" t="s">
        <v>640</v>
      </c>
      <c r="K6" s="397" t="s">
        <v>639</v>
      </c>
      <c r="L6" s="397" t="s">
        <v>638</v>
      </c>
      <c r="M6" s="461"/>
      <c r="N6" s="397" t="s">
        <v>641</v>
      </c>
      <c r="O6" s="397" t="s">
        <v>640</v>
      </c>
      <c r="P6" s="397" t="s">
        <v>639</v>
      </c>
      <c r="Q6" s="397" t="s">
        <v>638</v>
      </c>
      <c r="R6" s="799"/>
      <c r="S6" s="799"/>
      <c r="T6" s="799"/>
      <c r="U6" s="799"/>
      <c r="V6" s="799"/>
    </row>
    <row r="7" spans="1:22">
      <c r="A7" s="455">
        <v>1</v>
      </c>
      <c r="B7" s="460" t="s">
        <v>470</v>
      </c>
      <c r="C7" s="657">
        <v>1361707.73</v>
      </c>
      <c r="D7" s="657">
        <v>1331681.56</v>
      </c>
      <c r="E7" s="657">
        <v>10894.71</v>
      </c>
      <c r="F7" s="657">
        <v>19131.46</v>
      </c>
      <c r="G7" s="657"/>
      <c r="H7" s="657">
        <v>1360295.3399999999</v>
      </c>
      <c r="I7" s="657">
        <v>1329983.95</v>
      </c>
      <c r="J7" s="657">
        <v>11033.25</v>
      </c>
      <c r="K7" s="657">
        <v>19278.14</v>
      </c>
      <c r="L7" s="657"/>
      <c r="M7" s="657">
        <v>19235.489999999998</v>
      </c>
      <c r="N7" s="657">
        <v>7401.15</v>
      </c>
      <c r="O7" s="657">
        <v>2253.06</v>
      </c>
      <c r="P7" s="657">
        <v>9581.2800000000007</v>
      </c>
      <c r="Q7" s="447"/>
      <c r="R7" s="447">
        <v>40</v>
      </c>
      <c r="S7" s="658"/>
      <c r="T7" s="658"/>
      <c r="U7" s="658">
        <v>0.1211</v>
      </c>
      <c r="V7" s="656">
        <v>42.479113523624257</v>
      </c>
    </row>
    <row r="8" spans="1:22">
      <c r="A8" s="455">
        <v>2</v>
      </c>
      <c r="B8" s="459" t="s">
        <v>471</v>
      </c>
      <c r="C8" s="657">
        <v>44293443.845700003</v>
      </c>
      <c r="D8" s="657">
        <v>41854830.774999999</v>
      </c>
      <c r="E8" s="657">
        <v>1392018.8707000001</v>
      </c>
      <c r="F8" s="657">
        <v>1046594.2</v>
      </c>
      <c r="G8" s="657"/>
      <c r="H8" s="657">
        <v>44266283.519699998</v>
      </c>
      <c r="I8" s="657">
        <v>41714622.2949</v>
      </c>
      <c r="J8" s="657">
        <v>1436325.3444999999</v>
      </c>
      <c r="K8" s="657">
        <v>1115335.8803000001</v>
      </c>
      <c r="L8" s="657"/>
      <c r="M8" s="657">
        <v>1064746.4447999999</v>
      </c>
      <c r="N8" s="657">
        <v>411987.65610000002</v>
      </c>
      <c r="O8" s="657">
        <v>150985.63440000001</v>
      </c>
      <c r="P8" s="657">
        <v>501773.15429999999</v>
      </c>
      <c r="Q8" s="447"/>
      <c r="R8" s="447">
        <v>1455</v>
      </c>
      <c r="S8" s="658">
        <v>0.1457</v>
      </c>
      <c r="T8" s="658">
        <v>0.16370000000000001</v>
      </c>
      <c r="U8" s="658">
        <v>0.1426</v>
      </c>
      <c r="V8" s="656">
        <v>56.474440882691731</v>
      </c>
    </row>
    <row r="9" spans="1:22">
      <c r="A9" s="455">
        <v>3</v>
      </c>
      <c r="B9" s="459" t="s">
        <v>472</v>
      </c>
      <c r="C9" s="657">
        <v>0</v>
      </c>
      <c r="D9" s="657"/>
      <c r="E9" s="657"/>
      <c r="F9" s="657"/>
      <c r="G9" s="657"/>
      <c r="H9" s="657">
        <v>0</v>
      </c>
      <c r="I9" s="657"/>
      <c r="J9" s="657"/>
      <c r="K9" s="657"/>
      <c r="L9" s="657"/>
      <c r="M9" s="657">
        <v>0</v>
      </c>
      <c r="N9" s="657"/>
      <c r="O9" s="657"/>
      <c r="P9" s="657"/>
      <c r="Q9" s="447"/>
      <c r="R9" s="447"/>
      <c r="S9" s="658"/>
      <c r="T9" s="658"/>
      <c r="U9" s="658"/>
      <c r="V9" s="656"/>
    </row>
    <row r="10" spans="1:22">
      <c r="A10" s="455">
        <v>4</v>
      </c>
      <c r="B10" s="459" t="s">
        <v>473</v>
      </c>
      <c r="C10" s="657">
        <v>0</v>
      </c>
      <c r="D10" s="657"/>
      <c r="E10" s="657"/>
      <c r="F10" s="657"/>
      <c r="G10" s="657"/>
      <c r="H10" s="657">
        <v>0</v>
      </c>
      <c r="I10" s="657"/>
      <c r="J10" s="657"/>
      <c r="K10" s="657"/>
      <c r="L10" s="657"/>
      <c r="M10" s="657">
        <v>0</v>
      </c>
      <c r="N10" s="657"/>
      <c r="O10" s="657"/>
      <c r="P10" s="657"/>
      <c r="Q10" s="447"/>
      <c r="R10" s="447"/>
      <c r="S10" s="658"/>
      <c r="T10" s="658"/>
      <c r="U10" s="658"/>
      <c r="V10" s="656"/>
    </row>
    <row r="11" spans="1:22">
      <c r="A11" s="455">
        <v>5</v>
      </c>
      <c r="B11" s="459" t="s">
        <v>474</v>
      </c>
      <c r="C11" s="657">
        <v>925299.81</v>
      </c>
      <c r="D11" s="657">
        <v>913299.81</v>
      </c>
      <c r="E11" s="657">
        <v>12000</v>
      </c>
      <c r="F11" s="657"/>
      <c r="G11" s="657"/>
      <c r="H11" s="657">
        <v>927051.79</v>
      </c>
      <c r="I11" s="657">
        <v>914883.48</v>
      </c>
      <c r="J11" s="657">
        <v>12168.31</v>
      </c>
      <c r="K11" s="657"/>
      <c r="L11" s="657"/>
      <c r="M11" s="657">
        <v>15165.539999999999</v>
      </c>
      <c r="N11" s="657">
        <v>14461.23</v>
      </c>
      <c r="O11" s="657">
        <v>704.31</v>
      </c>
      <c r="P11" s="657"/>
      <c r="Q11" s="447"/>
      <c r="R11" s="447">
        <v>289</v>
      </c>
      <c r="S11" s="658">
        <v>0.1333</v>
      </c>
      <c r="T11" s="658">
        <v>0.13389999999999999</v>
      </c>
      <c r="U11" s="658">
        <v>0.13400000000000001</v>
      </c>
      <c r="V11" s="656">
        <v>136.2338036551273</v>
      </c>
    </row>
    <row r="12" spans="1:22">
      <c r="A12" s="455">
        <v>6</v>
      </c>
      <c r="B12" s="459" t="s">
        <v>475</v>
      </c>
      <c r="C12" s="657">
        <v>0</v>
      </c>
      <c r="D12" s="657"/>
      <c r="E12" s="657"/>
      <c r="F12" s="657"/>
      <c r="G12" s="657"/>
      <c r="H12" s="657">
        <v>0</v>
      </c>
      <c r="I12" s="657"/>
      <c r="J12" s="657"/>
      <c r="K12" s="657"/>
      <c r="L12" s="657"/>
      <c r="M12" s="657">
        <v>0</v>
      </c>
      <c r="N12" s="657"/>
      <c r="O12" s="657"/>
      <c r="P12" s="657"/>
      <c r="Q12" s="447"/>
      <c r="R12" s="447"/>
      <c r="S12" s="658"/>
      <c r="T12" s="658"/>
      <c r="U12" s="658"/>
      <c r="V12" s="656"/>
    </row>
    <row r="13" spans="1:22">
      <c r="A13" s="455">
        <v>7</v>
      </c>
      <c r="B13" s="459" t="s">
        <v>476</v>
      </c>
      <c r="C13" s="657">
        <v>129641899.7613</v>
      </c>
      <c r="D13" s="657">
        <v>123368678.54700001</v>
      </c>
      <c r="E13" s="657">
        <v>5873020.3317</v>
      </c>
      <c r="F13" s="657">
        <v>400200.88260000001</v>
      </c>
      <c r="G13" s="657"/>
      <c r="H13" s="657">
        <v>130013195.33979999</v>
      </c>
      <c r="I13" s="657">
        <v>123605979.0227</v>
      </c>
      <c r="J13" s="657">
        <v>5994881.7911</v>
      </c>
      <c r="K13" s="657">
        <v>412334.52600000001</v>
      </c>
      <c r="L13" s="657">
        <v>0</v>
      </c>
      <c r="M13" s="657">
        <v>1018008.2249</v>
      </c>
      <c r="N13" s="657">
        <v>364594.65580000001</v>
      </c>
      <c r="O13" s="657">
        <v>452517.60139999999</v>
      </c>
      <c r="P13" s="657">
        <v>200895.96770000001</v>
      </c>
      <c r="Q13" s="447"/>
      <c r="R13" s="447">
        <v>909</v>
      </c>
      <c r="S13" s="658">
        <v>0.1041</v>
      </c>
      <c r="T13" s="658">
        <v>0.12089999999999999</v>
      </c>
      <c r="U13" s="658">
        <v>0.09</v>
      </c>
      <c r="V13" s="656">
        <v>106.21383735610533</v>
      </c>
    </row>
    <row r="14" spans="1:22">
      <c r="A14" s="453">
        <v>7.1</v>
      </c>
      <c r="B14" s="452" t="s">
        <v>477</v>
      </c>
      <c r="C14" s="657">
        <v>117256617.19759999</v>
      </c>
      <c r="D14" s="657">
        <v>110983395.9833</v>
      </c>
      <c r="E14" s="657">
        <v>5873020.3317</v>
      </c>
      <c r="F14" s="657">
        <v>400200.88260000001</v>
      </c>
      <c r="G14" s="657"/>
      <c r="H14" s="657">
        <v>117622588.30359997</v>
      </c>
      <c r="I14" s="657">
        <v>111215371.98649998</v>
      </c>
      <c r="J14" s="657">
        <v>5994881.7911</v>
      </c>
      <c r="K14" s="657">
        <v>412334.52600000001</v>
      </c>
      <c r="L14" s="657"/>
      <c r="M14" s="657">
        <v>980890.79440000001</v>
      </c>
      <c r="N14" s="657">
        <v>327477.22529999999</v>
      </c>
      <c r="O14" s="657">
        <v>452517.60139999999</v>
      </c>
      <c r="P14" s="657">
        <v>200895.96770000001</v>
      </c>
      <c r="Q14" s="447"/>
      <c r="R14" s="447">
        <v>807</v>
      </c>
      <c r="S14" s="658">
        <v>0.106</v>
      </c>
      <c r="T14" s="658">
        <v>0.123</v>
      </c>
      <c r="U14" s="658">
        <v>9.0899999999999995E-2</v>
      </c>
      <c r="V14" s="656">
        <v>106.0004665607113</v>
      </c>
    </row>
    <row r="15" spans="1:22" ht="24">
      <c r="A15" s="453">
        <v>7.2</v>
      </c>
      <c r="B15" s="452" t="s">
        <v>478</v>
      </c>
      <c r="C15" s="657">
        <v>10492359.688000014</v>
      </c>
      <c r="D15" s="657">
        <v>10492359.688000014</v>
      </c>
      <c r="E15" s="657"/>
      <c r="F15" s="657"/>
      <c r="G15" s="657"/>
      <c r="H15" s="657">
        <v>10495185.863700014</v>
      </c>
      <c r="I15" s="657">
        <v>10495185.863700014</v>
      </c>
      <c r="J15" s="657"/>
      <c r="K15" s="657"/>
      <c r="L15" s="657"/>
      <c r="M15" s="657">
        <v>27488.513500000001</v>
      </c>
      <c r="N15" s="657">
        <v>27488.513500000001</v>
      </c>
      <c r="O15" s="657"/>
      <c r="P15" s="657"/>
      <c r="Q15" s="447"/>
      <c r="R15" s="447">
        <v>86</v>
      </c>
      <c r="S15" s="658">
        <v>8.0299999999999996E-2</v>
      </c>
      <c r="T15" s="658">
        <v>9.3299999999999994E-2</v>
      </c>
      <c r="U15" s="658">
        <v>8.5199999999999998E-2</v>
      </c>
      <c r="V15" s="656">
        <v>112.13444895957544</v>
      </c>
    </row>
    <row r="16" spans="1:22">
      <c r="A16" s="453">
        <v>7.3</v>
      </c>
      <c r="B16" s="452" t="s">
        <v>479</v>
      </c>
      <c r="C16" s="657">
        <v>1892922.8757</v>
      </c>
      <c r="D16" s="657">
        <v>1892922.8757</v>
      </c>
      <c r="E16" s="657"/>
      <c r="F16" s="657"/>
      <c r="G16" s="657"/>
      <c r="H16" s="657">
        <v>1895421.1725000001</v>
      </c>
      <c r="I16" s="657">
        <v>1895421.1725000001</v>
      </c>
      <c r="J16" s="657"/>
      <c r="K16" s="657"/>
      <c r="L16" s="657"/>
      <c r="M16" s="657">
        <v>9628.9169999999995</v>
      </c>
      <c r="N16" s="657">
        <v>9628.9169999999995</v>
      </c>
      <c r="O16" s="657"/>
      <c r="P16" s="657"/>
      <c r="Q16" s="447"/>
      <c r="R16" s="447">
        <v>16</v>
      </c>
      <c r="S16" s="658"/>
      <c r="T16" s="658"/>
      <c r="U16" s="658">
        <v>6.1400000000000003E-2</v>
      </c>
      <c r="V16" s="656">
        <v>86.507485058298926</v>
      </c>
    </row>
    <row r="17" spans="1:22">
      <c r="A17" s="455">
        <v>8</v>
      </c>
      <c r="B17" s="459" t="s">
        <v>480</v>
      </c>
      <c r="C17" s="657">
        <v>0</v>
      </c>
      <c r="D17" s="657"/>
      <c r="E17" s="657"/>
      <c r="F17" s="657"/>
      <c r="G17" s="657"/>
      <c r="H17" s="657">
        <v>0</v>
      </c>
      <c r="I17" s="657"/>
      <c r="J17" s="657"/>
      <c r="K17" s="657"/>
      <c r="L17" s="657"/>
      <c r="M17" s="657">
        <v>0</v>
      </c>
      <c r="N17" s="657"/>
      <c r="O17" s="657"/>
      <c r="P17" s="657"/>
      <c r="Q17" s="447"/>
      <c r="R17" s="447"/>
      <c r="S17" s="658"/>
      <c r="T17" s="658"/>
      <c r="U17" s="658"/>
      <c r="V17" s="656"/>
    </row>
    <row r="18" spans="1:22">
      <c r="A18" s="458">
        <v>9</v>
      </c>
      <c r="B18" s="457" t="s">
        <v>481</v>
      </c>
      <c r="C18" s="659">
        <v>0</v>
      </c>
      <c r="D18" s="659"/>
      <c r="E18" s="659"/>
      <c r="F18" s="659"/>
      <c r="G18" s="659"/>
      <c r="H18" s="659">
        <v>0</v>
      </c>
      <c r="I18" s="659"/>
      <c r="J18" s="659"/>
      <c r="K18" s="659"/>
      <c r="L18" s="659"/>
      <c r="M18" s="659">
        <v>0</v>
      </c>
      <c r="N18" s="659"/>
      <c r="O18" s="659"/>
      <c r="P18" s="659"/>
      <c r="Q18" s="456"/>
      <c r="R18" s="456"/>
      <c r="S18" s="660"/>
      <c r="T18" s="660"/>
      <c r="U18" s="660"/>
      <c r="V18" s="661"/>
    </row>
    <row r="19" spans="1:22">
      <c r="A19" s="455">
        <v>10</v>
      </c>
      <c r="B19" s="454" t="s">
        <v>484</v>
      </c>
      <c r="C19" s="657">
        <v>176222351.14879999</v>
      </c>
      <c r="D19" s="657">
        <v>167468490.6938</v>
      </c>
      <c r="E19" s="657">
        <v>7287933.9123999998</v>
      </c>
      <c r="F19" s="657">
        <v>1465926.5426</v>
      </c>
      <c r="G19" s="657"/>
      <c r="H19" s="657">
        <v>176566825.98949999</v>
      </c>
      <c r="I19" s="657">
        <v>167565468.74759999</v>
      </c>
      <c r="J19" s="657">
        <v>7454408.6956000002</v>
      </c>
      <c r="K19" s="657">
        <v>1546948.5463</v>
      </c>
      <c r="L19" s="657"/>
      <c r="M19" s="657">
        <v>2117155.6996999998</v>
      </c>
      <c r="N19" s="657">
        <v>798444.69189999998</v>
      </c>
      <c r="O19" s="657">
        <v>606460.60580000002</v>
      </c>
      <c r="P19" s="657">
        <v>712250.402</v>
      </c>
      <c r="Q19" s="447"/>
      <c r="R19" s="447">
        <v>2693</v>
      </c>
      <c r="S19" s="658">
        <v>0.1215</v>
      </c>
      <c r="T19" s="658">
        <v>0.13750000000000001</v>
      </c>
      <c r="U19" s="658">
        <v>0.1037</v>
      </c>
      <c r="V19" s="656">
        <v>93.380132913765749</v>
      </c>
    </row>
    <row r="20" spans="1:22" ht="24">
      <c r="A20" s="453">
        <v>10.1</v>
      </c>
      <c r="B20" s="452" t="s">
        <v>487</v>
      </c>
      <c r="C20" s="657">
        <v>0</v>
      </c>
      <c r="D20" s="657"/>
      <c r="E20" s="657"/>
      <c r="F20" s="657"/>
      <c r="G20" s="657"/>
      <c r="H20" s="657">
        <v>0</v>
      </c>
      <c r="I20" s="657"/>
      <c r="J20" s="657"/>
      <c r="K20" s="657"/>
      <c r="L20" s="657"/>
      <c r="M20" s="657">
        <v>0</v>
      </c>
      <c r="N20" s="657"/>
      <c r="O20" s="657"/>
      <c r="P20" s="657"/>
      <c r="Q20" s="447"/>
      <c r="R20" s="447"/>
      <c r="S20" s="447"/>
      <c r="T20" s="447"/>
      <c r="U20" s="447"/>
      <c r="V20" s="447"/>
    </row>
    <row r="22" spans="1:22">
      <c r="C22" s="675"/>
      <c r="D22" s="675"/>
      <c r="E22" s="675"/>
      <c r="F22" s="675"/>
      <c r="G22" s="675"/>
      <c r="H22" s="675"/>
      <c r="I22" s="675"/>
      <c r="J22" s="675"/>
      <c r="K22" s="675"/>
      <c r="L22" s="675"/>
      <c r="M22" s="675"/>
      <c r="N22" s="675"/>
      <c r="O22" s="675"/>
      <c r="P22" s="675"/>
      <c r="Q22" s="675"/>
      <c r="R22" s="675"/>
      <c r="S22" s="675"/>
      <c r="T22" s="675"/>
      <c r="U22" s="675"/>
      <c r="V22" s="675"/>
    </row>
    <row r="23" spans="1:22">
      <c r="C23" s="675"/>
      <c r="D23" s="675"/>
      <c r="E23" s="675"/>
      <c r="F23" s="675"/>
      <c r="G23" s="675"/>
      <c r="H23" s="675"/>
      <c r="I23" s="675"/>
      <c r="J23" s="675"/>
      <c r="K23" s="675"/>
      <c r="L23" s="675"/>
      <c r="M23" s="675"/>
      <c r="N23" s="675"/>
      <c r="O23" s="675"/>
      <c r="P23" s="675"/>
      <c r="Q23" s="675"/>
      <c r="R23" s="675"/>
      <c r="S23" s="675"/>
      <c r="T23" s="675"/>
      <c r="U23" s="675"/>
      <c r="V23" s="675"/>
    </row>
    <row r="24" spans="1:22">
      <c r="C24" s="675"/>
      <c r="D24" s="675"/>
      <c r="E24" s="675"/>
      <c r="F24" s="675"/>
      <c r="G24" s="675"/>
      <c r="H24" s="675"/>
      <c r="I24" s="675"/>
      <c r="J24" s="675"/>
      <c r="K24" s="675"/>
      <c r="L24" s="675"/>
      <c r="M24" s="675"/>
      <c r="N24" s="675"/>
      <c r="O24" s="675"/>
      <c r="P24" s="675"/>
      <c r="Q24" s="675"/>
      <c r="R24" s="675"/>
      <c r="S24" s="675"/>
      <c r="T24" s="675"/>
      <c r="U24" s="675"/>
      <c r="V24" s="675"/>
    </row>
    <row r="25" spans="1:22">
      <c r="C25" s="675"/>
      <c r="D25" s="675"/>
      <c r="E25" s="675"/>
      <c r="F25" s="675"/>
      <c r="G25" s="675"/>
      <c r="H25" s="675"/>
      <c r="I25" s="675"/>
      <c r="J25" s="675"/>
      <c r="K25" s="675"/>
      <c r="L25" s="675"/>
      <c r="M25" s="675"/>
      <c r="N25" s="675"/>
      <c r="O25" s="675"/>
      <c r="P25" s="675"/>
      <c r="Q25" s="675"/>
      <c r="R25" s="675"/>
      <c r="S25" s="675"/>
      <c r="T25" s="675"/>
      <c r="U25" s="675"/>
      <c r="V25" s="675"/>
    </row>
    <row r="26" spans="1:22">
      <c r="C26" s="675"/>
      <c r="D26" s="675"/>
      <c r="E26" s="675"/>
      <c r="F26" s="675"/>
      <c r="G26" s="675"/>
      <c r="H26" s="675"/>
      <c r="I26" s="675"/>
      <c r="J26" s="675"/>
      <c r="K26" s="675"/>
      <c r="L26" s="675"/>
      <c r="M26" s="675"/>
      <c r="N26" s="675"/>
      <c r="O26" s="675"/>
      <c r="P26" s="675"/>
      <c r="Q26" s="675"/>
      <c r="R26" s="675"/>
      <c r="S26" s="675"/>
      <c r="T26" s="675"/>
      <c r="U26" s="675"/>
      <c r="V26" s="675"/>
    </row>
    <row r="27" spans="1:22">
      <c r="C27" s="675"/>
      <c r="D27" s="675"/>
      <c r="E27" s="675"/>
      <c r="F27" s="675"/>
      <c r="G27" s="675"/>
      <c r="H27" s="675"/>
      <c r="I27" s="675"/>
      <c r="J27" s="675"/>
      <c r="K27" s="675"/>
      <c r="L27" s="675"/>
      <c r="M27" s="675"/>
      <c r="N27" s="675"/>
      <c r="O27" s="675"/>
      <c r="P27" s="675"/>
      <c r="Q27" s="675"/>
      <c r="R27" s="675"/>
      <c r="S27" s="675"/>
      <c r="T27" s="675"/>
      <c r="U27" s="675"/>
      <c r="V27" s="675"/>
    </row>
    <row r="28" spans="1:22">
      <c r="C28" s="675"/>
      <c r="D28" s="675"/>
      <c r="E28" s="675"/>
      <c r="F28" s="675"/>
      <c r="G28" s="675"/>
      <c r="H28" s="675"/>
      <c r="I28" s="675"/>
      <c r="J28" s="675"/>
      <c r="K28" s="675"/>
      <c r="L28" s="675"/>
      <c r="M28" s="675"/>
      <c r="N28" s="675"/>
      <c r="O28" s="675"/>
      <c r="P28" s="675"/>
      <c r="Q28" s="675"/>
      <c r="R28" s="675"/>
      <c r="S28" s="675"/>
      <c r="T28" s="675"/>
      <c r="U28" s="675"/>
      <c r="V28" s="675"/>
    </row>
    <row r="29" spans="1:22">
      <c r="C29" s="675"/>
      <c r="D29" s="675"/>
      <c r="E29" s="675"/>
      <c r="F29" s="675"/>
      <c r="G29" s="675"/>
      <c r="H29" s="675"/>
      <c r="I29" s="675"/>
      <c r="J29" s="675"/>
      <c r="K29" s="675"/>
      <c r="L29" s="675"/>
      <c r="M29" s="675"/>
      <c r="N29" s="675"/>
      <c r="O29" s="675"/>
      <c r="P29" s="675"/>
      <c r="Q29" s="675"/>
      <c r="R29" s="675"/>
      <c r="S29" s="675"/>
      <c r="T29" s="675"/>
      <c r="U29" s="675"/>
      <c r="V29" s="675"/>
    </row>
    <row r="30" spans="1:22">
      <c r="C30" s="675"/>
      <c r="D30" s="675"/>
      <c r="E30" s="675"/>
      <c r="F30" s="675"/>
      <c r="G30" s="675"/>
      <c r="H30" s="675"/>
      <c r="I30" s="675"/>
      <c r="J30" s="675"/>
      <c r="K30" s="675"/>
      <c r="L30" s="675"/>
      <c r="M30" s="675"/>
      <c r="N30" s="675"/>
      <c r="O30" s="675"/>
      <c r="P30" s="675"/>
      <c r="Q30" s="675"/>
      <c r="R30" s="675"/>
      <c r="S30" s="675"/>
      <c r="T30" s="675"/>
      <c r="U30" s="675"/>
      <c r="V30" s="675"/>
    </row>
    <row r="31" spans="1:22">
      <c r="C31" s="675"/>
      <c r="D31" s="675"/>
      <c r="E31" s="675"/>
      <c r="F31" s="675"/>
      <c r="G31" s="675"/>
      <c r="H31" s="675"/>
      <c r="I31" s="675"/>
      <c r="J31" s="675"/>
      <c r="K31" s="675"/>
      <c r="L31" s="675"/>
      <c r="M31" s="675"/>
      <c r="N31" s="675"/>
      <c r="O31" s="675"/>
      <c r="P31" s="675"/>
      <c r="Q31" s="675"/>
      <c r="R31" s="675"/>
      <c r="S31" s="675"/>
      <c r="T31" s="675"/>
      <c r="U31" s="675"/>
      <c r="V31" s="675"/>
    </row>
    <row r="32" spans="1:22">
      <c r="C32" s="675"/>
      <c r="D32" s="675"/>
      <c r="E32" s="675"/>
      <c r="F32" s="675"/>
      <c r="G32" s="675"/>
      <c r="H32" s="675"/>
      <c r="I32" s="675"/>
      <c r="J32" s="675"/>
      <c r="K32" s="675"/>
      <c r="L32" s="675"/>
      <c r="M32" s="675"/>
      <c r="N32" s="675"/>
      <c r="O32" s="675"/>
      <c r="P32" s="675"/>
      <c r="Q32" s="675"/>
      <c r="R32" s="675"/>
      <c r="S32" s="675"/>
      <c r="T32" s="675"/>
      <c r="U32" s="675"/>
      <c r="V32" s="675"/>
    </row>
    <row r="33" spans="3:22">
      <c r="C33" s="675"/>
      <c r="D33" s="675"/>
      <c r="E33" s="675"/>
      <c r="F33" s="675"/>
      <c r="G33" s="675"/>
      <c r="H33" s="675"/>
      <c r="I33" s="675"/>
      <c r="J33" s="675"/>
      <c r="K33" s="675"/>
      <c r="L33" s="675"/>
      <c r="M33" s="675"/>
      <c r="N33" s="675"/>
      <c r="O33" s="675"/>
      <c r="P33" s="675"/>
      <c r="Q33" s="675"/>
      <c r="R33" s="675"/>
      <c r="S33" s="675"/>
      <c r="T33" s="675"/>
      <c r="U33" s="675"/>
      <c r="V33" s="675"/>
    </row>
    <row r="34" spans="3:22">
      <c r="C34" s="675"/>
      <c r="D34" s="675"/>
      <c r="E34" s="675"/>
      <c r="F34" s="675"/>
      <c r="G34" s="675"/>
      <c r="H34" s="675"/>
      <c r="I34" s="675"/>
      <c r="J34" s="675"/>
      <c r="K34" s="675"/>
      <c r="L34" s="675"/>
      <c r="M34" s="675"/>
      <c r="N34" s="675"/>
      <c r="O34" s="675"/>
      <c r="P34" s="675"/>
      <c r="Q34" s="675"/>
      <c r="R34" s="675"/>
      <c r="S34" s="675"/>
      <c r="T34" s="675"/>
      <c r="U34" s="675"/>
      <c r="V34" s="675"/>
    </row>
    <row r="35" spans="3:22">
      <c r="C35" s="675"/>
      <c r="D35" s="675"/>
      <c r="E35" s="675"/>
      <c r="F35" s="675"/>
      <c r="G35" s="675"/>
      <c r="H35" s="675"/>
      <c r="I35" s="675"/>
      <c r="J35" s="675"/>
      <c r="K35" s="675"/>
      <c r="L35" s="675"/>
      <c r="M35" s="675"/>
      <c r="N35" s="675"/>
      <c r="O35" s="675"/>
      <c r="P35" s="675"/>
      <c r="Q35" s="675"/>
      <c r="R35" s="675"/>
      <c r="S35" s="675"/>
      <c r="T35" s="675"/>
      <c r="U35" s="675"/>
      <c r="V35" s="675"/>
    </row>
    <row r="36" spans="3:22">
      <c r="C36" s="675"/>
      <c r="D36" s="675"/>
      <c r="E36" s="675"/>
      <c r="F36" s="675"/>
      <c r="G36" s="675"/>
      <c r="H36" s="675"/>
      <c r="I36" s="675"/>
      <c r="J36" s="675"/>
      <c r="K36" s="675"/>
      <c r="L36" s="675"/>
      <c r="M36" s="675"/>
      <c r="N36" s="675"/>
      <c r="O36" s="675"/>
      <c r="P36" s="675"/>
      <c r="Q36" s="675"/>
      <c r="R36" s="675"/>
      <c r="S36" s="675"/>
      <c r="T36" s="675"/>
      <c r="U36" s="675"/>
      <c r="V36" s="675"/>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N45"/>
  <sheetViews>
    <sheetView topLeftCell="A28" zoomScale="80" zoomScaleNormal="80" workbookViewId="0">
      <selection activeCell="M25" sqref="M25"/>
    </sheetView>
  </sheetViews>
  <sheetFormatPr defaultRowHeight="14.4"/>
  <cols>
    <col min="2" max="2" width="66.5546875" customWidth="1"/>
    <col min="3" max="8" width="17.88671875" customWidth="1"/>
  </cols>
  <sheetData>
    <row r="1" spans="1:14">
      <c r="A1" s="10" t="s">
        <v>97</v>
      </c>
      <c r="B1" s="225" t="str">
        <f>Info!C2</f>
        <v>სს პროკრედიტ ბანკი</v>
      </c>
      <c r="C1" s="9"/>
      <c r="D1" s="1"/>
      <c r="E1" s="1"/>
      <c r="F1" s="1"/>
      <c r="G1" s="1"/>
    </row>
    <row r="2" spans="1:14">
      <c r="A2" s="10" t="s">
        <v>98</v>
      </c>
      <c r="B2" s="261">
        <f>'1. key ratios'!B2</f>
        <v>46203</v>
      </c>
      <c r="C2" s="9"/>
      <c r="D2" s="1"/>
      <c r="E2" s="1"/>
      <c r="F2" s="1"/>
      <c r="G2" s="1"/>
    </row>
    <row r="3" spans="1:14">
      <c r="A3" s="10"/>
      <c r="B3" s="9"/>
      <c r="C3" s="9"/>
      <c r="D3" s="1"/>
      <c r="E3" s="1"/>
      <c r="F3" s="1"/>
      <c r="G3" s="1"/>
    </row>
    <row r="4" spans="1:14">
      <c r="A4" s="701" t="s">
        <v>25</v>
      </c>
      <c r="B4" s="699" t="s">
        <v>155</v>
      </c>
      <c r="C4" s="694" t="s">
        <v>103</v>
      </c>
      <c r="D4" s="694"/>
      <c r="E4" s="694"/>
      <c r="F4" s="694" t="s">
        <v>104</v>
      </c>
      <c r="G4" s="694"/>
      <c r="H4" s="695"/>
    </row>
    <row r="5" spans="1:14" ht="15.6" customHeight="1">
      <c r="A5" s="702"/>
      <c r="B5" s="700"/>
      <c r="C5" s="343" t="s">
        <v>26</v>
      </c>
      <c r="D5" s="343" t="s">
        <v>77</v>
      </c>
      <c r="E5" s="343" t="s">
        <v>66</v>
      </c>
      <c r="F5" s="343" t="s">
        <v>26</v>
      </c>
      <c r="G5" s="343" t="s">
        <v>77</v>
      </c>
      <c r="H5" s="343" t="s">
        <v>66</v>
      </c>
    </row>
    <row r="6" spans="1:14">
      <c r="A6" s="367">
        <v>1</v>
      </c>
      <c r="B6" s="344" t="s">
        <v>540</v>
      </c>
      <c r="C6" s="569">
        <v>43249021.377900057</v>
      </c>
      <c r="D6" s="569">
        <v>39317984.701200008</v>
      </c>
      <c r="E6" s="570">
        <v>82567006.079100072</v>
      </c>
      <c r="F6" s="569">
        <v>33898825.568452932</v>
      </c>
      <c r="G6" s="569">
        <v>34828916.708599806</v>
      </c>
      <c r="H6" s="570">
        <v>68727742.27705273</v>
      </c>
      <c r="I6" s="666"/>
      <c r="J6" s="666"/>
      <c r="K6" s="666"/>
      <c r="L6" s="666"/>
      <c r="M6" s="666"/>
      <c r="N6" s="666"/>
    </row>
    <row r="7" spans="1:14">
      <c r="A7" s="367">
        <v>1.1000000000000001</v>
      </c>
      <c r="B7" s="345" t="s">
        <v>494</v>
      </c>
      <c r="C7" s="569"/>
      <c r="D7" s="569"/>
      <c r="E7" s="570">
        <v>0</v>
      </c>
      <c r="F7" s="569">
        <v>0</v>
      </c>
      <c r="G7" s="569">
        <v>0</v>
      </c>
      <c r="H7" s="570">
        <v>0</v>
      </c>
      <c r="I7" s="666"/>
      <c r="J7" s="666"/>
      <c r="K7" s="666"/>
      <c r="L7" s="666"/>
      <c r="M7" s="666"/>
      <c r="N7" s="666"/>
    </row>
    <row r="8" spans="1:14" ht="20.399999999999999">
      <c r="A8" s="367">
        <v>1.2</v>
      </c>
      <c r="B8" s="345" t="s">
        <v>541</v>
      </c>
      <c r="C8" s="569"/>
      <c r="D8" s="569"/>
      <c r="E8" s="570">
        <v>0</v>
      </c>
      <c r="F8" s="569">
        <v>0</v>
      </c>
      <c r="G8" s="569">
        <v>0</v>
      </c>
      <c r="H8" s="570">
        <v>0</v>
      </c>
      <c r="I8" s="666"/>
      <c r="J8" s="666"/>
      <c r="K8" s="666"/>
      <c r="L8" s="666"/>
      <c r="M8" s="666"/>
      <c r="N8" s="666"/>
    </row>
    <row r="9" spans="1:14" ht="21.6" customHeight="1">
      <c r="A9" s="367">
        <v>1.3</v>
      </c>
      <c r="B9" s="335" t="s">
        <v>542</v>
      </c>
      <c r="C9" s="569"/>
      <c r="D9" s="569"/>
      <c r="E9" s="570">
        <v>0</v>
      </c>
      <c r="F9" s="569">
        <v>0</v>
      </c>
      <c r="G9" s="569">
        <v>0</v>
      </c>
      <c r="H9" s="570">
        <v>0</v>
      </c>
      <c r="I9" s="666"/>
      <c r="J9" s="666"/>
      <c r="K9" s="666"/>
      <c r="L9" s="666"/>
      <c r="M9" s="666"/>
      <c r="N9" s="666"/>
    </row>
    <row r="10" spans="1:14" ht="20.399999999999999">
      <c r="A10" s="367">
        <v>1.4</v>
      </c>
      <c r="B10" s="335" t="s">
        <v>498</v>
      </c>
      <c r="C10" s="569"/>
      <c r="D10" s="569"/>
      <c r="E10" s="570">
        <v>0</v>
      </c>
      <c r="F10" s="569">
        <v>0</v>
      </c>
      <c r="G10" s="569">
        <v>0</v>
      </c>
      <c r="H10" s="570">
        <v>0</v>
      </c>
      <c r="I10" s="666"/>
      <c r="J10" s="666"/>
      <c r="K10" s="666"/>
      <c r="L10" s="666"/>
      <c r="M10" s="666"/>
      <c r="N10" s="666"/>
    </row>
    <row r="11" spans="1:14">
      <c r="A11" s="367">
        <v>1.5</v>
      </c>
      <c r="B11" s="335" t="s">
        <v>501</v>
      </c>
      <c r="C11" s="569">
        <v>43249021.377900057</v>
      </c>
      <c r="D11" s="569">
        <v>39317984.701200008</v>
      </c>
      <c r="E11" s="570">
        <v>82567006.079100072</v>
      </c>
      <c r="F11" s="569">
        <v>33898825.568452932</v>
      </c>
      <c r="G11" s="569">
        <v>34828916.708599806</v>
      </c>
      <c r="H11" s="570">
        <v>68727742.27705273</v>
      </c>
      <c r="I11" s="666"/>
      <c r="J11" s="666"/>
      <c r="K11" s="666"/>
      <c r="L11" s="666"/>
      <c r="M11" s="666"/>
      <c r="N11" s="666"/>
    </row>
    <row r="12" spans="1:14">
      <c r="A12" s="367">
        <v>1.6</v>
      </c>
      <c r="B12" s="336" t="s">
        <v>88</v>
      </c>
      <c r="C12" s="569"/>
      <c r="D12" s="569"/>
      <c r="E12" s="570">
        <v>0</v>
      </c>
      <c r="F12" s="569">
        <v>0</v>
      </c>
      <c r="G12" s="569">
        <v>0</v>
      </c>
      <c r="H12" s="570">
        <v>0</v>
      </c>
      <c r="I12" s="666"/>
      <c r="J12" s="666"/>
      <c r="K12" s="666"/>
      <c r="L12" s="666"/>
      <c r="M12" s="666"/>
      <c r="N12" s="666"/>
    </row>
    <row r="13" spans="1:14">
      <c r="A13" s="367">
        <v>2</v>
      </c>
      <c r="B13" s="346" t="s">
        <v>543</v>
      </c>
      <c r="C13" s="569">
        <v>-16785456.47885428</v>
      </c>
      <c r="D13" s="569">
        <v>-24703024.598399997</v>
      </c>
      <c r="E13" s="570">
        <v>-41488481.07725428</v>
      </c>
      <c r="F13" s="569">
        <v>-11829823.910399975</v>
      </c>
      <c r="G13" s="569">
        <v>-20719291.744599972</v>
      </c>
      <c r="H13" s="570">
        <v>-32549115.654999949</v>
      </c>
      <c r="I13" s="666"/>
      <c r="J13" s="666"/>
      <c r="K13" s="666"/>
      <c r="L13" s="666"/>
      <c r="M13" s="666"/>
      <c r="N13" s="666"/>
    </row>
    <row r="14" spans="1:14">
      <c r="A14" s="367">
        <v>2.1</v>
      </c>
      <c r="B14" s="335" t="s">
        <v>544</v>
      </c>
      <c r="C14" s="569"/>
      <c r="D14" s="569"/>
      <c r="E14" s="570">
        <v>0</v>
      </c>
      <c r="F14" s="569">
        <v>0</v>
      </c>
      <c r="G14" s="569">
        <v>0</v>
      </c>
      <c r="H14" s="570">
        <v>0</v>
      </c>
      <c r="I14" s="666"/>
      <c r="J14" s="666"/>
      <c r="K14" s="666"/>
      <c r="L14" s="666"/>
      <c r="M14" s="666"/>
      <c r="N14" s="666"/>
    </row>
    <row r="15" spans="1:14" ht="24.6" customHeight="1">
      <c r="A15" s="367">
        <v>2.2000000000000002</v>
      </c>
      <c r="B15" s="335" t="s">
        <v>545</v>
      </c>
      <c r="C15" s="569"/>
      <c r="D15" s="569"/>
      <c r="E15" s="570">
        <v>0</v>
      </c>
      <c r="F15" s="569">
        <v>0</v>
      </c>
      <c r="G15" s="569">
        <v>0</v>
      </c>
      <c r="H15" s="570">
        <v>0</v>
      </c>
      <c r="I15" s="666"/>
      <c r="J15" s="666"/>
      <c r="K15" s="666"/>
      <c r="L15" s="666"/>
      <c r="M15" s="666"/>
      <c r="N15" s="666"/>
    </row>
    <row r="16" spans="1:14" ht="20.399999999999999" customHeight="1">
      <c r="A16" s="367">
        <v>2.2999999999999998</v>
      </c>
      <c r="B16" s="335" t="s">
        <v>546</v>
      </c>
      <c r="C16" s="569">
        <v>-16785456.47885428</v>
      </c>
      <c r="D16" s="569">
        <v>-24703024.598399997</v>
      </c>
      <c r="E16" s="570">
        <v>-41488481.07725428</v>
      </c>
      <c r="F16" s="569">
        <v>-11809291.560399976</v>
      </c>
      <c r="G16" s="569">
        <v>-20719291.744599972</v>
      </c>
      <c r="H16" s="570">
        <v>-32528583.304999948</v>
      </c>
      <c r="I16" s="666"/>
      <c r="J16" s="666"/>
      <c r="K16" s="666"/>
      <c r="L16" s="666"/>
      <c r="M16" s="666"/>
      <c r="N16" s="666"/>
    </row>
    <row r="17" spans="1:14">
      <c r="A17" s="367">
        <v>2.4</v>
      </c>
      <c r="B17" s="335" t="s">
        <v>547</v>
      </c>
      <c r="C17" s="569"/>
      <c r="D17" s="569"/>
      <c r="E17" s="570">
        <v>0</v>
      </c>
      <c r="F17" s="569">
        <v>-20532.349999999999</v>
      </c>
      <c r="G17" s="569">
        <v>0</v>
      </c>
      <c r="H17" s="570">
        <v>-20532.349999999999</v>
      </c>
      <c r="I17" s="666"/>
      <c r="J17" s="666"/>
      <c r="K17" s="666"/>
      <c r="L17" s="666"/>
      <c r="M17" s="666"/>
      <c r="N17" s="666"/>
    </row>
    <row r="18" spans="1:14">
      <c r="A18" s="367">
        <v>3</v>
      </c>
      <c r="B18" s="346" t="s">
        <v>548</v>
      </c>
      <c r="C18" s="569"/>
      <c r="D18" s="569"/>
      <c r="E18" s="570">
        <v>0</v>
      </c>
      <c r="F18" s="569">
        <v>0</v>
      </c>
      <c r="G18" s="569">
        <v>473.06439600000158</v>
      </c>
      <c r="H18" s="570">
        <v>473.06439600000158</v>
      </c>
      <c r="I18" s="666"/>
      <c r="J18" s="666"/>
      <c r="K18" s="666"/>
      <c r="L18" s="666"/>
      <c r="M18" s="666"/>
      <c r="N18" s="666"/>
    </row>
    <row r="19" spans="1:14">
      <c r="A19" s="367">
        <v>4</v>
      </c>
      <c r="B19" s="346" t="s">
        <v>549</v>
      </c>
      <c r="C19" s="569">
        <v>3755890.1499999985</v>
      </c>
      <c r="D19" s="569">
        <v>2309912.0765910023</v>
      </c>
      <c r="E19" s="570">
        <v>6065802.2265910003</v>
      </c>
      <c r="F19" s="569">
        <v>3844852.350000002</v>
      </c>
      <c r="G19" s="569">
        <v>2454245.377863002</v>
      </c>
      <c r="H19" s="570">
        <v>6299097.7278630044</v>
      </c>
      <c r="I19" s="666"/>
      <c r="J19" s="666"/>
      <c r="K19" s="666"/>
      <c r="L19" s="666"/>
      <c r="M19" s="666"/>
      <c r="N19" s="666"/>
    </row>
    <row r="20" spans="1:14">
      <c r="A20" s="367">
        <v>5</v>
      </c>
      <c r="B20" s="346" t="s">
        <v>550</v>
      </c>
      <c r="C20" s="569">
        <v>-416776.83999999973</v>
      </c>
      <c r="D20" s="569">
        <v>-3626523.3899999997</v>
      </c>
      <c r="E20" s="570">
        <v>-4043300.2299999995</v>
      </c>
      <c r="F20" s="569">
        <v>-446799.98406300001</v>
      </c>
      <c r="G20" s="569">
        <v>-3756665.1300000013</v>
      </c>
      <c r="H20" s="570">
        <v>-4203465.1140630012</v>
      </c>
      <c r="I20" s="666"/>
      <c r="J20" s="666"/>
      <c r="K20" s="666"/>
      <c r="L20" s="666"/>
      <c r="M20" s="666"/>
      <c r="N20" s="666"/>
    </row>
    <row r="21" spans="1:14" ht="38.4" customHeight="1">
      <c r="A21" s="367">
        <v>6</v>
      </c>
      <c r="B21" s="346" t="s">
        <v>551</v>
      </c>
      <c r="C21" s="569"/>
      <c r="D21" s="569"/>
      <c r="E21" s="570">
        <v>0</v>
      </c>
      <c r="F21" s="569">
        <v>0</v>
      </c>
      <c r="G21" s="569">
        <v>0</v>
      </c>
      <c r="H21" s="570">
        <v>0</v>
      </c>
      <c r="I21" s="666"/>
      <c r="J21" s="666"/>
      <c r="K21" s="666"/>
      <c r="L21" s="666"/>
      <c r="M21" s="666"/>
      <c r="N21" s="666"/>
    </row>
    <row r="22" spans="1:14" ht="27.6" customHeight="1">
      <c r="A22" s="367">
        <v>7</v>
      </c>
      <c r="B22" s="346" t="s">
        <v>552</v>
      </c>
      <c r="C22" s="569"/>
      <c r="D22" s="569"/>
      <c r="E22" s="570">
        <v>0</v>
      </c>
      <c r="F22" s="569">
        <v>0</v>
      </c>
      <c r="G22" s="569">
        <v>0</v>
      </c>
      <c r="H22" s="570">
        <v>0</v>
      </c>
      <c r="I22" s="666"/>
      <c r="J22" s="666"/>
      <c r="K22" s="666"/>
      <c r="L22" s="666"/>
      <c r="M22" s="666"/>
      <c r="N22" s="666"/>
    </row>
    <row r="23" spans="1:14" ht="36.9" customHeight="1">
      <c r="A23" s="367">
        <v>8</v>
      </c>
      <c r="B23" s="347" t="s">
        <v>553</v>
      </c>
      <c r="C23" s="569"/>
      <c r="D23" s="569"/>
      <c r="E23" s="570">
        <v>0</v>
      </c>
      <c r="F23" s="569">
        <v>0</v>
      </c>
      <c r="G23" s="569">
        <v>0</v>
      </c>
      <c r="H23" s="570">
        <v>0</v>
      </c>
      <c r="I23" s="666"/>
      <c r="J23" s="666"/>
      <c r="K23" s="666"/>
      <c r="L23" s="666"/>
      <c r="M23" s="666"/>
      <c r="N23" s="666"/>
    </row>
    <row r="24" spans="1:14" ht="34.5" customHeight="1">
      <c r="A24" s="367">
        <v>9</v>
      </c>
      <c r="B24" s="347" t="s">
        <v>554</v>
      </c>
      <c r="C24" s="569"/>
      <c r="D24" s="569"/>
      <c r="E24" s="570">
        <v>0</v>
      </c>
      <c r="F24" s="569">
        <v>0</v>
      </c>
      <c r="G24" s="569">
        <v>0</v>
      </c>
      <c r="H24" s="570">
        <v>0</v>
      </c>
      <c r="I24" s="666"/>
      <c r="J24" s="666"/>
      <c r="K24" s="666"/>
      <c r="L24" s="666"/>
      <c r="M24" s="666"/>
      <c r="N24" s="666"/>
    </row>
    <row r="25" spans="1:14">
      <c r="A25" s="367">
        <v>10</v>
      </c>
      <c r="B25" s="346" t="s">
        <v>555</v>
      </c>
      <c r="C25" s="569">
        <v>5729975.1480857879</v>
      </c>
      <c r="D25" s="569"/>
      <c r="E25" s="570">
        <v>5729975.1480857879</v>
      </c>
      <c r="F25" s="569">
        <v>6376201.7303461311</v>
      </c>
      <c r="G25" s="569">
        <v>0</v>
      </c>
      <c r="H25" s="570">
        <v>6376201.7303461311</v>
      </c>
      <c r="I25" s="666"/>
      <c r="J25" s="666"/>
      <c r="K25" s="666"/>
      <c r="L25" s="666"/>
      <c r="M25" s="666"/>
      <c r="N25" s="666"/>
    </row>
    <row r="26" spans="1:14" ht="27" customHeight="1">
      <c r="A26" s="367">
        <v>11</v>
      </c>
      <c r="B26" s="348" t="s">
        <v>556</v>
      </c>
      <c r="C26" s="569">
        <v>34676.409999999996</v>
      </c>
      <c r="D26" s="569"/>
      <c r="E26" s="570">
        <v>34676.409999999996</v>
      </c>
      <c r="F26" s="569">
        <v>195222.62</v>
      </c>
      <c r="G26" s="569">
        <v>0</v>
      </c>
      <c r="H26" s="570">
        <v>195222.62</v>
      </c>
      <c r="I26" s="666"/>
      <c r="J26" s="666"/>
      <c r="K26" s="666"/>
      <c r="L26" s="666"/>
      <c r="M26" s="666"/>
      <c r="N26" s="666"/>
    </row>
    <row r="27" spans="1:14">
      <c r="A27" s="367">
        <v>12</v>
      </c>
      <c r="B27" s="346" t="s">
        <v>557</v>
      </c>
      <c r="C27" s="569">
        <v>1671413.1364999998</v>
      </c>
      <c r="D27" s="569">
        <v>64662.053369999994</v>
      </c>
      <c r="E27" s="570">
        <v>1736075.1898699999</v>
      </c>
      <c r="F27" s="569">
        <v>1455714.8099999998</v>
      </c>
      <c r="G27" s="569">
        <v>8786.4734800000006</v>
      </c>
      <c r="H27" s="570">
        <v>1464501.2834799998</v>
      </c>
      <c r="I27" s="666"/>
      <c r="J27" s="666"/>
      <c r="K27" s="666"/>
      <c r="L27" s="666"/>
      <c r="M27" s="666"/>
      <c r="N27" s="666"/>
    </row>
    <row r="28" spans="1:14">
      <c r="A28" s="367">
        <v>13</v>
      </c>
      <c r="B28" s="349" t="s">
        <v>558</v>
      </c>
      <c r="C28" s="569">
        <v>-958821.05999999994</v>
      </c>
      <c r="D28" s="569"/>
      <c r="E28" s="570">
        <v>-958821.05999999994</v>
      </c>
      <c r="F28" s="569">
        <v>-815934.16999999993</v>
      </c>
      <c r="G28" s="569">
        <v>0</v>
      </c>
      <c r="H28" s="570">
        <v>-815934.16999999993</v>
      </c>
      <c r="I28" s="666"/>
      <c r="J28" s="666"/>
      <c r="K28" s="666"/>
      <c r="L28" s="666"/>
      <c r="M28" s="666"/>
      <c r="N28" s="666"/>
    </row>
    <row r="29" spans="1:14">
      <c r="A29" s="367">
        <v>14</v>
      </c>
      <c r="B29" s="350" t="s">
        <v>559</v>
      </c>
      <c r="C29" s="569">
        <v>-26071180.638121005</v>
      </c>
      <c r="D29" s="569">
        <v>-2723455.15</v>
      </c>
      <c r="E29" s="570">
        <v>-28794635.788121004</v>
      </c>
      <c r="F29" s="569">
        <v>-27764968.607500009</v>
      </c>
      <c r="G29" s="569">
        <v>-2711310.6199999996</v>
      </c>
      <c r="H29" s="570">
        <v>-30476279.227500007</v>
      </c>
      <c r="I29" s="666"/>
      <c r="J29" s="666"/>
      <c r="K29" s="666"/>
      <c r="L29" s="666"/>
      <c r="M29" s="666"/>
      <c r="N29" s="666"/>
    </row>
    <row r="30" spans="1:14">
      <c r="A30" s="367">
        <v>14.1</v>
      </c>
      <c r="B30" s="327" t="s">
        <v>560</v>
      </c>
      <c r="C30" s="569">
        <v>-15283567.950000005</v>
      </c>
      <c r="D30" s="569"/>
      <c r="E30" s="570">
        <v>-15283567.950000005</v>
      </c>
      <c r="F30" s="569">
        <v>-15207756.460000008</v>
      </c>
      <c r="G30" s="569">
        <v>0</v>
      </c>
      <c r="H30" s="570">
        <v>-15207756.460000008</v>
      </c>
      <c r="I30" s="666"/>
      <c r="J30" s="666"/>
      <c r="K30" s="666"/>
      <c r="L30" s="666"/>
      <c r="M30" s="666"/>
      <c r="N30" s="666"/>
    </row>
    <row r="31" spans="1:14">
      <c r="A31" s="367">
        <v>14.2</v>
      </c>
      <c r="B31" s="327" t="s">
        <v>561</v>
      </c>
      <c r="C31" s="569">
        <v>-10787612.688121</v>
      </c>
      <c r="D31" s="569">
        <v>-2723455.15</v>
      </c>
      <c r="E31" s="570">
        <v>-13511067.838121001</v>
      </c>
      <c r="F31" s="569">
        <v>-12557212.147500001</v>
      </c>
      <c r="G31" s="569">
        <v>-2711310.6199999996</v>
      </c>
      <c r="H31" s="570">
        <v>-15268522.7675</v>
      </c>
      <c r="I31" s="666"/>
      <c r="J31" s="666"/>
      <c r="K31" s="666"/>
      <c r="L31" s="666"/>
      <c r="M31" s="666"/>
      <c r="N31" s="666"/>
    </row>
    <row r="32" spans="1:14">
      <c r="A32" s="367">
        <v>15</v>
      </c>
      <c r="B32" s="351" t="s">
        <v>562</v>
      </c>
      <c r="C32" s="569">
        <v>-2790827.15</v>
      </c>
      <c r="D32" s="569"/>
      <c r="E32" s="570">
        <v>-2790827.15</v>
      </c>
      <c r="F32" s="569">
        <v>-2750603.6300000013</v>
      </c>
      <c r="G32" s="569">
        <v>0</v>
      </c>
      <c r="H32" s="570">
        <v>-2750603.6300000013</v>
      </c>
      <c r="I32" s="666"/>
      <c r="J32" s="666"/>
      <c r="K32" s="666"/>
      <c r="L32" s="666"/>
      <c r="M32" s="666"/>
      <c r="N32" s="666"/>
    </row>
    <row r="33" spans="1:14" ht="22.5" customHeight="1">
      <c r="A33" s="367">
        <v>16</v>
      </c>
      <c r="B33" s="323" t="s">
        <v>563</v>
      </c>
      <c r="C33" s="569">
        <v>-212303.09710000499</v>
      </c>
      <c r="D33" s="569"/>
      <c r="E33" s="570">
        <v>-212303.09710000499</v>
      </c>
      <c r="F33" s="569">
        <v>-344964.13760462898</v>
      </c>
      <c r="G33" s="569">
        <v>0</v>
      </c>
      <c r="H33" s="570">
        <v>-344964.13760462898</v>
      </c>
      <c r="I33" s="666"/>
      <c r="J33" s="666"/>
      <c r="K33" s="666"/>
      <c r="L33" s="666"/>
      <c r="M33" s="666"/>
      <c r="N33" s="666"/>
    </row>
    <row r="34" spans="1:14">
      <c r="A34" s="367">
        <v>17</v>
      </c>
      <c r="B34" s="346" t="s">
        <v>564</v>
      </c>
      <c r="C34" s="569">
        <v>-1766542.3500000003</v>
      </c>
      <c r="D34" s="569">
        <v>2765.7021999999988</v>
      </c>
      <c r="E34" s="570">
        <v>-1763776.6478000004</v>
      </c>
      <c r="F34" s="569">
        <v>7609.5100000000239</v>
      </c>
      <c r="G34" s="569">
        <v>788.36189999999692</v>
      </c>
      <c r="H34" s="570">
        <v>8397.8719000000201</v>
      </c>
      <c r="I34" s="666"/>
      <c r="J34" s="666"/>
      <c r="K34" s="666"/>
      <c r="L34" s="666"/>
      <c r="M34" s="666"/>
      <c r="N34" s="666"/>
    </row>
    <row r="35" spans="1:14">
      <c r="A35" s="367">
        <v>17.100000000000001</v>
      </c>
      <c r="B35" s="352" t="s">
        <v>565</v>
      </c>
      <c r="C35" s="569">
        <v>26102.490000000031</v>
      </c>
      <c r="D35" s="569">
        <v>2765.7021999999988</v>
      </c>
      <c r="E35" s="570">
        <v>28868.19220000003</v>
      </c>
      <c r="F35" s="569">
        <v>-1322.4399999999773</v>
      </c>
      <c r="G35" s="569">
        <v>788.36189999999692</v>
      </c>
      <c r="H35" s="570">
        <v>-534.0780999999804</v>
      </c>
      <c r="I35" s="666"/>
      <c r="J35" s="666"/>
      <c r="K35" s="666"/>
      <c r="L35" s="666"/>
      <c r="M35" s="666"/>
      <c r="N35" s="666"/>
    </row>
    <row r="36" spans="1:14">
      <c r="A36" s="367">
        <v>17.2</v>
      </c>
      <c r="B36" s="327" t="s">
        <v>566</v>
      </c>
      <c r="C36" s="569">
        <v>-1792644.8400000003</v>
      </c>
      <c r="D36" s="569"/>
      <c r="E36" s="570">
        <v>-1792644.8400000003</v>
      </c>
      <c r="F36" s="569">
        <v>8931.9500000000007</v>
      </c>
      <c r="G36" s="569">
        <v>0</v>
      </c>
      <c r="H36" s="570">
        <v>8931.9500000000007</v>
      </c>
      <c r="I36" s="666"/>
      <c r="J36" s="666"/>
      <c r="K36" s="666"/>
      <c r="L36" s="666"/>
      <c r="M36" s="666"/>
      <c r="N36" s="666"/>
    </row>
    <row r="37" spans="1:14" ht="41.4" customHeight="1">
      <c r="A37" s="367">
        <v>18</v>
      </c>
      <c r="B37" s="353" t="s">
        <v>567</v>
      </c>
      <c r="C37" s="569">
        <v>1279457.0954999872</v>
      </c>
      <c r="D37" s="569">
        <v>3047092.6233999808</v>
      </c>
      <c r="E37" s="570">
        <v>4326549.7188999681</v>
      </c>
      <c r="F37" s="569">
        <v>175169.08009999883</v>
      </c>
      <c r="G37" s="569">
        <v>5037919.6195000391</v>
      </c>
      <c r="H37" s="570">
        <v>5213088.6996000381</v>
      </c>
      <c r="I37" s="666"/>
      <c r="J37" s="666"/>
      <c r="K37" s="666"/>
      <c r="L37" s="666"/>
      <c r="M37" s="666"/>
      <c r="N37" s="666"/>
    </row>
    <row r="38" spans="1:14" ht="20.399999999999999">
      <c r="A38" s="367">
        <v>18.100000000000001</v>
      </c>
      <c r="B38" s="335" t="s">
        <v>568</v>
      </c>
      <c r="C38" s="569"/>
      <c r="D38" s="569"/>
      <c r="E38" s="570">
        <v>0</v>
      </c>
      <c r="F38" s="569">
        <v>0</v>
      </c>
      <c r="G38" s="569">
        <v>0</v>
      </c>
      <c r="H38" s="570">
        <v>0</v>
      </c>
      <c r="I38" s="666"/>
      <c r="J38" s="666"/>
      <c r="K38" s="666"/>
      <c r="L38" s="666"/>
      <c r="M38" s="666"/>
      <c r="N38" s="666"/>
    </row>
    <row r="39" spans="1:14">
      <c r="A39" s="367">
        <v>18.2</v>
      </c>
      <c r="B39" s="335" t="s">
        <v>569</v>
      </c>
      <c r="C39" s="569">
        <v>1279457.0954999872</v>
      </c>
      <c r="D39" s="569">
        <v>3047092.6233999808</v>
      </c>
      <c r="E39" s="570">
        <v>4326549.7188999681</v>
      </c>
      <c r="F39" s="569">
        <v>175169.08009999883</v>
      </c>
      <c r="G39" s="569">
        <v>5037919.6195000391</v>
      </c>
      <c r="H39" s="570">
        <v>5213088.6996000381</v>
      </c>
      <c r="I39" s="666"/>
      <c r="J39" s="666"/>
      <c r="K39" s="666"/>
      <c r="L39" s="666"/>
      <c r="M39" s="666"/>
      <c r="N39" s="666"/>
    </row>
    <row r="40" spans="1:14" ht="24.6" customHeight="1">
      <c r="A40" s="367">
        <v>19</v>
      </c>
      <c r="B40" s="353" t="s">
        <v>570</v>
      </c>
      <c r="C40" s="569"/>
      <c r="D40" s="569"/>
      <c r="E40" s="570">
        <v>0</v>
      </c>
      <c r="F40" s="569">
        <v>0</v>
      </c>
      <c r="G40" s="569">
        <v>0</v>
      </c>
      <c r="H40" s="570">
        <v>0</v>
      </c>
      <c r="I40" s="666"/>
      <c r="J40" s="666"/>
      <c r="K40" s="666"/>
      <c r="L40" s="666"/>
      <c r="M40" s="666"/>
      <c r="N40" s="666"/>
    </row>
    <row r="41" spans="1:14" ht="24.9" customHeight="1">
      <c r="A41" s="367">
        <v>20</v>
      </c>
      <c r="B41" s="353" t="s">
        <v>571</v>
      </c>
      <c r="C41" s="569">
        <v>0</v>
      </c>
      <c r="D41" s="569"/>
      <c r="E41" s="570">
        <v>0</v>
      </c>
      <c r="F41" s="569">
        <v>0</v>
      </c>
      <c r="G41" s="569">
        <v>0</v>
      </c>
      <c r="H41" s="570">
        <v>0</v>
      </c>
      <c r="I41" s="666"/>
      <c r="J41" s="666"/>
      <c r="K41" s="666"/>
      <c r="L41" s="666"/>
      <c r="M41" s="666"/>
      <c r="N41" s="666"/>
    </row>
    <row r="42" spans="1:14" ht="33" customHeight="1">
      <c r="A42" s="367">
        <v>21</v>
      </c>
      <c r="B42" s="354" t="s">
        <v>572</v>
      </c>
      <c r="C42" s="569"/>
      <c r="D42" s="569"/>
      <c r="E42" s="570">
        <v>0</v>
      </c>
      <c r="F42" s="569">
        <v>0</v>
      </c>
      <c r="G42" s="569">
        <v>0</v>
      </c>
      <c r="H42" s="570">
        <v>0</v>
      </c>
      <c r="I42" s="666"/>
      <c r="J42" s="666"/>
      <c r="K42" s="666"/>
      <c r="L42" s="666"/>
      <c r="M42" s="666"/>
      <c r="N42" s="666"/>
    </row>
    <row r="43" spans="1:14">
      <c r="A43" s="367">
        <v>22</v>
      </c>
      <c r="B43" s="355" t="s">
        <v>573</v>
      </c>
      <c r="C43" s="569">
        <v>6718525.7039105352</v>
      </c>
      <c r="D43" s="569">
        <v>13689414.018360995</v>
      </c>
      <c r="E43" s="570">
        <v>20407939.722271536</v>
      </c>
      <c r="F43" s="569">
        <v>2000501.2293314536</v>
      </c>
      <c r="G43" s="569">
        <v>15143862.111138875</v>
      </c>
      <c r="H43" s="570">
        <v>17144363.340470303</v>
      </c>
      <c r="I43" s="666"/>
      <c r="J43" s="666"/>
      <c r="K43" s="666"/>
      <c r="L43" s="666"/>
      <c r="M43" s="666"/>
      <c r="N43" s="666"/>
    </row>
    <row r="44" spans="1:14">
      <c r="A44" s="367">
        <v>23</v>
      </c>
      <c r="B44" s="355" t="s">
        <v>574</v>
      </c>
      <c r="C44" s="569">
        <v>-2398397.9100000006</v>
      </c>
      <c r="D44" s="569"/>
      <c r="E44" s="570">
        <v>-2398397.9100000006</v>
      </c>
      <c r="F44" s="569">
        <v>-1882463.74</v>
      </c>
      <c r="G44" s="569">
        <v>0</v>
      </c>
      <c r="H44" s="570">
        <v>-1882463.74</v>
      </c>
      <c r="I44" s="666"/>
      <c r="J44" s="666"/>
      <c r="K44" s="666"/>
      <c r="L44" s="666"/>
      <c r="M44" s="666"/>
      <c r="N44" s="666"/>
    </row>
    <row r="45" spans="1:14">
      <c r="A45" s="367">
        <v>24</v>
      </c>
      <c r="B45" s="355" t="s">
        <v>575</v>
      </c>
      <c r="C45" s="571">
        <v>4320127.7939105351</v>
      </c>
      <c r="D45" s="571">
        <v>13689414.018360995</v>
      </c>
      <c r="E45" s="570">
        <v>18009541.812271528</v>
      </c>
      <c r="F45" s="571">
        <v>118037.48933145357</v>
      </c>
      <c r="G45" s="571">
        <v>15143862.111138875</v>
      </c>
      <c r="H45" s="570">
        <v>15261899.600470329</v>
      </c>
      <c r="I45" s="666"/>
      <c r="J45" s="666"/>
      <c r="K45" s="666"/>
      <c r="L45" s="666"/>
      <c r="M45" s="666"/>
      <c r="N45" s="666"/>
    </row>
  </sheetData>
  <mergeCells count="4">
    <mergeCell ref="B4:B5"/>
    <mergeCell ref="C4:E4"/>
    <mergeCell ref="F4:H4"/>
    <mergeCell ref="A4:A5"/>
  </mergeCells>
  <pageMargins left="0.7" right="0.7" top="0.75" bottom="0.75" header="0.3" footer="0.3"/>
  <headerFooter>
    <oddHeader>&amp;C&amp;"Calibri"&amp;10&amp;K0078D7 Classification: Restricted to Partners&amp;1#_x000D_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N47"/>
  <sheetViews>
    <sheetView topLeftCell="A17" zoomScale="80" zoomScaleNormal="80" workbookViewId="0">
      <selection activeCell="Q8" sqref="Q8"/>
    </sheetView>
  </sheetViews>
  <sheetFormatPr defaultRowHeight="14.4"/>
  <cols>
    <col min="1" max="1" width="8.88671875" style="365"/>
    <col min="2" max="2" width="87.5546875" bestFit="1" customWidth="1"/>
    <col min="3" max="3" width="13.44140625" bestFit="1" customWidth="1"/>
    <col min="4" max="5" width="15.109375" bestFit="1" customWidth="1"/>
    <col min="6" max="6" width="13.44140625" bestFit="1" customWidth="1"/>
    <col min="7" max="8" width="15.109375" bestFit="1" customWidth="1"/>
  </cols>
  <sheetData>
    <row r="1" spans="1:14">
      <c r="A1" s="10" t="s">
        <v>97</v>
      </c>
      <c r="B1" s="225" t="str">
        <f>Info!C2</f>
        <v>სს პროკრედიტ ბანკი</v>
      </c>
      <c r="C1" s="9"/>
      <c r="D1" s="1"/>
      <c r="E1" s="1"/>
      <c r="F1" s="1"/>
      <c r="G1" s="1"/>
    </row>
    <row r="2" spans="1:14">
      <c r="A2" s="10" t="s">
        <v>98</v>
      </c>
      <c r="B2" s="261">
        <f>'1. key ratios'!B2</f>
        <v>46203</v>
      </c>
      <c r="C2" s="9"/>
      <c r="D2" s="1"/>
      <c r="E2" s="1"/>
      <c r="F2" s="1"/>
      <c r="G2" s="1"/>
    </row>
    <row r="3" spans="1:14">
      <c r="A3" s="10"/>
      <c r="B3" s="9"/>
      <c r="C3" s="9"/>
      <c r="D3" s="1"/>
      <c r="E3" s="1"/>
      <c r="F3" s="1"/>
      <c r="G3" s="1"/>
    </row>
    <row r="4" spans="1:14">
      <c r="A4" s="691" t="s">
        <v>25</v>
      </c>
      <c r="B4" s="703" t="s">
        <v>140</v>
      </c>
      <c r="C4" s="704" t="s">
        <v>103</v>
      </c>
      <c r="D4" s="704"/>
      <c r="E4" s="704"/>
      <c r="F4" s="704" t="s">
        <v>104</v>
      </c>
      <c r="G4" s="704"/>
      <c r="H4" s="705"/>
    </row>
    <row r="5" spans="1:14">
      <c r="A5" s="691"/>
      <c r="B5" s="703"/>
      <c r="C5" s="343" t="s">
        <v>26</v>
      </c>
      <c r="D5" s="343" t="s">
        <v>77</v>
      </c>
      <c r="E5" s="343" t="s">
        <v>66</v>
      </c>
      <c r="F5" s="343" t="s">
        <v>26</v>
      </c>
      <c r="G5" s="343" t="s">
        <v>77</v>
      </c>
      <c r="H5" s="356" t="s">
        <v>66</v>
      </c>
    </row>
    <row r="6" spans="1:14">
      <c r="A6" s="357">
        <v>1</v>
      </c>
      <c r="B6" s="358" t="s">
        <v>576</v>
      </c>
      <c r="C6" s="572"/>
      <c r="D6" s="572">
        <v>41101900</v>
      </c>
      <c r="E6" s="573">
        <v>41101900</v>
      </c>
      <c r="F6" s="572">
        <v>0</v>
      </c>
      <c r="G6" s="572">
        <v>31897000</v>
      </c>
      <c r="H6" s="574">
        <v>31897000</v>
      </c>
      <c r="I6" s="666"/>
      <c r="J6" s="666"/>
      <c r="K6" s="666"/>
      <c r="L6" s="666"/>
      <c r="M6" s="666"/>
      <c r="N6" s="666"/>
    </row>
    <row r="7" spans="1:14">
      <c r="A7" s="357">
        <v>2</v>
      </c>
      <c r="B7" s="358" t="s">
        <v>166</v>
      </c>
      <c r="C7" s="572">
        <v>14943000.000000002</v>
      </c>
      <c r="D7" s="572">
        <v>96907499.991385996</v>
      </c>
      <c r="E7" s="573">
        <v>111850499.991386</v>
      </c>
      <c r="F7" s="572">
        <v>14943000.000000002</v>
      </c>
      <c r="G7" s="572">
        <v>182393765.86179399</v>
      </c>
      <c r="H7" s="574">
        <v>197336765.86179399</v>
      </c>
      <c r="I7" s="666"/>
      <c r="J7" s="666"/>
      <c r="K7" s="666"/>
      <c r="L7" s="666"/>
      <c r="M7" s="666"/>
      <c r="N7" s="666"/>
    </row>
    <row r="8" spans="1:14">
      <c r="A8" s="357">
        <v>3</v>
      </c>
      <c r="B8" s="358" t="s">
        <v>168</v>
      </c>
      <c r="C8" s="572">
        <v>472705547.90490025</v>
      </c>
      <c r="D8" s="572">
        <v>1108578444.7804017</v>
      </c>
      <c r="E8" s="573">
        <v>1581283992.685302</v>
      </c>
      <c r="F8" s="572">
        <v>461123634.92000026</v>
      </c>
      <c r="G8" s="572">
        <v>1026871794.1303996</v>
      </c>
      <c r="H8" s="574">
        <v>1487995429.0503998</v>
      </c>
      <c r="I8" s="666"/>
      <c r="J8" s="666"/>
      <c r="K8" s="666"/>
      <c r="L8" s="666"/>
      <c r="M8" s="666"/>
      <c r="N8" s="666"/>
    </row>
    <row r="9" spans="1:14">
      <c r="A9" s="357">
        <v>3.1</v>
      </c>
      <c r="B9" s="359" t="s">
        <v>577</v>
      </c>
      <c r="C9" s="572">
        <v>430924657.78460026</v>
      </c>
      <c r="D9" s="572">
        <v>844448741.91960156</v>
      </c>
      <c r="E9" s="573">
        <v>1275373399.7042017</v>
      </c>
      <c r="F9" s="572">
        <v>421848631.29640025</v>
      </c>
      <c r="G9" s="572">
        <v>743352454.9983995</v>
      </c>
      <c r="H9" s="574">
        <v>1165201086.2947998</v>
      </c>
      <c r="I9" s="666"/>
      <c r="J9" s="666"/>
      <c r="K9" s="666"/>
      <c r="L9" s="666"/>
      <c r="M9" s="666"/>
      <c r="N9" s="666"/>
    </row>
    <row r="10" spans="1:14">
      <c r="A10" s="357">
        <v>3.2</v>
      </c>
      <c r="B10" s="359" t="s">
        <v>578</v>
      </c>
      <c r="C10" s="572">
        <v>41780890.120300002</v>
      </c>
      <c r="D10" s="572">
        <v>264129702.86080006</v>
      </c>
      <c r="E10" s="573">
        <v>305910592.98110008</v>
      </c>
      <c r="F10" s="572">
        <v>39275003.623600006</v>
      </c>
      <c r="G10" s="572">
        <v>283519339.13200009</v>
      </c>
      <c r="H10" s="574">
        <v>322794342.75560009</v>
      </c>
      <c r="I10" s="666"/>
      <c r="J10" s="666"/>
      <c r="K10" s="666"/>
      <c r="L10" s="666"/>
      <c r="M10" s="666"/>
      <c r="N10" s="666"/>
    </row>
    <row r="11" spans="1:14" ht="27.6">
      <c r="A11" s="357">
        <v>4</v>
      </c>
      <c r="B11" s="358" t="s">
        <v>167</v>
      </c>
      <c r="C11" s="572">
        <v>17697000</v>
      </c>
      <c r="D11" s="572">
        <v>0</v>
      </c>
      <c r="E11" s="573">
        <v>17697000</v>
      </c>
      <c r="F11" s="572">
        <v>7370000</v>
      </c>
      <c r="G11" s="572">
        <v>0</v>
      </c>
      <c r="H11" s="574">
        <v>7370000</v>
      </c>
      <c r="I11" s="666"/>
      <c r="J11" s="666"/>
      <c r="K11" s="666"/>
      <c r="L11" s="666"/>
      <c r="M11" s="666"/>
      <c r="N11" s="666"/>
    </row>
    <row r="12" spans="1:14">
      <c r="A12" s="357">
        <v>4.0999999999999996</v>
      </c>
      <c r="B12" s="359" t="s">
        <v>579</v>
      </c>
      <c r="C12" s="572">
        <v>17697000</v>
      </c>
      <c r="D12" s="572"/>
      <c r="E12" s="573">
        <v>17697000</v>
      </c>
      <c r="F12" s="572">
        <v>7370000</v>
      </c>
      <c r="G12" s="572">
        <v>0</v>
      </c>
      <c r="H12" s="574">
        <v>7370000</v>
      </c>
      <c r="I12" s="666"/>
      <c r="J12" s="666"/>
      <c r="K12" s="666"/>
      <c r="L12" s="666"/>
      <c r="M12" s="666"/>
      <c r="N12" s="666"/>
    </row>
    <row r="13" spans="1:14">
      <c r="A13" s="357">
        <v>4.2</v>
      </c>
      <c r="B13" s="359" t="s">
        <v>580</v>
      </c>
      <c r="C13" s="572"/>
      <c r="D13" s="572"/>
      <c r="E13" s="573">
        <v>0</v>
      </c>
      <c r="F13" s="572">
        <v>0</v>
      </c>
      <c r="G13" s="572">
        <v>0</v>
      </c>
      <c r="H13" s="574">
        <v>0</v>
      </c>
      <c r="I13" s="666"/>
      <c r="J13" s="666"/>
      <c r="K13" s="666"/>
      <c r="L13" s="666"/>
      <c r="M13" s="666"/>
      <c r="N13" s="666"/>
    </row>
    <row r="14" spans="1:14">
      <c r="A14" s="357">
        <v>5</v>
      </c>
      <c r="B14" s="360" t="s">
        <v>581</v>
      </c>
      <c r="C14" s="572">
        <v>737153584.21319985</v>
      </c>
      <c r="D14" s="572">
        <v>1521245352.7036009</v>
      </c>
      <c r="E14" s="573">
        <v>2258398936.9168005</v>
      </c>
      <c r="F14" s="572">
        <v>595144085.11629987</v>
      </c>
      <c r="G14" s="572">
        <v>1225016690.402401</v>
      </c>
      <c r="H14" s="574">
        <v>1820160775.5187008</v>
      </c>
      <c r="I14" s="666"/>
      <c r="J14" s="666"/>
      <c r="K14" s="666"/>
      <c r="L14" s="666"/>
      <c r="M14" s="666"/>
      <c r="N14" s="666"/>
    </row>
    <row r="15" spans="1:14">
      <c r="A15" s="357">
        <v>5.0999999999999996</v>
      </c>
      <c r="B15" s="361" t="s">
        <v>582</v>
      </c>
      <c r="C15" s="572">
        <v>19045046.670500003</v>
      </c>
      <c r="D15" s="572">
        <v>15057826.803299999</v>
      </c>
      <c r="E15" s="573">
        <v>34102873.473800004</v>
      </c>
      <c r="F15" s="572">
        <v>15235042.484099999</v>
      </c>
      <c r="G15" s="572">
        <v>7957126.6694999998</v>
      </c>
      <c r="H15" s="574">
        <v>23192169.1536</v>
      </c>
      <c r="I15" s="666"/>
      <c r="J15" s="666"/>
      <c r="K15" s="666"/>
      <c r="L15" s="666"/>
      <c r="M15" s="666"/>
      <c r="N15" s="666"/>
    </row>
    <row r="16" spans="1:14">
      <c r="A16" s="357">
        <v>5.2</v>
      </c>
      <c r="B16" s="361" t="s">
        <v>583</v>
      </c>
      <c r="C16" s="572"/>
      <c r="D16" s="572"/>
      <c r="E16" s="573">
        <v>0</v>
      </c>
      <c r="F16" s="572">
        <v>0</v>
      </c>
      <c r="G16" s="572">
        <v>0</v>
      </c>
      <c r="H16" s="574">
        <v>0</v>
      </c>
      <c r="I16" s="666"/>
      <c r="J16" s="666"/>
      <c r="K16" s="666"/>
      <c r="L16" s="666"/>
      <c r="M16" s="666"/>
      <c r="N16" s="666"/>
    </row>
    <row r="17" spans="1:14">
      <c r="A17" s="357">
        <v>5.3</v>
      </c>
      <c r="B17" s="361" t="s">
        <v>584</v>
      </c>
      <c r="C17" s="572">
        <v>674721473.88069999</v>
      </c>
      <c r="D17" s="572">
        <v>1464858124.8409009</v>
      </c>
      <c r="E17" s="573">
        <v>2139579598.721601</v>
      </c>
      <c r="F17" s="572">
        <v>539730707.32479978</v>
      </c>
      <c r="G17" s="572">
        <v>1171308626.0392008</v>
      </c>
      <c r="H17" s="574">
        <v>1711039333.3640006</v>
      </c>
      <c r="I17" s="666"/>
      <c r="J17" s="666"/>
      <c r="K17" s="666"/>
      <c r="L17" s="666"/>
      <c r="M17" s="666"/>
      <c r="N17" s="666"/>
    </row>
    <row r="18" spans="1:14">
      <c r="A18" s="357" t="s">
        <v>169</v>
      </c>
      <c r="B18" s="362" t="s">
        <v>585</v>
      </c>
      <c r="C18" s="572">
        <v>206058560.14890009</v>
      </c>
      <c r="D18" s="572">
        <v>281519007.30409998</v>
      </c>
      <c r="E18" s="573">
        <v>487577567.45300007</v>
      </c>
      <c r="F18" s="572">
        <v>137227765.9287</v>
      </c>
      <c r="G18" s="572">
        <v>269113968.94259971</v>
      </c>
      <c r="H18" s="574">
        <v>406341734.87129974</v>
      </c>
      <c r="I18" s="666"/>
      <c r="J18" s="666"/>
      <c r="K18" s="666"/>
      <c r="L18" s="666"/>
      <c r="M18" s="666"/>
      <c r="N18" s="666"/>
    </row>
    <row r="19" spans="1:14">
      <c r="A19" s="357" t="s">
        <v>170</v>
      </c>
      <c r="B19" s="363" t="s">
        <v>586</v>
      </c>
      <c r="C19" s="572">
        <v>169750214.69679984</v>
      </c>
      <c r="D19" s="572">
        <v>611661245.91350055</v>
      </c>
      <c r="E19" s="573">
        <v>781411460.61030042</v>
      </c>
      <c r="F19" s="572">
        <v>147741567.32290006</v>
      </c>
      <c r="G19" s="572">
        <v>479729754.68820107</v>
      </c>
      <c r="H19" s="574">
        <v>627471322.01110113</v>
      </c>
      <c r="I19" s="666"/>
      <c r="J19" s="666"/>
      <c r="K19" s="666"/>
      <c r="L19" s="666"/>
      <c r="M19" s="666"/>
      <c r="N19" s="666"/>
    </row>
    <row r="20" spans="1:14">
      <c r="A20" s="357" t="s">
        <v>171</v>
      </c>
      <c r="B20" s="363" t="s">
        <v>587</v>
      </c>
      <c r="C20" s="572"/>
      <c r="D20" s="572"/>
      <c r="E20" s="573">
        <v>0</v>
      </c>
      <c r="F20" s="572">
        <v>0</v>
      </c>
      <c r="G20" s="572">
        <v>0</v>
      </c>
      <c r="H20" s="574">
        <v>0</v>
      </c>
      <c r="I20" s="666"/>
      <c r="J20" s="666"/>
      <c r="K20" s="666"/>
      <c r="L20" s="666"/>
      <c r="M20" s="666"/>
      <c r="N20" s="666"/>
    </row>
    <row r="21" spans="1:14">
      <c r="A21" s="357" t="s">
        <v>172</v>
      </c>
      <c r="B21" s="363" t="s">
        <v>588</v>
      </c>
      <c r="C21" s="572">
        <v>128353719.4442001</v>
      </c>
      <c r="D21" s="572">
        <v>272087590.61599982</v>
      </c>
      <c r="E21" s="573">
        <v>400441310.06019992</v>
      </c>
      <c r="F21" s="572">
        <v>90125321.036799893</v>
      </c>
      <c r="G21" s="572">
        <v>166692958.03470013</v>
      </c>
      <c r="H21" s="574">
        <v>256818279.0715</v>
      </c>
      <c r="I21" s="666"/>
      <c r="J21" s="666"/>
      <c r="K21" s="666"/>
      <c r="L21" s="666"/>
      <c r="M21" s="666"/>
      <c r="N21" s="666"/>
    </row>
    <row r="22" spans="1:14">
      <c r="A22" s="357" t="s">
        <v>173</v>
      </c>
      <c r="B22" s="363" t="s">
        <v>398</v>
      </c>
      <c r="C22" s="572">
        <v>170558979.59079996</v>
      </c>
      <c r="D22" s="572">
        <v>299590281.00730026</v>
      </c>
      <c r="E22" s="573">
        <v>470149260.59810019</v>
      </c>
      <c r="F22" s="572">
        <v>164636053.03639981</v>
      </c>
      <c r="G22" s="572">
        <v>255771944.37369993</v>
      </c>
      <c r="H22" s="574">
        <v>420407997.41009974</v>
      </c>
      <c r="I22" s="666"/>
      <c r="J22" s="666"/>
      <c r="K22" s="666"/>
      <c r="L22" s="666"/>
      <c r="M22" s="666"/>
      <c r="N22" s="666"/>
    </row>
    <row r="23" spans="1:14">
      <c r="A23" s="357">
        <v>5.4</v>
      </c>
      <c r="B23" s="361" t="s">
        <v>589</v>
      </c>
      <c r="C23" s="572">
        <v>43381013.604299933</v>
      </c>
      <c r="D23" s="572">
        <v>41289181.519700013</v>
      </c>
      <c r="E23" s="573">
        <v>84670195.123999953</v>
      </c>
      <c r="F23" s="572">
        <v>41592197.288200095</v>
      </c>
      <c r="G23" s="572">
        <v>44192010.226800017</v>
      </c>
      <c r="H23" s="574">
        <v>85784207.515000105</v>
      </c>
      <c r="I23" s="666"/>
      <c r="J23" s="666"/>
      <c r="K23" s="666"/>
      <c r="L23" s="666"/>
      <c r="M23" s="666"/>
      <c r="N23" s="666"/>
    </row>
    <row r="24" spans="1:14">
      <c r="A24" s="357">
        <v>5.5</v>
      </c>
      <c r="B24" s="361" t="s">
        <v>590</v>
      </c>
      <c r="C24" s="572">
        <v>5.2999999999999999E-2</v>
      </c>
      <c r="D24" s="572">
        <v>0.29150000000000004</v>
      </c>
      <c r="E24" s="573">
        <v>0.34450000000000003</v>
      </c>
      <c r="F24" s="572">
        <v>5.4399999999999997E-2</v>
      </c>
      <c r="G24" s="572">
        <v>0.21759999999999999</v>
      </c>
      <c r="H24" s="574">
        <v>0.27199999999999996</v>
      </c>
      <c r="I24" s="666"/>
      <c r="J24" s="666"/>
      <c r="K24" s="666"/>
      <c r="L24" s="666"/>
      <c r="M24" s="666"/>
      <c r="N24" s="666"/>
    </row>
    <row r="25" spans="1:14">
      <c r="A25" s="357">
        <v>5.6</v>
      </c>
      <c r="B25" s="361" t="s">
        <v>591</v>
      </c>
      <c r="C25" s="572"/>
      <c r="D25" s="572"/>
      <c r="E25" s="573">
        <v>0</v>
      </c>
      <c r="F25" s="572">
        <v>0</v>
      </c>
      <c r="G25" s="572">
        <v>0</v>
      </c>
      <c r="H25" s="574">
        <v>0</v>
      </c>
      <c r="I25" s="666"/>
      <c r="J25" s="666"/>
      <c r="K25" s="666"/>
      <c r="L25" s="666"/>
      <c r="M25" s="666"/>
      <c r="N25" s="666"/>
    </row>
    <row r="26" spans="1:14">
      <c r="A26" s="357">
        <v>5.7</v>
      </c>
      <c r="B26" s="361" t="s">
        <v>398</v>
      </c>
      <c r="C26" s="572">
        <v>6050.0046999999995</v>
      </c>
      <c r="D26" s="572">
        <v>40219.248199999995</v>
      </c>
      <c r="E26" s="573">
        <v>46269.252899999992</v>
      </c>
      <c r="F26" s="572">
        <v>6050.0155999999997</v>
      </c>
      <c r="G26" s="572">
        <v>41999.1875</v>
      </c>
      <c r="H26" s="574">
        <v>48049.203099999999</v>
      </c>
      <c r="I26" s="666"/>
      <c r="J26" s="666"/>
      <c r="K26" s="666"/>
      <c r="L26" s="666"/>
      <c r="M26" s="666"/>
      <c r="N26" s="666"/>
    </row>
    <row r="27" spans="1:14">
      <c r="A27" s="357">
        <v>6</v>
      </c>
      <c r="B27" s="360" t="s">
        <v>592</v>
      </c>
      <c r="C27" s="572">
        <v>52517178.760000065</v>
      </c>
      <c r="D27" s="572">
        <v>55307572.786767021</v>
      </c>
      <c r="E27" s="573">
        <v>107824751.54676709</v>
      </c>
      <c r="F27" s="572">
        <v>32534986.560000028</v>
      </c>
      <c r="G27" s="572">
        <v>47450652.382339023</v>
      </c>
      <c r="H27" s="574">
        <v>79985638.942339048</v>
      </c>
      <c r="I27" s="666"/>
      <c r="J27" s="666"/>
      <c r="K27" s="666"/>
      <c r="L27" s="666"/>
      <c r="M27" s="666"/>
      <c r="N27" s="666"/>
    </row>
    <row r="28" spans="1:14">
      <c r="A28" s="357">
        <v>7</v>
      </c>
      <c r="B28" s="360" t="s">
        <v>593</v>
      </c>
      <c r="C28" s="572">
        <v>71926075.889999986</v>
      </c>
      <c r="D28" s="572">
        <v>6969678.2294999985</v>
      </c>
      <c r="E28" s="573">
        <v>78895754.119499981</v>
      </c>
      <c r="F28" s="572">
        <v>68861061.26000002</v>
      </c>
      <c r="G28" s="572">
        <v>14920288.670200001</v>
      </c>
      <c r="H28" s="574">
        <v>83781349.930200025</v>
      </c>
      <c r="I28" s="666"/>
      <c r="J28" s="666"/>
      <c r="K28" s="666"/>
      <c r="L28" s="666"/>
      <c r="M28" s="666"/>
      <c r="N28" s="666"/>
    </row>
    <row r="29" spans="1:14">
      <c r="A29" s="357">
        <v>8</v>
      </c>
      <c r="B29" s="360" t="s">
        <v>594</v>
      </c>
      <c r="C29" s="572"/>
      <c r="D29" s="572"/>
      <c r="E29" s="573">
        <v>0</v>
      </c>
      <c r="F29" s="572">
        <v>0</v>
      </c>
      <c r="G29" s="572">
        <v>2190520.4207039997</v>
      </c>
      <c r="H29" s="574">
        <v>2190520.4207039997</v>
      </c>
      <c r="I29" s="666"/>
      <c r="J29" s="666"/>
      <c r="K29" s="666"/>
      <c r="L29" s="666"/>
      <c r="M29" s="666"/>
      <c r="N29" s="666"/>
    </row>
    <row r="30" spans="1:14">
      <c r="A30" s="357">
        <v>9</v>
      </c>
      <c r="B30" s="358" t="s">
        <v>174</v>
      </c>
      <c r="C30" s="572">
        <v>11898000</v>
      </c>
      <c r="D30" s="572">
        <v>12783101.661680002</v>
      </c>
      <c r="E30" s="573">
        <v>24681101.661680002</v>
      </c>
      <c r="F30" s="572">
        <v>12821600</v>
      </c>
      <c r="G30" s="572">
        <v>23711892.372499999</v>
      </c>
      <c r="H30" s="574">
        <v>36533492.372500002</v>
      </c>
      <c r="I30" s="666"/>
      <c r="J30" s="666"/>
      <c r="K30" s="666"/>
      <c r="L30" s="666"/>
      <c r="M30" s="666"/>
      <c r="N30" s="666"/>
    </row>
    <row r="31" spans="1:14" ht="27.6">
      <c r="A31" s="357">
        <v>9.1</v>
      </c>
      <c r="B31" s="359" t="s">
        <v>595</v>
      </c>
      <c r="C31" s="572">
        <v>11898000</v>
      </c>
      <c r="D31" s="572">
        <v>437990</v>
      </c>
      <c r="E31" s="573">
        <v>12335990</v>
      </c>
      <c r="F31" s="572">
        <v>12549220</v>
      </c>
      <c r="G31" s="572">
        <v>3315563.1513999999</v>
      </c>
      <c r="H31" s="574">
        <v>15864783.1514</v>
      </c>
      <c r="I31" s="666"/>
      <c r="J31" s="666"/>
      <c r="K31" s="666"/>
      <c r="L31" s="666"/>
      <c r="M31" s="666"/>
      <c r="N31" s="666"/>
    </row>
    <row r="32" spans="1:14" ht="27.6">
      <c r="A32" s="357">
        <v>9.1999999999999993</v>
      </c>
      <c r="B32" s="359" t="s">
        <v>596</v>
      </c>
      <c r="C32" s="572">
        <v>0</v>
      </c>
      <c r="D32" s="572">
        <v>12345111.661680002</v>
      </c>
      <c r="E32" s="573">
        <v>12345111.661680002</v>
      </c>
      <c r="F32" s="572">
        <v>272380</v>
      </c>
      <c r="G32" s="572">
        <v>20396329.221099999</v>
      </c>
      <c r="H32" s="574">
        <v>20668709.221099999</v>
      </c>
      <c r="I32" s="666"/>
      <c r="J32" s="666"/>
      <c r="K32" s="666"/>
      <c r="L32" s="666"/>
      <c r="M32" s="666"/>
      <c r="N32" s="666"/>
    </row>
    <row r="33" spans="1:14" ht="27.6">
      <c r="A33" s="357">
        <v>9.3000000000000007</v>
      </c>
      <c r="B33" s="359" t="s">
        <v>597</v>
      </c>
      <c r="C33" s="572"/>
      <c r="D33" s="572"/>
      <c r="E33" s="573">
        <v>0</v>
      </c>
      <c r="F33" s="572">
        <v>0</v>
      </c>
      <c r="G33" s="572">
        <v>0</v>
      </c>
      <c r="H33" s="574">
        <v>0</v>
      </c>
      <c r="I33" s="666"/>
      <c r="J33" s="666"/>
      <c r="K33" s="666"/>
      <c r="L33" s="666"/>
      <c r="M33" s="666"/>
      <c r="N33" s="666"/>
    </row>
    <row r="34" spans="1:14">
      <c r="A34" s="357">
        <v>9.4</v>
      </c>
      <c r="B34" s="359" t="s">
        <v>598</v>
      </c>
      <c r="C34" s="572"/>
      <c r="D34" s="572"/>
      <c r="E34" s="573">
        <v>0</v>
      </c>
      <c r="F34" s="572">
        <v>0</v>
      </c>
      <c r="G34" s="572">
        <v>0</v>
      </c>
      <c r="H34" s="574">
        <v>0</v>
      </c>
      <c r="I34" s="666"/>
      <c r="J34" s="666"/>
      <c r="K34" s="666"/>
      <c r="L34" s="666"/>
      <c r="M34" s="666"/>
      <c r="N34" s="666"/>
    </row>
    <row r="35" spans="1:14">
      <c r="A35" s="357">
        <v>9.5</v>
      </c>
      <c r="B35" s="359" t="s">
        <v>599</v>
      </c>
      <c r="C35" s="572"/>
      <c r="D35" s="572"/>
      <c r="E35" s="573">
        <v>0</v>
      </c>
      <c r="F35" s="572">
        <v>0</v>
      </c>
      <c r="G35" s="572">
        <v>0</v>
      </c>
      <c r="H35" s="574">
        <v>0</v>
      </c>
      <c r="I35" s="666"/>
      <c r="J35" s="666"/>
      <c r="K35" s="666"/>
      <c r="L35" s="666"/>
      <c r="M35" s="666"/>
      <c r="N35" s="666"/>
    </row>
    <row r="36" spans="1:14" ht="27.6">
      <c r="A36" s="357">
        <v>9.6</v>
      </c>
      <c r="B36" s="359" t="s">
        <v>600</v>
      </c>
      <c r="C36" s="572"/>
      <c r="D36" s="572"/>
      <c r="E36" s="573">
        <v>0</v>
      </c>
      <c r="F36" s="572">
        <v>0</v>
      </c>
      <c r="G36" s="572">
        <v>0</v>
      </c>
      <c r="H36" s="574">
        <v>0</v>
      </c>
      <c r="I36" s="666"/>
      <c r="J36" s="666"/>
      <c r="K36" s="666"/>
      <c r="L36" s="666"/>
      <c r="M36" s="666"/>
      <c r="N36" s="666"/>
    </row>
    <row r="37" spans="1:14" ht="27.6">
      <c r="A37" s="357">
        <v>9.6999999999999993</v>
      </c>
      <c r="B37" s="359" t="s">
        <v>601</v>
      </c>
      <c r="C37" s="572"/>
      <c r="D37" s="572"/>
      <c r="E37" s="573">
        <v>0</v>
      </c>
      <c r="F37" s="572">
        <v>0</v>
      </c>
      <c r="G37" s="572">
        <v>0</v>
      </c>
      <c r="H37" s="574">
        <v>0</v>
      </c>
      <c r="I37" s="666"/>
      <c r="J37" s="666"/>
      <c r="K37" s="666"/>
      <c r="L37" s="666"/>
      <c r="M37" s="666"/>
      <c r="N37" s="666"/>
    </row>
    <row r="38" spans="1:14">
      <c r="A38" s="357">
        <v>10</v>
      </c>
      <c r="B38" s="360" t="s">
        <v>602</v>
      </c>
      <c r="C38" s="575">
        <v>5516742.5099999998</v>
      </c>
      <c r="D38" s="575">
        <v>10047682.067598</v>
      </c>
      <c r="E38" s="573">
        <v>15564424.577598</v>
      </c>
      <c r="F38" s="575">
        <v>4946614.8800000008</v>
      </c>
      <c r="G38" s="575">
        <v>10076270.130706999</v>
      </c>
      <c r="H38" s="574">
        <v>15022885.010707</v>
      </c>
      <c r="I38" s="666"/>
      <c r="J38" s="666"/>
      <c r="K38" s="666"/>
      <c r="L38" s="666"/>
      <c r="M38" s="666"/>
      <c r="N38" s="666"/>
    </row>
    <row r="39" spans="1:14">
      <c r="A39" s="357">
        <v>10.1</v>
      </c>
      <c r="B39" s="359" t="s">
        <v>603</v>
      </c>
      <c r="C39" s="572">
        <v>349635.88</v>
      </c>
      <c r="D39" s="572">
        <v>0</v>
      </c>
      <c r="E39" s="573">
        <v>349635.88</v>
      </c>
      <c r="F39" s="572">
        <v>28294.639999999999</v>
      </c>
      <c r="G39" s="572">
        <v>117009.12283199999</v>
      </c>
      <c r="H39" s="574">
        <v>145303.76283199998</v>
      </c>
      <c r="I39" s="666"/>
      <c r="J39" s="666"/>
      <c r="K39" s="666"/>
      <c r="L39" s="666"/>
      <c r="M39" s="666"/>
      <c r="N39" s="666"/>
    </row>
    <row r="40" spans="1:14" ht="27.6">
      <c r="A40" s="357">
        <v>10.199999999999999</v>
      </c>
      <c r="B40" s="359" t="s">
        <v>604</v>
      </c>
      <c r="C40" s="572">
        <v>35531.75</v>
      </c>
      <c r="D40" s="572">
        <v>0</v>
      </c>
      <c r="E40" s="573">
        <v>35531.75</v>
      </c>
      <c r="F40" s="572">
        <v>3407.93</v>
      </c>
      <c r="G40" s="572">
        <v>8617.4292960000002</v>
      </c>
      <c r="H40" s="574">
        <v>12025.359296000001</v>
      </c>
      <c r="I40" s="666"/>
      <c r="J40" s="666"/>
      <c r="K40" s="666"/>
      <c r="L40" s="666"/>
      <c r="M40" s="666"/>
      <c r="N40" s="666"/>
    </row>
    <row r="41" spans="1:14" ht="27.6">
      <c r="A41" s="357">
        <v>10.3</v>
      </c>
      <c r="B41" s="359" t="s">
        <v>605</v>
      </c>
      <c r="C41" s="572">
        <v>4694055.79</v>
      </c>
      <c r="D41" s="572">
        <v>8957177.3292779997</v>
      </c>
      <c r="E41" s="573">
        <v>13651233.119277999</v>
      </c>
      <c r="F41" s="572">
        <v>4187222.9600000004</v>
      </c>
      <c r="G41" s="572">
        <v>8963951.6287609991</v>
      </c>
      <c r="H41" s="574">
        <v>13151174.588761</v>
      </c>
      <c r="I41" s="666"/>
      <c r="J41" s="666"/>
      <c r="K41" s="666"/>
      <c r="L41" s="666"/>
      <c r="M41" s="666"/>
      <c r="N41" s="666"/>
    </row>
    <row r="42" spans="1:14" ht="27.6">
      <c r="A42" s="357">
        <v>10.4</v>
      </c>
      <c r="B42" s="359" t="s">
        <v>606</v>
      </c>
      <c r="C42" s="572">
        <v>822686.71999999997</v>
      </c>
      <c r="D42" s="572">
        <v>1090504.73832</v>
      </c>
      <c r="E42" s="573">
        <v>1913191.45832</v>
      </c>
      <c r="F42" s="572">
        <v>759391.92</v>
      </c>
      <c r="G42" s="572">
        <v>1112318.5019459999</v>
      </c>
      <c r="H42" s="574">
        <v>1871710.4219459998</v>
      </c>
      <c r="I42" s="666"/>
      <c r="J42" s="666"/>
      <c r="K42" s="666"/>
      <c r="L42" s="666"/>
      <c r="M42" s="666"/>
      <c r="N42" s="666"/>
    </row>
    <row r="43" spans="1:14">
      <c r="A43" s="357">
        <v>11</v>
      </c>
      <c r="B43" s="364" t="s">
        <v>175</v>
      </c>
      <c r="C43" s="572"/>
      <c r="D43" s="572"/>
      <c r="E43" s="573">
        <v>0</v>
      </c>
      <c r="F43" s="572">
        <v>0</v>
      </c>
      <c r="G43" s="572">
        <v>0</v>
      </c>
      <c r="H43" s="574">
        <v>0</v>
      </c>
      <c r="I43" s="666"/>
      <c r="J43" s="666"/>
      <c r="K43" s="666"/>
      <c r="L43" s="666"/>
      <c r="M43" s="666"/>
      <c r="N43" s="666"/>
    </row>
    <row r="44" spans="1:14">
      <c r="C44" s="366"/>
      <c r="D44" s="366"/>
      <c r="E44" s="366"/>
      <c r="F44" s="366"/>
      <c r="G44" s="366"/>
      <c r="H44" s="366"/>
    </row>
    <row r="45" spans="1:14">
      <c r="C45" s="366"/>
      <c r="D45" s="366"/>
      <c r="E45" s="366"/>
      <c r="F45" s="366"/>
      <c r="G45" s="366"/>
      <c r="H45" s="366"/>
    </row>
    <row r="46" spans="1:14">
      <c r="C46" s="366"/>
      <c r="D46" s="366"/>
      <c r="E46" s="366"/>
      <c r="F46" s="366"/>
      <c r="G46" s="366"/>
      <c r="H46" s="366"/>
    </row>
    <row r="47" spans="1:14">
      <c r="C47" s="366"/>
      <c r="D47" s="366"/>
      <c r="E47" s="366"/>
      <c r="F47" s="366"/>
      <c r="G47" s="366"/>
      <c r="H47" s="366"/>
    </row>
  </sheetData>
  <mergeCells count="4">
    <mergeCell ref="A4:A5"/>
    <mergeCell ref="B4:B5"/>
    <mergeCell ref="C4:E4"/>
    <mergeCell ref="F4:H4"/>
  </mergeCells>
  <pageMargins left="0.7" right="0.7" top="0.75" bottom="0.75" header="0.3" footer="0.3"/>
  <headerFooter>
    <oddHeader>&amp;C&amp;"Calibri"&amp;10&amp;K0078D7 Classification: Restricted to Partners&amp;1#_x000D_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N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I23" sqref="I23"/>
    </sheetView>
  </sheetViews>
  <sheetFormatPr defaultColWidth="9.109375" defaultRowHeight="13.8"/>
  <cols>
    <col min="1" max="1" width="9.5546875" style="1" bestFit="1" customWidth="1"/>
    <col min="2" max="2" width="93.5546875" style="1" customWidth="1"/>
    <col min="3" max="4" width="13.5546875" style="1" bestFit="1" customWidth="1"/>
    <col min="5" max="7" width="13.5546875" style="6" bestFit="1" customWidth="1"/>
    <col min="8" max="11" width="9.88671875" style="6" customWidth="1"/>
    <col min="12" max="16384" width="9.109375" style="6"/>
  </cols>
  <sheetData>
    <row r="1" spans="1:14">
      <c r="A1" s="10" t="s">
        <v>97</v>
      </c>
      <c r="B1" s="9" t="str">
        <f>Info!C2</f>
        <v>სს პროკრედიტ ბანკი</v>
      </c>
      <c r="C1" s="9"/>
    </row>
    <row r="2" spans="1:14">
      <c r="A2" s="10" t="s">
        <v>98</v>
      </c>
      <c r="B2" s="261">
        <f>'1. key ratios'!B2</f>
        <v>46203</v>
      </c>
      <c r="C2" s="9"/>
    </row>
    <row r="3" spans="1:14">
      <c r="A3" s="10"/>
      <c r="B3" s="9"/>
      <c r="C3" s="9"/>
    </row>
    <row r="4" spans="1:14" ht="15" customHeight="1" thickBot="1">
      <c r="A4" s="116" t="s">
        <v>179</v>
      </c>
      <c r="B4" s="117" t="s">
        <v>96</v>
      </c>
      <c r="C4" s="118" t="s">
        <v>76</v>
      </c>
    </row>
    <row r="5" spans="1:14" ht="15" customHeight="1">
      <c r="A5" s="114" t="s">
        <v>25</v>
      </c>
      <c r="B5" s="115"/>
      <c r="C5" s="245" t="str">
        <f>INT((MONTH($B$2))/3)&amp;"Q"&amp;"-"&amp;YEAR($B$2)</f>
        <v>2Q-2026</v>
      </c>
      <c r="D5" s="245" t="str">
        <f>IF(INT(MONTH($B$2))=3, "4"&amp;"Q"&amp;"-"&amp;YEAR($B$2)-1, IF(INT(MONTH($B$2))=6, "1"&amp;"Q"&amp;"-"&amp;YEAR($B$2), IF(INT(MONTH($B$2))=9, "2"&amp;"Q"&amp;"-"&amp;YEAR($B$2),IF(INT(MONTH($B$2))=12, "3"&amp;"Q"&amp;"-"&amp;YEAR($B$2), 0))))</f>
        <v>1Q-2026</v>
      </c>
      <c r="E5" s="245" t="str">
        <f>IF(INT(MONTH($B$2))=3, "3"&amp;"Q"&amp;"-"&amp;YEAR($B$2)-1, IF(INT(MONTH($B$2))=6, "4"&amp;"Q"&amp;"-"&amp;YEAR($B$2)-1, IF(INT(MONTH($B$2))=9, "1"&amp;"Q"&amp;"-"&amp;YEAR($B$2),IF(INT(MONTH($B$2))=12, "2"&amp;"Q"&amp;"-"&amp;YEAR($B$2), 0))))</f>
        <v>4Q-2025</v>
      </c>
      <c r="F5" s="245" t="str">
        <f>IF(INT(MONTH($B$2))=3, "2"&amp;"Q"&amp;"-"&amp;YEAR($B$2)-1, IF(INT(MONTH($B$2))=6, "3"&amp;"Q"&amp;"-"&amp;YEAR($B$2)-1, IF(INT(MONTH($B$2))=9, "4"&amp;"Q"&amp;"-"&amp;YEAR($B$2)-1,IF(INT(MONTH($B$2))=12, "1"&amp;"Q"&amp;"-"&amp;YEAR($B$2), 0))))</f>
        <v>3Q-2025</v>
      </c>
      <c r="G5" s="245" t="str">
        <f>IF(INT(MONTH($B$2))=3, "1"&amp;"Q"&amp;"-"&amp;YEAR($B$2)-1, IF(INT(MONTH($B$2))=6, "2"&amp;"Q"&amp;"-"&amp;YEAR($B$2)-1, IF(INT(MONTH($B$2))=9, "3"&amp;"Q"&amp;"-"&amp;YEAR($B$2)-1,IF(INT(MONTH($B$2))=12, "4"&amp;"Q"&amp;"-"&amp;YEAR($B$2)-1, 0))))</f>
        <v>2Q-2025</v>
      </c>
    </row>
    <row r="6" spans="1:14" ht="15" customHeight="1">
      <c r="A6" s="203">
        <v>1</v>
      </c>
      <c r="B6" s="231" t="s">
        <v>101</v>
      </c>
      <c r="C6" s="204">
        <v>1464246014.7401111</v>
      </c>
      <c r="D6" s="233">
        <v>1441237892.1678159</v>
      </c>
      <c r="E6" s="205">
        <v>1415470110.7632594</v>
      </c>
      <c r="F6" s="204">
        <v>1434175264.1457596</v>
      </c>
      <c r="G6" s="234">
        <v>1380854860.6288493</v>
      </c>
      <c r="H6" s="667"/>
      <c r="I6" s="667"/>
      <c r="J6" s="667"/>
      <c r="K6" s="667"/>
      <c r="L6" s="667"/>
      <c r="M6" s="667"/>
      <c r="N6" s="667"/>
    </row>
    <row r="7" spans="1:14" ht="15" customHeight="1">
      <c r="A7" s="203">
        <v>1.1000000000000001</v>
      </c>
      <c r="B7" s="206" t="s">
        <v>738</v>
      </c>
      <c r="C7" s="207">
        <v>1378435522.1315112</v>
      </c>
      <c r="D7" s="235">
        <v>1361405016.0345058</v>
      </c>
      <c r="E7" s="207">
        <v>1333083000.8967793</v>
      </c>
      <c r="F7" s="207">
        <v>1350322025.0872495</v>
      </c>
      <c r="G7" s="236">
        <v>1288829457.5135126</v>
      </c>
      <c r="H7" s="667"/>
      <c r="I7" s="667"/>
      <c r="J7" s="667"/>
      <c r="K7" s="667"/>
      <c r="L7" s="667"/>
      <c r="M7" s="667"/>
      <c r="N7" s="667"/>
    </row>
    <row r="8" spans="1:14" ht="27.6">
      <c r="A8" s="203" t="s">
        <v>146</v>
      </c>
      <c r="B8" s="208" t="s">
        <v>176</v>
      </c>
      <c r="C8" s="207"/>
      <c r="D8" s="235">
        <v>0</v>
      </c>
      <c r="E8" s="207">
        <v>0</v>
      </c>
      <c r="F8" s="207">
        <v>0</v>
      </c>
      <c r="G8" s="236">
        <v>0</v>
      </c>
      <c r="H8" s="667"/>
      <c r="I8" s="667"/>
      <c r="J8" s="667"/>
      <c r="K8" s="667"/>
      <c r="L8" s="667"/>
      <c r="M8" s="667"/>
      <c r="N8" s="667"/>
    </row>
    <row r="9" spans="1:14" ht="15" customHeight="1">
      <c r="A9" s="203">
        <v>1.2</v>
      </c>
      <c r="B9" s="206" t="s">
        <v>21</v>
      </c>
      <c r="C9" s="207">
        <v>85810492.608599991</v>
      </c>
      <c r="D9" s="235">
        <v>79832876.133310005</v>
      </c>
      <c r="E9" s="207">
        <v>82387109.866479993</v>
      </c>
      <c r="F9" s="207">
        <v>83853239.058509991</v>
      </c>
      <c r="G9" s="236">
        <v>91054698.082629994</v>
      </c>
      <c r="H9" s="667"/>
      <c r="I9" s="667"/>
      <c r="J9" s="667"/>
      <c r="K9" s="667"/>
      <c r="L9" s="667"/>
      <c r="M9" s="667"/>
      <c r="N9" s="667"/>
    </row>
    <row r="10" spans="1:14" ht="15" customHeight="1">
      <c r="A10" s="203">
        <v>1.3</v>
      </c>
      <c r="B10" s="232" t="s">
        <v>73</v>
      </c>
      <c r="C10" s="207">
        <v>0</v>
      </c>
      <c r="D10" s="235">
        <v>0</v>
      </c>
      <c r="E10" s="207">
        <v>0</v>
      </c>
      <c r="F10" s="207">
        <v>0</v>
      </c>
      <c r="G10" s="236">
        <v>970705.03270674951</v>
      </c>
      <c r="H10" s="667"/>
      <c r="I10" s="667"/>
      <c r="J10" s="667"/>
      <c r="K10" s="667"/>
      <c r="L10" s="667"/>
      <c r="M10" s="667"/>
      <c r="N10" s="667"/>
    </row>
    <row r="11" spans="1:14" ht="15" customHeight="1">
      <c r="A11" s="203">
        <v>2</v>
      </c>
      <c r="B11" s="231" t="s">
        <v>102</v>
      </c>
      <c r="C11" s="207">
        <v>3607524.3019680372</v>
      </c>
      <c r="D11" s="235">
        <v>1002023.811223755</v>
      </c>
      <c r="E11" s="207">
        <v>1876165.5915236927</v>
      </c>
      <c r="F11" s="207">
        <v>9023023.5391859896</v>
      </c>
      <c r="G11" s="236">
        <v>4312833.9081899496</v>
      </c>
      <c r="H11" s="667"/>
      <c r="I11" s="667"/>
      <c r="J11" s="667"/>
      <c r="K11" s="667"/>
      <c r="L11" s="667"/>
      <c r="M11" s="667"/>
      <c r="N11" s="667"/>
    </row>
    <row r="12" spans="1:14" ht="15" customHeight="1">
      <c r="A12" s="203">
        <v>3</v>
      </c>
      <c r="B12" s="231" t="s">
        <v>100</v>
      </c>
      <c r="C12" s="207">
        <v>179684918.6136964</v>
      </c>
      <c r="D12" s="235">
        <v>179684918.6136964</v>
      </c>
      <c r="E12" s="207">
        <v>179684918.6136964</v>
      </c>
      <c r="F12" s="207">
        <v>184038122.83749998</v>
      </c>
      <c r="G12" s="236">
        <v>184038122.83749998</v>
      </c>
      <c r="H12" s="667"/>
      <c r="I12" s="667"/>
      <c r="J12" s="667"/>
      <c r="K12" s="667"/>
      <c r="L12" s="667"/>
      <c r="M12" s="667"/>
      <c r="N12" s="667"/>
    </row>
    <row r="13" spans="1:14" ht="15" customHeight="1" thickBot="1">
      <c r="A13" s="60">
        <v>4</v>
      </c>
      <c r="B13" s="239" t="s">
        <v>147</v>
      </c>
      <c r="C13" s="126">
        <v>1647538457.6557755</v>
      </c>
      <c r="D13" s="237">
        <v>1621924834.592736</v>
      </c>
      <c r="E13" s="127">
        <v>1597031194.9684794</v>
      </c>
      <c r="F13" s="126">
        <v>1627236410.5224457</v>
      </c>
      <c r="G13" s="238">
        <v>1569205817.3745394</v>
      </c>
      <c r="H13" s="667"/>
      <c r="I13" s="667"/>
      <c r="J13" s="667"/>
      <c r="K13" s="667"/>
      <c r="L13" s="667"/>
      <c r="M13" s="667"/>
      <c r="N13" s="667"/>
    </row>
    <row r="14" spans="1:14">
      <c r="B14" s="14"/>
    </row>
    <row r="15" spans="1:14">
      <c r="B15" s="14"/>
    </row>
    <row r="16" spans="1:14">
      <c r="B16" s="14"/>
    </row>
    <row r="17" spans="2:2">
      <c r="B17" s="14"/>
    </row>
    <row r="18" spans="2:2">
      <c r="B18" s="14"/>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9"/>
  <sheetViews>
    <sheetView showGridLines="0" zoomScale="80" zoomScaleNormal="80" workbookViewId="0">
      <pane xSplit="1" ySplit="4" topLeftCell="B13" activePane="bottomRight" state="frozen"/>
      <selection pane="topRight" activeCell="B1" sqref="B1"/>
      <selection pane="bottomLeft" activeCell="A4" sqref="A4"/>
      <selection pane="bottomRight" activeCell="A37" sqref="A37"/>
    </sheetView>
  </sheetViews>
  <sheetFormatPr defaultRowHeight="14.4"/>
  <cols>
    <col min="1" max="1" width="9.5546875" style="1" bestFit="1" customWidth="1"/>
    <col min="2" max="2" width="64.5546875" style="1" customWidth="1"/>
    <col min="3" max="3" width="126.33203125" style="1" bestFit="1" customWidth="1"/>
  </cols>
  <sheetData>
    <row r="1" spans="1:8">
      <c r="A1" s="1" t="s">
        <v>97</v>
      </c>
      <c r="B1" s="1" t="str">
        <f>Info!C2</f>
        <v>სს პროკრედიტ ბანკი</v>
      </c>
    </row>
    <row r="2" spans="1:8">
      <c r="A2" s="1" t="s">
        <v>98</v>
      </c>
      <c r="B2" s="261">
        <f>'1. key ratios'!B2</f>
        <v>46203</v>
      </c>
    </row>
    <row r="4" spans="1:8" ht="25.5" customHeight="1" thickBot="1">
      <c r="A4" s="120" t="s">
        <v>180</v>
      </c>
      <c r="B4" s="20" t="s">
        <v>80</v>
      </c>
      <c r="C4" s="7"/>
    </row>
    <row r="5" spans="1:8">
      <c r="A5" s="5"/>
      <c r="B5" s="227" t="s">
        <v>81</v>
      </c>
      <c r="C5" s="243" t="s">
        <v>311</v>
      </c>
    </row>
    <row r="6" spans="1:8" ht="15">
      <c r="A6" s="8">
        <v>1</v>
      </c>
      <c r="B6" s="21" t="s">
        <v>742</v>
      </c>
      <c r="C6" s="240" t="s">
        <v>745</v>
      </c>
    </row>
    <row r="7" spans="1:8" ht="15">
      <c r="A7" s="8">
        <v>2</v>
      </c>
      <c r="B7" s="21" t="s">
        <v>747</v>
      </c>
      <c r="C7" s="240" t="s">
        <v>746</v>
      </c>
    </row>
    <row r="8" spans="1:8" ht="15">
      <c r="A8" s="8">
        <v>3</v>
      </c>
      <c r="B8" s="21" t="s">
        <v>748</v>
      </c>
      <c r="C8" s="240" t="s">
        <v>746</v>
      </c>
    </row>
    <row r="9" spans="1:8" ht="15">
      <c r="A9" s="8">
        <v>4</v>
      </c>
      <c r="B9" s="21" t="s">
        <v>761</v>
      </c>
      <c r="C9" s="240" t="s">
        <v>746</v>
      </c>
    </row>
    <row r="10" spans="1:8" ht="15">
      <c r="A10" s="8">
        <v>5</v>
      </c>
      <c r="B10" s="21"/>
      <c r="C10" s="240"/>
    </row>
    <row r="11" spans="1:8" ht="15">
      <c r="A11" s="8">
        <v>6</v>
      </c>
      <c r="B11" s="21"/>
      <c r="C11" s="240"/>
    </row>
    <row r="12" spans="1:8" ht="15">
      <c r="A12" s="8">
        <v>7</v>
      </c>
      <c r="B12" s="21"/>
      <c r="C12" s="240"/>
      <c r="H12" s="2"/>
    </row>
    <row r="13" spans="1:8" ht="15">
      <c r="A13" s="8">
        <v>8</v>
      </c>
      <c r="B13" s="21"/>
      <c r="C13" s="240"/>
    </row>
    <row r="14" spans="1:8" ht="15">
      <c r="A14" s="8">
        <v>9</v>
      </c>
      <c r="B14" s="21"/>
      <c r="C14" s="240"/>
    </row>
    <row r="15" spans="1:8" ht="15">
      <c r="A15" s="8">
        <v>10</v>
      </c>
      <c r="B15" s="21"/>
      <c r="C15" s="240"/>
    </row>
    <row r="16" spans="1:8" ht="15">
      <c r="A16" s="8"/>
      <c r="B16" s="676"/>
      <c r="C16" s="677"/>
    </row>
    <row r="17" spans="1:3">
      <c r="A17" s="8"/>
      <c r="B17" s="228" t="s">
        <v>82</v>
      </c>
      <c r="C17" s="244" t="s">
        <v>312</v>
      </c>
    </row>
    <row r="18" spans="1:3">
      <c r="A18" s="8">
        <v>1</v>
      </c>
      <c r="B18" s="17" t="s">
        <v>743</v>
      </c>
      <c r="C18" s="241" t="s">
        <v>749</v>
      </c>
    </row>
    <row r="19" spans="1:3">
      <c r="A19" s="8">
        <v>2</v>
      </c>
      <c r="B19" s="17" t="s">
        <v>750</v>
      </c>
      <c r="C19" s="241" t="s">
        <v>751</v>
      </c>
    </row>
    <row r="20" spans="1:3">
      <c r="A20" s="8">
        <v>3</v>
      </c>
      <c r="B20" s="17" t="s">
        <v>752</v>
      </c>
      <c r="C20" s="241" t="s">
        <v>753</v>
      </c>
    </row>
    <row r="21" spans="1:3">
      <c r="A21" s="8">
        <v>4</v>
      </c>
      <c r="B21" s="17"/>
      <c r="C21" s="241"/>
    </row>
    <row r="22" spans="1:3">
      <c r="A22" s="8">
        <v>5</v>
      </c>
      <c r="B22" s="17"/>
      <c r="C22" s="241"/>
    </row>
    <row r="23" spans="1:3">
      <c r="A23" s="8">
        <v>6</v>
      </c>
      <c r="B23" s="17"/>
      <c r="C23" s="241"/>
    </row>
    <row r="24" spans="1:3">
      <c r="A24" s="8">
        <v>7</v>
      </c>
      <c r="B24" s="17"/>
      <c r="C24" s="241"/>
    </row>
    <row r="25" spans="1:3">
      <c r="A25" s="8">
        <v>8</v>
      </c>
      <c r="B25" s="17"/>
      <c r="C25" s="241"/>
    </row>
    <row r="26" spans="1:3">
      <c r="A26" s="8">
        <v>9</v>
      </c>
      <c r="B26" s="17"/>
      <c r="C26" s="241"/>
    </row>
    <row r="27" spans="1:3" ht="15.75" customHeight="1">
      <c r="A27" s="8">
        <v>10</v>
      </c>
      <c r="B27" s="17"/>
      <c r="C27" s="242"/>
    </row>
    <row r="28" spans="1:3" ht="15.75" customHeight="1">
      <c r="A28" s="8"/>
      <c r="B28" s="17"/>
      <c r="C28" s="18"/>
    </row>
    <row r="29" spans="1:3" ht="30" customHeight="1">
      <c r="A29" s="8"/>
      <c r="B29" s="678" t="s">
        <v>83</v>
      </c>
      <c r="C29" s="679"/>
    </row>
    <row r="30" spans="1:3" ht="15">
      <c r="A30" s="8">
        <v>1</v>
      </c>
      <c r="B30" s="21" t="s">
        <v>754</v>
      </c>
      <c r="C30" s="549">
        <v>1</v>
      </c>
    </row>
    <row r="31" spans="1:3" ht="15.75" customHeight="1">
      <c r="A31" s="8"/>
      <c r="B31" s="21"/>
      <c r="C31" s="22"/>
    </row>
    <row r="32" spans="1:3" ht="29.25" customHeight="1">
      <c r="A32" s="8"/>
      <c r="B32" s="678" t="s">
        <v>163</v>
      </c>
      <c r="C32" s="679"/>
    </row>
    <row r="33" spans="1:3">
      <c r="A33" s="550">
        <v>1</v>
      </c>
      <c r="B33" s="663" t="s">
        <v>755</v>
      </c>
      <c r="C33" s="551">
        <v>0.183</v>
      </c>
    </row>
    <row r="34" spans="1:3">
      <c r="A34" s="552">
        <v>2</v>
      </c>
      <c r="B34" s="664" t="s">
        <v>756</v>
      </c>
      <c r="C34" s="554">
        <v>0.13200000000000001</v>
      </c>
    </row>
    <row r="35" spans="1:3">
      <c r="A35" s="552">
        <v>3</v>
      </c>
      <c r="B35" s="664" t="s">
        <v>757</v>
      </c>
      <c r="C35" s="554">
        <v>0.125</v>
      </c>
    </row>
    <row r="36" spans="1:3">
      <c r="A36" s="552">
        <v>4</v>
      </c>
      <c r="B36" s="664" t="s">
        <v>758</v>
      </c>
      <c r="C36" s="554">
        <v>8.6999999999999994E-2</v>
      </c>
    </row>
    <row r="37" spans="1:3">
      <c r="A37" s="552"/>
      <c r="B37" s="664"/>
      <c r="C37" s="554"/>
    </row>
    <row r="38" spans="1:3" ht="15">
      <c r="A38" s="552"/>
      <c r="B38" s="553"/>
      <c r="C38" s="555"/>
    </row>
    <row r="39" spans="1:3" ht="15.6" thickBot="1">
      <c r="A39" s="556"/>
      <c r="B39" s="23"/>
      <c r="C39" s="557"/>
    </row>
  </sheetData>
  <mergeCells count="3">
    <mergeCell ref="B16:C16"/>
    <mergeCell ref="B32:C32"/>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headerFooter>
    <oddHeader>&amp;C&amp;"Calibri"&amp;10&amp;K0078D7 Classification: Restricted to Partners&amp;1#_x000D_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K53"/>
  <sheetViews>
    <sheetView zoomScale="80" zoomScaleNormal="80" workbookViewId="0">
      <pane xSplit="1" ySplit="5" topLeftCell="B15" activePane="bottomRight" state="frozen"/>
      <selection activeCell="H6" sqref="H6"/>
      <selection pane="topRight" activeCell="H6" sqref="H6"/>
      <selection pane="bottomLeft" activeCell="H6" sqref="H6"/>
      <selection pane="bottomRight" activeCell="F8" sqref="F8:H37"/>
    </sheetView>
  </sheetViews>
  <sheetFormatPr defaultRowHeight="14.4"/>
  <cols>
    <col min="1" max="1" width="9.5546875" style="1" bestFit="1" customWidth="1"/>
    <col min="2" max="2" width="47.5546875" style="1" customWidth="1"/>
    <col min="3" max="3" width="28" style="1" customWidth="1"/>
    <col min="4" max="4" width="25.5546875" style="1" customWidth="1"/>
    <col min="5" max="5" width="18.88671875" style="1" customWidth="1"/>
    <col min="6" max="6" width="12" bestFit="1" customWidth="1"/>
    <col min="7" max="7" width="12.5546875" bestFit="1" customWidth="1"/>
  </cols>
  <sheetData>
    <row r="1" spans="1:11">
      <c r="A1" s="10" t="s">
        <v>97</v>
      </c>
      <c r="B1" s="9" t="str">
        <f>Info!C2</f>
        <v>სს პროკრედიტ ბანკი</v>
      </c>
    </row>
    <row r="2" spans="1:11" s="10" customFormat="1" ht="15.75" customHeight="1">
      <c r="A2" s="10" t="s">
        <v>98</v>
      </c>
      <c r="B2" s="261">
        <f>'1. key ratios'!B2</f>
        <v>46203</v>
      </c>
    </row>
    <row r="3" spans="1:11" s="10" customFormat="1" ht="15.75" customHeight="1"/>
    <row r="4" spans="1:11" s="10" customFormat="1" ht="15.75" customHeight="1" thickBot="1">
      <c r="A4" s="121" t="s">
        <v>181</v>
      </c>
      <c r="B4" s="122" t="s">
        <v>157</v>
      </c>
      <c r="C4" s="96"/>
      <c r="D4" s="96"/>
      <c r="E4" s="97" t="s">
        <v>76</v>
      </c>
    </row>
    <row r="5" spans="1:11" s="56" customFormat="1" ht="17.399999999999999" customHeight="1">
      <c r="A5" s="181"/>
      <c r="B5" s="182"/>
      <c r="C5" s="95" t="s">
        <v>0</v>
      </c>
      <c r="D5" s="95" t="s">
        <v>1</v>
      </c>
      <c r="E5" s="183" t="s">
        <v>2</v>
      </c>
    </row>
    <row r="6" spans="1:11" ht="14.4" customHeight="1">
      <c r="A6" s="184"/>
      <c r="B6" s="706" t="s">
        <v>133</v>
      </c>
      <c r="C6" s="706" t="s">
        <v>608</v>
      </c>
      <c r="D6" s="707" t="s">
        <v>132</v>
      </c>
      <c r="E6" s="708"/>
    </row>
    <row r="7" spans="1:11" ht="99.6" customHeight="1">
      <c r="A7" s="184"/>
      <c r="B7" s="706"/>
      <c r="C7" s="706"/>
      <c r="D7" s="179" t="s">
        <v>131</v>
      </c>
      <c r="E7" s="180" t="s">
        <v>234</v>
      </c>
    </row>
    <row r="8" spans="1:11" ht="22.5" customHeight="1">
      <c r="A8" s="367">
        <v>1</v>
      </c>
      <c r="B8" s="318" t="s">
        <v>607</v>
      </c>
      <c r="C8" s="368">
        <v>558247380.82425117</v>
      </c>
      <c r="D8" s="368">
        <v>0</v>
      </c>
      <c r="E8" s="368">
        <v>558247380.82425117</v>
      </c>
      <c r="F8" s="668"/>
      <c r="G8" s="668"/>
      <c r="H8" s="668"/>
      <c r="I8" s="668"/>
      <c r="J8" s="668"/>
      <c r="K8" s="668"/>
    </row>
    <row r="9" spans="1:11">
      <c r="A9" s="367">
        <v>1.1000000000000001</v>
      </c>
      <c r="B9" s="319" t="s">
        <v>85</v>
      </c>
      <c r="C9" s="368">
        <v>54730766.977499999</v>
      </c>
      <c r="D9" s="368"/>
      <c r="E9" s="368">
        <v>54730766.977499999</v>
      </c>
      <c r="F9" s="668"/>
      <c r="G9" s="668"/>
      <c r="H9" s="668"/>
    </row>
    <row r="10" spans="1:11">
      <c r="A10" s="367">
        <v>1.2</v>
      </c>
      <c r="B10" s="319" t="s">
        <v>86</v>
      </c>
      <c r="C10" s="368">
        <v>314998598.163508</v>
      </c>
      <c r="D10" s="368"/>
      <c r="E10" s="368">
        <v>314998598.163508</v>
      </c>
      <c r="F10" s="668"/>
      <c r="G10" s="668"/>
      <c r="H10" s="668"/>
    </row>
    <row r="11" spans="1:11">
      <c r="A11" s="367">
        <v>1.3</v>
      </c>
      <c r="B11" s="319" t="s">
        <v>87</v>
      </c>
      <c r="C11" s="368">
        <v>188518015.6832431</v>
      </c>
      <c r="D11" s="368"/>
      <c r="E11" s="368">
        <v>188518015.6832431</v>
      </c>
      <c r="F11" s="668"/>
      <c r="G11" s="668"/>
      <c r="H11" s="668"/>
    </row>
    <row r="12" spans="1:11">
      <c r="A12" s="367">
        <v>2</v>
      </c>
      <c r="B12" s="320" t="s">
        <v>494</v>
      </c>
      <c r="C12" s="368">
        <v>0</v>
      </c>
      <c r="D12" s="368"/>
      <c r="E12" s="368">
        <v>0</v>
      </c>
      <c r="F12" s="668"/>
      <c r="G12" s="668"/>
      <c r="H12" s="668"/>
    </row>
    <row r="13" spans="1:11">
      <c r="A13" s="367">
        <v>2.1</v>
      </c>
      <c r="B13" s="321" t="s">
        <v>495</v>
      </c>
      <c r="C13" s="368">
        <v>0</v>
      </c>
      <c r="D13" s="368"/>
      <c r="E13" s="368">
        <v>0</v>
      </c>
      <c r="F13" s="668"/>
      <c r="G13" s="668"/>
      <c r="H13" s="668"/>
    </row>
    <row r="14" spans="1:11" ht="33.9" customHeight="1">
      <c r="A14" s="367">
        <v>3</v>
      </c>
      <c r="B14" s="322" t="s">
        <v>496</v>
      </c>
      <c r="C14" s="368">
        <v>0</v>
      </c>
      <c r="D14" s="368"/>
      <c r="E14" s="368">
        <v>0</v>
      </c>
      <c r="F14" s="668"/>
      <c r="G14" s="668"/>
      <c r="H14" s="668"/>
    </row>
    <row r="15" spans="1:11" ht="32.4" customHeight="1">
      <c r="A15" s="367">
        <v>4</v>
      </c>
      <c r="B15" s="323" t="s">
        <v>497</v>
      </c>
      <c r="C15" s="368">
        <v>0</v>
      </c>
      <c r="D15" s="368"/>
      <c r="E15" s="368">
        <v>0</v>
      </c>
      <c r="F15" s="668"/>
      <c r="G15" s="668"/>
      <c r="H15" s="668"/>
    </row>
    <row r="16" spans="1:11" ht="23.1" customHeight="1">
      <c r="A16" s="367">
        <v>5</v>
      </c>
      <c r="B16" s="323" t="s">
        <v>498</v>
      </c>
      <c r="C16" s="368">
        <v>669250.60533084907</v>
      </c>
      <c r="D16" s="368">
        <v>0</v>
      </c>
      <c r="E16" s="368">
        <v>669250.60533084907</v>
      </c>
      <c r="F16" s="668"/>
      <c r="G16" s="668"/>
      <c r="H16" s="668"/>
    </row>
    <row r="17" spans="1:8">
      <c r="A17" s="367">
        <v>5.0999999999999996</v>
      </c>
      <c r="B17" s="324" t="s">
        <v>499</v>
      </c>
      <c r="C17" s="368">
        <v>669250.60533084907</v>
      </c>
      <c r="D17" s="368"/>
      <c r="E17" s="368">
        <v>669250.60533084907</v>
      </c>
      <c r="F17" s="668"/>
      <c r="G17" s="668"/>
      <c r="H17" s="668"/>
    </row>
    <row r="18" spans="1:8">
      <c r="A18" s="367">
        <v>5.2</v>
      </c>
      <c r="B18" s="324" t="s">
        <v>426</v>
      </c>
      <c r="C18" s="368">
        <v>0</v>
      </c>
      <c r="D18" s="368"/>
      <c r="E18" s="368">
        <v>0</v>
      </c>
      <c r="F18" s="668"/>
      <c r="G18" s="668"/>
      <c r="H18" s="668"/>
    </row>
    <row r="19" spans="1:8">
      <c r="A19" s="367">
        <v>5.3</v>
      </c>
      <c r="B19" s="324" t="s">
        <v>500</v>
      </c>
      <c r="C19" s="368">
        <v>0</v>
      </c>
      <c r="D19" s="368"/>
      <c r="E19" s="368">
        <v>0</v>
      </c>
      <c r="F19" s="668"/>
      <c r="G19" s="668"/>
      <c r="H19" s="668"/>
    </row>
    <row r="20" spans="1:8" ht="20.399999999999999">
      <c r="A20" s="367">
        <v>6</v>
      </c>
      <c r="B20" s="322" t="s">
        <v>501</v>
      </c>
      <c r="C20" s="368">
        <v>1645190834.2084327</v>
      </c>
      <c r="D20" s="368">
        <v>0</v>
      </c>
      <c r="E20" s="368">
        <v>1645190834.2084327</v>
      </c>
      <c r="F20" s="668"/>
      <c r="G20" s="668"/>
      <c r="H20" s="668"/>
    </row>
    <row r="21" spans="1:8">
      <c r="A21" s="367">
        <v>6.1</v>
      </c>
      <c r="B21" s="324" t="s">
        <v>426</v>
      </c>
      <c r="C21" s="369">
        <v>140869615.13</v>
      </c>
      <c r="D21" s="369"/>
      <c r="E21" s="369">
        <v>140869615.13</v>
      </c>
      <c r="F21" s="668"/>
      <c r="G21" s="668"/>
      <c r="H21" s="668"/>
    </row>
    <row r="22" spans="1:8">
      <c r="A22" s="367">
        <v>6.2</v>
      </c>
      <c r="B22" s="324" t="s">
        <v>500</v>
      </c>
      <c r="C22" s="369">
        <v>1504321219.0784328</v>
      </c>
      <c r="D22" s="369"/>
      <c r="E22" s="369">
        <v>1504321219.0784328</v>
      </c>
      <c r="F22" s="668"/>
      <c r="G22" s="668"/>
      <c r="H22" s="668"/>
    </row>
    <row r="23" spans="1:8" ht="20.399999999999999">
      <c r="A23" s="367">
        <v>7</v>
      </c>
      <c r="B23" s="325" t="s">
        <v>502</v>
      </c>
      <c r="C23" s="370">
        <v>9378316.1600000001</v>
      </c>
      <c r="D23" s="370">
        <v>9378316.1600000001</v>
      </c>
      <c r="E23" s="370">
        <v>0</v>
      </c>
      <c r="F23" s="668"/>
      <c r="G23" s="668"/>
      <c r="H23" s="668"/>
    </row>
    <row r="24" spans="1:8" ht="20.399999999999999">
      <c r="A24" s="367">
        <v>8</v>
      </c>
      <c r="B24" s="326" t="s">
        <v>503</v>
      </c>
      <c r="C24" s="370">
        <v>0</v>
      </c>
      <c r="D24" s="370"/>
      <c r="E24" s="370">
        <v>0</v>
      </c>
      <c r="F24" s="668"/>
      <c r="G24" s="668"/>
      <c r="H24" s="668"/>
    </row>
    <row r="25" spans="1:8">
      <c r="A25" s="367">
        <v>9</v>
      </c>
      <c r="B25" s="323" t="s">
        <v>504</v>
      </c>
      <c r="C25" s="370">
        <v>47602493.980000012</v>
      </c>
      <c r="D25" s="370">
        <v>0</v>
      </c>
      <c r="E25" s="370">
        <v>47602493.980000012</v>
      </c>
      <c r="F25" s="668"/>
      <c r="G25" s="668"/>
      <c r="H25" s="668"/>
    </row>
    <row r="26" spans="1:8">
      <c r="A26" s="367">
        <v>9.1</v>
      </c>
      <c r="B26" s="327" t="s">
        <v>505</v>
      </c>
      <c r="C26" s="370">
        <v>43684117.510000013</v>
      </c>
      <c r="D26" s="370"/>
      <c r="E26" s="370">
        <v>43684117.510000013</v>
      </c>
      <c r="F26" s="668"/>
      <c r="G26" s="668"/>
      <c r="H26" s="668"/>
    </row>
    <row r="27" spans="1:8">
      <c r="A27" s="367">
        <v>9.1999999999999993</v>
      </c>
      <c r="B27" s="327" t="s">
        <v>506</v>
      </c>
      <c r="C27" s="370">
        <v>3918376.4699999997</v>
      </c>
      <c r="D27" s="370"/>
      <c r="E27" s="370">
        <v>3918376.4699999997</v>
      </c>
      <c r="F27" s="668"/>
      <c r="G27" s="668"/>
      <c r="H27" s="668"/>
    </row>
    <row r="28" spans="1:8">
      <c r="A28" s="367">
        <v>10</v>
      </c>
      <c r="B28" s="323" t="s">
        <v>36</v>
      </c>
      <c r="C28" s="370">
        <v>5857388.3499999996</v>
      </c>
      <c r="D28" s="370">
        <v>5857388.3499999996</v>
      </c>
      <c r="E28" s="370">
        <v>0</v>
      </c>
      <c r="F28" s="668"/>
      <c r="G28" s="668"/>
      <c r="H28" s="668"/>
    </row>
    <row r="29" spans="1:8">
      <c r="A29" s="367">
        <v>10.1</v>
      </c>
      <c r="B29" s="327" t="s">
        <v>507</v>
      </c>
      <c r="C29" s="370">
        <v>0</v>
      </c>
      <c r="D29" s="370"/>
      <c r="E29" s="370">
        <v>0</v>
      </c>
      <c r="F29" s="668"/>
      <c r="G29" s="668"/>
      <c r="H29" s="668"/>
    </row>
    <row r="30" spans="1:8">
      <c r="A30" s="367">
        <v>10.199999999999999</v>
      </c>
      <c r="B30" s="327" t="s">
        <v>508</v>
      </c>
      <c r="C30" s="370">
        <v>5857388.3499999996</v>
      </c>
      <c r="D30" s="370">
        <v>5857388.3499999996</v>
      </c>
      <c r="E30" s="370">
        <v>0</v>
      </c>
      <c r="F30" s="668"/>
      <c r="G30" s="668"/>
      <c r="H30" s="668"/>
    </row>
    <row r="31" spans="1:8">
      <c r="A31" s="367">
        <v>11</v>
      </c>
      <c r="B31" s="323" t="s">
        <v>509</v>
      </c>
      <c r="C31" s="370">
        <v>0</v>
      </c>
      <c r="D31" s="370">
        <v>0</v>
      </c>
      <c r="E31" s="370">
        <v>0</v>
      </c>
      <c r="F31" s="668"/>
      <c r="G31" s="668"/>
      <c r="H31" s="668"/>
    </row>
    <row r="32" spans="1:8">
      <c r="A32" s="367">
        <v>11.1</v>
      </c>
      <c r="B32" s="327" t="s">
        <v>510</v>
      </c>
      <c r="C32" s="370">
        <v>0</v>
      </c>
      <c r="D32" s="370"/>
      <c r="E32" s="370">
        <v>0</v>
      </c>
      <c r="F32" s="668"/>
      <c r="G32" s="668"/>
      <c r="H32" s="668"/>
    </row>
    <row r="33" spans="1:8">
      <c r="A33" s="367">
        <v>11.2</v>
      </c>
      <c r="B33" s="327" t="s">
        <v>511</v>
      </c>
      <c r="C33" s="370">
        <v>0</v>
      </c>
      <c r="D33" s="370"/>
      <c r="E33" s="370">
        <v>0</v>
      </c>
      <c r="F33" s="668"/>
      <c r="G33" s="668"/>
      <c r="H33" s="668"/>
    </row>
    <row r="34" spans="1:8">
      <c r="A34" s="367">
        <v>13</v>
      </c>
      <c r="B34" s="323" t="s">
        <v>88</v>
      </c>
      <c r="C34" s="369">
        <v>24422653.315605007</v>
      </c>
      <c r="D34" s="369"/>
      <c r="E34" s="369">
        <v>24422653.315605007</v>
      </c>
      <c r="F34" s="668"/>
      <c r="G34" s="668"/>
      <c r="H34" s="668"/>
    </row>
    <row r="35" spans="1:8">
      <c r="A35" s="367">
        <v>13.1</v>
      </c>
      <c r="B35" s="328" t="s">
        <v>512</v>
      </c>
      <c r="C35" s="369">
        <v>0</v>
      </c>
      <c r="D35" s="369"/>
      <c r="E35" s="369">
        <v>0</v>
      </c>
      <c r="F35" s="668"/>
      <c r="G35" s="668"/>
      <c r="H35" s="668"/>
    </row>
    <row r="36" spans="1:8">
      <c r="A36" s="367">
        <v>13.2</v>
      </c>
      <c r="B36" s="328" t="s">
        <v>513</v>
      </c>
      <c r="C36" s="369">
        <v>0</v>
      </c>
      <c r="D36" s="369"/>
      <c r="E36" s="369">
        <v>0</v>
      </c>
      <c r="F36" s="668"/>
      <c r="G36" s="668"/>
      <c r="H36" s="668"/>
    </row>
    <row r="37" spans="1:8" ht="42" thickBot="1">
      <c r="A37" s="185"/>
      <c r="B37" s="186" t="s">
        <v>210</v>
      </c>
      <c r="C37" s="149">
        <v>2291368317.4436197</v>
      </c>
      <c r="D37" s="149">
        <v>15235704.51</v>
      </c>
      <c r="E37" s="149">
        <v>2276132612.93362</v>
      </c>
      <c r="F37" s="668"/>
      <c r="G37" s="668"/>
      <c r="H37" s="668"/>
    </row>
    <row r="38" spans="1:8">
      <c r="A38"/>
      <c r="B38"/>
      <c r="C38"/>
      <c r="D38"/>
      <c r="E38"/>
    </row>
    <row r="39" spans="1:8">
      <c r="A39"/>
      <c r="B39"/>
      <c r="C39"/>
      <c r="D39"/>
      <c r="E39"/>
    </row>
    <row r="41" spans="1:8" s="1" customFormat="1">
      <c r="B41" s="25"/>
      <c r="F41"/>
      <c r="G41"/>
    </row>
    <row r="42" spans="1:8" s="1" customFormat="1">
      <c r="B42" s="26"/>
      <c r="F42"/>
      <c r="G42"/>
    </row>
    <row r="43" spans="1:8" s="1" customFormat="1">
      <c r="B43" s="25"/>
      <c r="F43"/>
      <c r="G43"/>
    </row>
    <row r="44" spans="1:8" s="1" customFormat="1">
      <c r="B44" s="25"/>
      <c r="F44"/>
      <c r="G44"/>
    </row>
    <row r="45" spans="1:8" s="1" customFormat="1">
      <c r="B45" s="25"/>
      <c r="F45"/>
      <c r="G45"/>
    </row>
    <row r="46" spans="1:8" s="1" customFormat="1">
      <c r="B46" s="25"/>
      <c r="F46"/>
      <c r="G46"/>
    </row>
    <row r="47" spans="1:8" s="1" customFormat="1">
      <c r="B47" s="25"/>
      <c r="F47"/>
      <c r="G47"/>
    </row>
    <row r="48" spans="1:8" s="1" customFormat="1">
      <c r="B48" s="26"/>
      <c r="F48"/>
      <c r="G48"/>
    </row>
    <row r="49" spans="2:7" s="1" customFormat="1">
      <c r="B49" s="26"/>
      <c r="F49"/>
      <c r="G49"/>
    </row>
    <row r="50" spans="2:7" s="1" customFormat="1">
      <c r="B50" s="26"/>
      <c r="F50"/>
      <c r="G50"/>
    </row>
    <row r="51" spans="2:7" s="1" customFormat="1">
      <c r="B51" s="26"/>
      <c r="F51"/>
      <c r="G51"/>
    </row>
    <row r="52" spans="2:7" s="1" customFormat="1">
      <c r="B52" s="26"/>
      <c r="F52"/>
      <c r="G52"/>
    </row>
    <row r="53" spans="2:7" s="1" customFormat="1">
      <c r="B53" s="26"/>
      <c r="F53"/>
      <c r="G53"/>
    </row>
  </sheetData>
  <mergeCells count="3">
    <mergeCell ref="B6:B7"/>
    <mergeCell ref="C6:C7"/>
    <mergeCell ref="D6:E6"/>
  </mergeCells>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D5" sqref="D5:D13"/>
    </sheetView>
  </sheetViews>
  <sheetFormatPr defaultRowHeight="14.4" outlineLevelRow="1"/>
  <cols>
    <col min="1" max="1" width="9.5546875" style="1" bestFit="1" customWidth="1"/>
    <col min="2" max="2" width="114.109375" style="1" customWidth="1"/>
    <col min="3" max="3" width="18.88671875" customWidth="1"/>
    <col min="4" max="4" width="25.44140625" customWidth="1"/>
    <col min="5" max="5" width="24.109375" customWidth="1"/>
    <col min="6" max="6" width="24" customWidth="1"/>
    <col min="7" max="7" width="10" bestFit="1" customWidth="1"/>
    <col min="8" max="8" width="12" bestFit="1" customWidth="1"/>
    <col min="9" max="9" width="12.5546875" bestFit="1" customWidth="1"/>
  </cols>
  <sheetData>
    <row r="1" spans="1:6">
      <c r="A1" s="10" t="s">
        <v>97</v>
      </c>
      <c r="B1" s="9" t="str">
        <f>Info!C2</f>
        <v>სს პროკრედიტ ბანკი</v>
      </c>
    </row>
    <row r="2" spans="1:6" s="10" customFormat="1" ht="15.75" customHeight="1">
      <c r="A2" s="10" t="s">
        <v>98</v>
      </c>
      <c r="B2" s="261">
        <f>'1. key ratios'!B2</f>
        <v>46203</v>
      </c>
      <c r="C2"/>
      <c r="D2"/>
      <c r="E2"/>
      <c r="F2"/>
    </row>
    <row r="3" spans="1:6" s="10" customFormat="1" ht="15.75" customHeight="1">
      <c r="C3"/>
      <c r="D3"/>
      <c r="E3"/>
      <c r="F3"/>
    </row>
    <row r="4" spans="1:6" s="10" customFormat="1" ht="28.2" thickBot="1">
      <c r="A4" s="10" t="s">
        <v>182</v>
      </c>
      <c r="B4" s="103" t="s">
        <v>160</v>
      </c>
      <c r="C4" s="97" t="s">
        <v>76</v>
      </c>
      <c r="D4"/>
      <c r="E4"/>
      <c r="F4"/>
    </row>
    <row r="5" spans="1:6">
      <c r="A5" s="98">
        <v>1</v>
      </c>
      <c r="B5" s="99" t="s">
        <v>491</v>
      </c>
      <c r="C5" s="128">
        <v>2276132612.93362</v>
      </c>
      <c r="D5" s="665"/>
    </row>
    <row r="6" spans="1:6">
      <c r="A6" s="55">
        <v>2.1</v>
      </c>
      <c r="B6" s="105" t="s">
        <v>610</v>
      </c>
      <c r="C6" s="129">
        <v>186647621.41369998</v>
      </c>
      <c r="D6" s="665"/>
    </row>
    <row r="7" spans="1:6" s="2" customFormat="1" ht="27.6" outlineLevel="1">
      <c r="A7" s="104">
        <v>2.2000000000000002</v>
      </c>
      <c r="B7" s="100" t="s">
        <v>611</v>
      </c>
      <c r="C7" s="130">
        <v>0</v>
      </c>
      <c r="D7" s="665"/>
    </row>
    <row r="8" spans="1:6" s="2" customFormat="1" ht="27.6">
      <c r="A8" s="104">
        <v>3</v>
      </c>
      <c r="B8" s="101" t="s">
        <v>492</v>
      </c>
      <c r="C8" s="131">
        <v>2462780234.3473201</v>
      </c>
      <c r="D8" s="665"/>
    </row>
    <row r="9" spans="1:6">
      <c r="A9" s="55">
        <v>4</v>
      </c>
      <c r="B9" s="108" t="s">
        <v>158</v>
      </c>
      <c r="C9" s="129"/>
      <c r="D9" s="665"/>
    </row>
    <row r="10" spans="1:6" s="2" customFormat="1" ht="27.6" outlineLevel="1">
      <c r="A10" s="104">
        <v>5.0999999999999996</v>
      </c>
      <c r="B10" s="100" t="s">
        <v>164</v>
      </c>
      <c r="C10" s="130">
        <v>-92129905.488899976</v>
      </c>
      <c r="D10" s="665"/>
    </row>
    <row r="11" spans="1:6" s="2" customFormat="1" ht="27.6" outlineLevel="1">
      <c r="A11" s="104">
        <v>5.2</v>
      </c>
      <c r="B11" s="100" t="s">
        <v>165</v>
      </c>
      <c r="C11" s="130">
        <v>0</v>
      </c>
      <c r="D11" s="665"/>
    </row>
    <row r="12" spans="1:6" s="2" customFormat="1">
      <c r="A12" s="104">
        <v>6</v>
      </c>
      <c r="B12" s="106" t="s">
        <v>739</v>
      </c>
      <c r="C12" s="130"/>
      <c r="D12" s="665"/>
    </row>
    <row r="13" spans="1:6" s="2" customFormat="1" ht="15" thickBot="1">
      <c r="A13" s="107">
        <v>7</v>
      </c>
      <c r="B13" s="102" t="s">
        <v>159</v>
      </c>
      <c r="C13" s="132">
        <v>2370650328.8584199</v>
      </c>
      <c r="D13" s="665"/>
    </row>
    <row r="15" spans="1:6">
      <c r="B15" s="14"/>
    </row>
    <row r="17" spans="2:9" s="1" customFormat="1">
      <c r="B17" s="27"/>
      <c r="C17"/>
      <c r="D17"/>
      <c r="E17"/>
      <c r="F17"/>
      <c r="G17"/>
      <c r="H17"/>
      <c r="I17"/>
    </row>
    <row r="18" spans="2:9" s="1" customFormat="1">
      <c r="B18" s="24"/>
      <c r="C18"/>
      <c r="D18"/>
      <c r="E18"/>
      <c r="F18"/>
      <c r="G18"/>
      <c r="H18"/>
      <c r="I18"/>
    </row>
    <row r="19" spans="2:9" s="1" customFormat="1">
      <c r="B19" s="24"/>
      <c r="C19"/>
      <c r="D19"/>
      <c r="E19"/>
      <c r="F19"/>
      <c r="G19"/>
      <c r="H19"/>
      <c r="I19"/>
    </row>
    <row r="20" spans="2:9" s="1" customFormat="1">
      <c r="B20" s="26"/>
      <c r="C20"/>
      <c r="D20"/>
      <c r="E20"/>
      <c r="F20"/>
      <c r="G20"/>
      <c r="H20"/>
      <c r="I20"/>
    </row>
    <row r="21" spans="2:9" s="1" customFormat="1">
      <c r="B21" s="25"/>
      <c r="C21"/>
      <c r="D21"/>
      <c r="E21"/>
      <c r="F21"/>
      <c r="G21"/>
      <c r="H21"/>
      <c r="I21"/>
    </row>
    <row r="22" spans="2:9" s="1" customFormat="1">
      <c r="B22" s="26"/>
      <c r="C22"/>
      <c r="D22"/>
      <c r="E22"/>
      <c r="F22"/>
      <c r="G22"/>
      <c r="H22"/>
      <c r="I22"/>
    </row>
    <row r="23" spans="2:9" s="1" customFormat="1">
      <c r="B23" s="25"/>
      <c r="C23"/>
      <c r="D23"/>
      <c r="E23"/>
      <c r="F23"/>
      <c r="G23"/>
      <c r="H23"/>
      <c r="I23"/>
    </row>
    <row r="24" spans="2:9" s="1" customFormat="1">
      <c r="B24" s="25"/>
      <c r="C24"/>
      <c r="D24"/>
      <c r="E24"/>
      <c r="F24"/>
      <c r="G24"/>
      <c r="H24"/>
      <c r="I24"/>
    </row>
    <row r="25" spans="2:9" s="1" customFormat="1">
      <c r="B25" s="25"/>
      <c r="C25"/>
      <c r="D25"/>
      <c r="E25"/>
      <c r="F25"/>
      <c r="G25"/>
      <c r="H25"/>
      <c r="I25"/>
    </row>
    <row r="26" spans="2:9" s="1" customFormat="1">
      <c r="B26" s="25"/>
      <c r="C26"/>
      <c r="D26"/>
      <c r="E26"/>
      <c r="F26"/>
      <c r="G26"/>
      <c r="H26"/>
      <c r="I26"/>
    </row>
    <row r="27" spans="2:9" s="1" customFormat="1">
      <c r="B27" s="25"/>
      <c r="C27"/>
      <c r="D27"/>
      <c r="E27"/>
      <c r="F27"/>
      <c r="G27"/>
      <c r="H27"/>
      <c r="I27"/>
    </row>
    <row r="28" spans="2:9" s="1" customFormat="1">
      <c r="B28" s="26"/>
      <c r="C28"/>
      <c r="D28"/>
      <c r="E28"/>
      <c r="F28"/>
      <c r="G28"/>
      <c r="H28"/>
      <c r="I28"/>
    </row>
    <row r="29" spans="2:9" s="1" customFormat="1">
      <c r="B29" s="26"/>
      <c r="C29"/>
      <c r="D29"/>
      <c r="E29"/>
      <c r="F29"/>
      <c r="G29"/>
      <c r="H29"/>
      <c r="I29"/>
    </row>
    <row r="30" spans="2:9" s="1" customFormat="1">
      <c r="B30" s="26"/>
      <c r="C30"/>
      <c r="D30"/>
      <c r="E30"/>
      <c r="F30"/>
      <c r="G30"/>
      <c r="H30"/>
      <c r="I30"/>
    </row>
    <row r="31" spans="2:9" s="1" customFormat="1">
      <c r="B31" s="26"/>
      <c r="C31"/>
      <c r="D31"/>
      <c r="E31"/>
      <c r="F31"/>
      <c r="G31"/>
      <c r="H31"/>
      <c r="I31"/>
    </row>
    <row r="32" spans="2:9" s="1" customFormat="1">
      <c r="B32" s="26"/>
      <c r="C32"/>
      <c r="D32"/>
      <c r="E32"/>
      <c r="F32"/>
      <c r="G32"/>
      <c r="H32"/>
      <c r="I32"/>
    </row>
    <row r="33" spans="2:9" s="1" customFormat="1">
      <c r="B33" s="26"/>
      <c r="C33"/>
      <c r="D33"/>
      <c r="E33"/>
      <c r="F33"/>
      <c r="G33"/>
      <c r="H33"/>
      <c r="I33"/>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2026-07-30T05:43:00Z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y fmtid="{D5CDD505-2E9C-101B-9397-08002B2CF9AE}" pid="7" name="MSIP_Label_78cbde42-0dd4-4942-9b1c-e23a1c4e5874_Enabled">
    <vt:lpwstr>true</vt:lpwstr>
  </property>
  <property fmtid="{D5CDD505-2E9C-101B-9397-08002B2CF9AE}" pid="8" name="MSIP_Label_78cbde42-0dd4-4942-9b1c-e23a1c4e5874_SetDate">
    <vt:lpwstr>2025-07-24T06:59:56Z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e346e8a3-4cd7-4e08-a2ef-8516c077bec1</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